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60C6152F-8CE2-458B-9777-9486F3CE38D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<sst xmlns="http://schemas.openxmlformats.org/spreadsheetml/2006/main" count="17319" uniqueCount="531">
  <si>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</si>
  <si>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</si>
  <si>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</si>
  <si>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</si>
  <si>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</si>
  <si>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</si>
  <si>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</si>
  <si>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</si>
  <si>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</si>
  <si>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</si>
  <si>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</si>
  <si>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</si>
  <si>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</si>
  <si>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</si>
  <si>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</si>
  <si>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</si>
  <si>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</si>
  <si>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</si>
  <si>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</si>
  <si>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</si>
  <si>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</si>
  <si>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</si>
  <si>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</si>
  <si>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</si>
  <si>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</si>
  <si>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</si>
  <si>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</si>
  <si>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</si>
  <si>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</si>
  <si>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</si>
  <si>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</si>
  <si>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</si>
  <si>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</si>
  <si>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</si>
  <si>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</si>
  <si>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</si>
  <si>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</si>
  <si>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</si>
  <si>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</si>
  <si>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</si>
  <si>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</si>
  <si>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</si>
  <si>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</si>
  <si>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</si>
  <si>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</si>
  <si>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</si>
  <si>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</si>
  <si>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</si>
  <si>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</si>
  <si>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</si>
  <si>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</si>
  <si>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</si>
  <si>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</si>
  <si>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</si>
  <si>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</si>
  <si>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</si>
  <si>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</si>
  <si>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</si>
  <si>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</si>
  <si>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</si>
  <si>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</si>
  <si>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</si>
  <si>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</si>
  <si>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</si>
  <si>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</si>
  <si>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</si>
  <si>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</si>
  <si>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</si>
  <si>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</si>
  <si>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</si>
  <si>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</si>
  <si>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</si>
  <si>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</si>
  <si>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</si>
  <si>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</si>
  <si>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</si>
  <si>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</si>
  <si>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</si>
  <si>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</si>
  <si>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</si>
  <si>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</si>
  <si>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</si>
  <si>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</si>
  <si>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</si>
  <si>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</si>
  <si>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</si>
  <si>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</si>
  <si>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</si>
  <si>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</si>
  <si>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</si>
  <si>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</si>
  <si>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</si>
  <si>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</si>
  <si>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</si>
  <si>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</si>
  <si>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</si>
  <si>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</si>
  <si>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</si>
  <si>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</si>
  <si>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</si>
  <si>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</si>
  <si>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</si>
  <si>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</si>
  <si>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</si>
  <si>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</si>
  <si>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</si>
  <si>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</si>
  <si>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</si>
  <si>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</si>
  <si>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</si>
  <si>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</si>
  <si>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</si>
  <si>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</si>
  <si>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</si>
  <si>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</si>
  <si>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</si>
  <si>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</si>
  <si>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</si>
  <si>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</si>
  <si>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</si>
  <si>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</si>
  <si>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</si>
  <si>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</si>
  <si>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</si>
  <si>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</si>
  <si>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</si>
  <si>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</si>
  <si>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</si>
  <si>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</si>
  <si>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</si>
  <si>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</si>
  <si>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</si>
  <si>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</si>
  <si>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</si>
  <si>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</si>
  <si>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</si>
  <si>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</si>
  <si>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</si>
  <si>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</si>
  <si>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</si>
  <si>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</si>
  <si>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</si>
  <si>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</si>
  <si>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</si>
  <si>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</si>
  <si>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</si>
  <si>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</si>
  <si>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</si>
  <si>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</si>
  <si>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</si>
  <si>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</si>
  <si>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</si>
  <si>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</si>
  <si>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</si>
  <si>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</si>
  <si>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</si>
  <si>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</si>
  <si>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</si>
  <si>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</si>
  <si>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</si>
  <si>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</si>
  <si>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</si>
  <si>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</si>
  <si>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</si>
  <si>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</si>
  <si>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</si>
  <si>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</si>
  <si>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</si>
  <si>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</si>
  <si>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</si>
  <si>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</si>
  <si>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</si>
  <si>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</si>
  <si>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</si>
  <si>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</si>
  <si>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</si>
  <si>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</si>
  <si>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</si>
  <si>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</si>
  <si>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</si>
  <si>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</si>
  <si>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</si>
  <si>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</si>
  <si>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</si>
  <si>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</si>
  <si>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</si>
  <si>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</si>
  <si>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</si>
  <si>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</si>
  <si>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</si>
  <si>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</si>
  <si>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</si>
  <si>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</si>
  <si>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</si>
  <si>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</si>
  <si>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</si>
  <si>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</si>
  <si>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</si>
  <si>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</si>
  <si>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</si>
  <si>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</si>
  <si>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</si>
  <si>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</si>
  <si>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</si>
  <si>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</si>
  <si>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</si>
  <si>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</si>
  <si>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</si>
  <si>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</si>
  <si>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</si>
  <si>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</si>
  <si>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</si>
  <si>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</si>
  <si>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</si>
  <si>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</si>
  <si>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</si>
  <si>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</si>
  <si>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</si>
  <si>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</si>
  <si>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</si>
  <si>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</si>
  <si>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</si>
  <si>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</si>
  <si>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</si>
  <si>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</si>
  <si>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</si>
  <si>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</si>
  <si>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</si>
  <si>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</si>
  <si>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</si>
  <si>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</si>
  <si>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</si>
  <si>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</si>
  <si>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</si>
  <si>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</si>
  <si>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</si>
  <si>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</si>
  <si>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</si>
  <si>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</si>
  <si>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</si>
  <si>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</si>
  <si>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</si>
  <si>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</si>
  <si>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</si>
  <si>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</si>
  <si>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</si>
  <si>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</si>
  <si>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</si>
  <si>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</si>
  <si>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</si>
  <si>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</si>
  <si>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</si>
  <si>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</si>
  <si>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</si>
  <si>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</si>
  <si>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</si>
  <si>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</si>
  <si>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</si>
  <si>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</si>
  <si>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</si>
  <si>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</si>
  <si>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</si>
  <si>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</si>
  <si>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</si>
  <si>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</si>
  <si>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</si>
  <si>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</si>
  <si>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</si>
  <si>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</si>
  <si>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</si>
  <si>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</si>
  <si>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</si>
  <si>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</si>
  <si>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</si>
  <si>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</si>
  <si>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</si>
  <si>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</si>
  <si>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</si>
  <si>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</si>
  <si>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</si>
  <si>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</si>
  <si>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</si>
  <si>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</si>
  <si>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</si>
  <si>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</si>
  <si>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</si>
  <si>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</si>
  <si>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</si>
  <si>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</si>
  <si>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</si>
  <si>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</si>
  <si>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</si>
  <si>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</si>
  <si>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</si>
  <si>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</si>
  <si>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</si>
  <si>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</si>
  <si>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</si>
  <si>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</si>
  <si>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</si>
  <si>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</si>
  <si>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</si>
  <si>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</si>
  <si>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</si>
  <si>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</si>
  <si>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</si>
  <si>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</si>
  <si>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</si>
  <si>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</si>
  <si>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</si>
  <si>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</si>
  <si>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</si>
  <si>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</si>
  <si>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</si>
  <si>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</si>
  <si>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</si>
  <si>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</si>
  <si>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</si>
  <si>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</si>
  <si>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</si>
  <si>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</si>
  <si>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</si>
  <si>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</si>
  <si>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</si>
  <si>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</si>
  <si>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</si>
  <si>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</si>
  <si>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</si>
  <si>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</si>
  <si>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</si>
  <si>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</si>
  <si>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</si>
  <si>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</si>
  <si>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</si>
  <si>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</si>
  <si>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</si>
  <si>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</si>
  <si>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</si>
  <si>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</si>
  <si>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</si>
  <si>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</si>
  <si>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</si>
  <si>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</si>
  <si>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</si>
  <si>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</si>
  <si>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</si>
  <si>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</si>
  <si>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</si>
  <si>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</si>
  <si>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</si>
  <si>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</si>
  <si>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</si>
  <si>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</si>
  <si>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</si>
  <si>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</si>
  <si>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</si>
  <si>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</si>
  <si>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</si>
  <si>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</si>
  <si>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</si>
  <si>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</si>
  <si>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</si>
  <si>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</si>
  <si>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</si>
  <si>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</si>
  <si>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</si>
  <si>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</si>
  <si>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</si>
  <si>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</si>
  <si>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</si>
  <si>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</si>
  <si>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</si>
  <si>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</si>
  <si>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</si>
  <si>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</si>
  <si>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</si>
  <si>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</si>
  <si>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</si>
  <si>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</si>
  <si>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</si>
  <si>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</si>
  <si>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</si>
  <si>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</si>
  <si>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</si>
  <si>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</si>
  <si>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</si>
  <si>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</si>
  <si>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</si>
  <si>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</si>
  <si>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</si>
  <si>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</si>
  <si>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</si>
  <si>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</si>
  <si>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</si>
  <si>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</si>
  <si>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</si>
  <si>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</si>
  <si>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</si>
  <si>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</si>
  <si>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</si>
  <si>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</si>
  <si>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</si>
  <si>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</si>
  <si>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</si>
  <si>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</si>
  <si>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</si>
  <si>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</si>
  <si>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</si>
  <si>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</si>
  <si>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</si>
  <si>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</si>
  <si>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</si>
  <si>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</si>
  <si>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</si>
  <si>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</si>
  <si>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</si>
  <si>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</si>
  <si>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</si>
  <si>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</si>
  <si>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</si>
  <si>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</si>
  <si>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</si>
  <si>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</si>
  <si>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</si>
  <si>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</si>
  <si>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</si>
  <si>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</si>
  <si>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</si>
  <si>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</si>
  <si>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</si>
  <si>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</si>
  <si>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</si>
  <si>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</si>
  <si>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</si>
  <si>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</si>
  <si>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</si>
  <si>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</si>
  <si>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</si>
  <si>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</si>
  <si>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</si>
  <si>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</si>
  <si>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</si>
  <si>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</si>
  <si>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</si>
  <si>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</si>
  <si>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</si>
  <si>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</si>
  <si>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</si>
  <si>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</si>
  <si>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</si>
  <si>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</si>
  <si>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</si>
  <si>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</si>
  <si>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</si>
  <si>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</si>
  <si>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</si>
  <si>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</si>
  <si>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</si>
  <si>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</si>
  <si>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</si>
  <si>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</si>
  <si>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</si>
  <si>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</si>
  <si>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</si>
  <si>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</si>
  <si>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</si>
  <si>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</si>
  <si>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</si>
  <si>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</si>
  <si>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</si>
  <si>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</si>
  <si>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</si>
  <si>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</si>
  <si>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</si>
  <si>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</si>
  <si>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</si>
  <si>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</si>
  <si>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</si>
  <si>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</si>
  <si>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</si>
  <si>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</si>
  <si>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</si>
  <si>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</si>
  <si>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</si>
  <si>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</si>
  <si>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</si>
  <si>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</si>
  <si>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</si>
  <si>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</si>
  <si>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</si>
  <si>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</si>
  <si>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</si>
  <si>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</si>
  <si>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</si>
  <si>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</si>
  <si>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</si>
  <si>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</si>
  <si>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</si>
  <si>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</si>
  <si>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</si>
  <si>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</si>
  <si>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</si>
  <si>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</si>
  <si>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</si>
  <si>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</si>
  <si>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</si>
  <si>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</si>
  <si>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</si>
  <si>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</si>
  <si>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</si>
  <si>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</si>
  <si>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</si>
  <si>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</si>
  <si>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Variación Agricultura (kilotoneladas CO₂e)</t>
  </si>
  <si>
    <t>Variación Porcentual Agricultura (%)</t>
  </si>
  <si>
    <t>Agricultura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</si>
  <si>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</si>
  <si>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</si>
  <si>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</si>
  <si>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Residuos (kilotoneladas CO₂e)</t>
  </si>
  <si>
    <t>Variación Porcentual Residuos (%)</t>
  </si>
  <si>
    <t>Residuos (toneladas CO₂e per cápita)</t>
  </si>
  <si>
    <t>Variación UCTUS (kilotoneladas CO₂e)</t>
  </si>
  <si>
    <t>Variación Porcentual UCTUS (%)</t>
  </si>
  <si>
    <t>UCTUS (toneladas CO₂e per cápita)</t>
  </si>
  <si>
    <t>Variación Industria (kilotoneladas CO₂e)</t>
  </si>
  <si>
    <t>Variación Porcentual Industria (%)</t>
  </si>
  <si>
    <t>Industria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</si>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</sst>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MUNDO" displayName="Emisiones_CH4_CO2eq_MUNDO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18">
      <calculatedColumnFormula>SUM(Emisiones_CH4_CO2eq_MUNDO[[#This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0C2DA-E983-49EC-B4F6-090CD070A867}" name="Emisiones_CH4_CO2eq_LA" displayName="Emisiones_CH4_CO2eq_LA" ref="A1:AB514" totalsRowShown="0">
  <autoFilter ref="A1:AB514" xr:uid="{6E42F2D8-C74B-427C-8372-E2E1F0C28858}"/>
  <tableColumns count="28">
    <tableColumn id="1" xr3:uid="{AE7A2599-C7F0-4603-9756-C9BC457759A3}" name="País"/>
    <tableColumn id="2" xr3:uid="{1DD3CF73-DC5C-41BB-879C-A95289DD0064}" name="País Español"/>
    <tableColumn id="3" xr3:uid="{6612914B-CC52-4817-8C1B-E55931CC3FAB}" name="Código País"/>
    <tableColumn id="4" xr3:uid="{2F3636DD-E777-4FBE-B1B4-AC94463DF451}" name="Año"/>
    <tableColumn id="5" xr3:uid="{570F1E2D-3C46-4734-9A1E-212F7C186CE7}" name="Agricultura (kilotoneladas CO₂e)"/>
    <tableColumn id="12" xr3:uid="{CF79C430-CE66-4742-8713-D5D3C41B345E}" name="Variación Agricultura (kilotoneladas CO₂e)" dataDxfId="17">
      <calculatedColumnFormula>IF(A1=Emisiones_CH4_CO2eq_LA[[#This Row],[País]],IFERROR(Emisiones_CH4_CO2eq_LA[[#This Row],[Agricultura (kilotoneladas CO₂e)]]-E1,0),0)</calculatedColumnFormula>
    </tableColumn>
    <tableColumn id="13" xr3:uid="{846E7B00-F5E7-44EF-BBF1-14801E4E8B3B}" name="Variación Porcentual Agricultura (%)" dataDxfId="16">
      <calculatedColumnFormula>IF(A1=Emisiones_CH4_CO2eq_LA[[#This Row],[País]],IFERROR(((Emisiones_CH4_CO2eq_LA[[#This Row],[Agricultura (kilotoneladas CO₂e)]]-E1)/E1)*100,0),0)</calculatedColumnFormula>
    </tableColumn>
    <tableColumn id="14" xr3:uid="{2BD53DD1-5F01-48E7-8F9C-2E04C1CED1E7}" name="Agricultura (toneladas CO₂e per cápita)" dataDxfId="15"/>
    <tableColumn id="6" xr3:uid="{34A4368F-74CB-41CA-9A64-A2B0890233FC}" name="Emisiones Fugitivas (kilotoneladas CO₂e)"/>
    <tableColumn id="15" xr3:uid="{D381DBE1-EA72-4F71-8965-EE44B3EBFD49}" name="Variación Emisiones Fugitivas (kilotoneladas CO₂e)" dataDxfId="14">
      <calculatedColumnFormula>IF(A1=Emisiones_CH4_CO2eq_LA[[#This Row],[País]],IFERROR(Emisiones_CH4_CO2eq_LA[[#This Row],[Emisiones Fugitivas (kilotoneladas CO₂e)]]-I1,0),0)</calculatedColumnFormula>
    </tableColumn>
    <tableColumn id="16" xr3:uid="{7E57734B-1D97-4147-AAD6-8F9EFC5AA39B}" name="Variación Porcentual Emisiones Fugitivas (%)" dataDxfId="13">
      <calculatedColumnFormula>IF(A1=Emisiones_CH4_CO2eq_LA[[#This Row],[País]],IFERROR(((Emisiones_CH4_CO2eq_LA[[#This Row],[Emisiones Fugitivas (kilotoneladas CO₂e)]]-I1)/I1)*100,0),0)</calculatedColumnFormula>
    </tableColumn>
    <tableColumn id="17" xr3:uid="{977E7F9D-47F1-4277-972C-9F17B7218B10}" name="Emisiones Fugitivas (toneladas CO₂e per cápita)" dataDxfId="12"/>
    <tableColumn id="7" xr3:uid="{2D066D29-F489-455F-91E5-6AC1AEBD554C}" name="Residuos (kilotoneladas CO₂e)"/>
    <tableColumn id="18" xr3:uid="{D508B805-BBEF-4705-9360-137572679DF5}" name="Variación Residuos (kilotoneladas CO₂e)" dataDxfId="11">
      <calculatedColumnFormula>IF(A1=Emisiones_CH4_CO2eq_LA[[#This Row],[País]],IFERROR(Emisiones_CH4_CO2eq_LA[[#This Row],[Residuos (kilotoneladas CO₂e)]]-M1,0),0)</calculatedColumnFormula>
    </tableColumn>
    <tableColumn id="19" xr3:uid="{E9F49179-2A63-4BA4-BF59-4A0F4F8A788E}" name="Variación Porcentual Residuos (%)" dataDxfId="10">
      <calculatedColumnFormula>IF(A1=Emisiones_CH4_CO2eq_LA[[#This Row],[País]],IFERROR(((Emisiones_CH4_CO2eq_LA[[#This Row],[Residuos (kilotoneladas CO₂e)]]-M1)/M1)*100,0),0)</calculatedColumnFormula>
    </tableColumn>
    <tableColumn id="20" xr3:uid="{F15C7036-D7BF-431B-9E48-8C22BC12C3CC}" name="Residuos (toneladas CO₂e per cápita)" dataDxfId="9"/>
    <tableColumn id="8" xr3:uid="{D5AF2C93-A12D-4EE8-A4C1-6FE22A54FFA8}" name="UCTUS (kilotoneladas CO₂e)"/>
    <tableColumn id="21" xr3:uid="{AB9D73E6-8573-4613-AFBF-D046195A509A}" name="Variación UCTUS (kilotoneladas CO₂e)" dataDxfId="8">
      <calculatedColumnFormula>IF(A1=Emisiones_CH4_CO2eq_LA[[#This Row],[País]],IFERROR(Emisiones_CH4_CO2eq_LA[[#This Row],[UCTUS (kilotoneladas CO₂e)]]-Q1,0),0)</calculatedColumnFormula>
    </tableColumn>
    <tableColumn id="22" xr3:uid="{F1496598-11FF-4A3C-8839-44F42D08934F}" name="Variación Porcentual UCTUS (%)" dataDxfId="7">
      <calculatedColumnFormula>IF(A1=Emisiones_CH4_CO2eq_LA[[#This Row],[País]],IFERROR(((Emisiones_CH4_CO2eq_LA[[#This Row],[UCTUS (kilotoneladas CO₂e)]]-Q1)/Q1)*100,0),0)</calculatedColumnFormula>
    </tableColumn>
    <tableColumn id="23" xr3:uid="{ACFB972E-BDE8-4084-B474-73D17B8845BC}" name="UCTUS (toneladas CO₂e per cápita)" dataDxfId="6"/>
    <tableColumn id="9" xr3:uid="{3D2328A2-640D-4159-86B3-8958BD6F50A1}" name="Industria (kilotoneladas CO₂e)"/>
    <tableColumn id="24" xr3:uid="{3693CE0D-80DD-4D86-B15C-DF7DE1C590C1}" name="Variación Industria (kilotoneladas CO₂e)" dataDxfId="5">
      <calculatedColumnFormula>IF(A1=Emisiones_CH4_CO2eq_LA[[#This Row],[País]],IFERROR(Emisiones_CH4_CO2eq_LA[[#This Row],[Industria (kilotoneladas CO₂e)]]-U1,0),0)</calculatedColumnFormula>
    </tableColumn>
    <tableColumn id="25" xr3:uid="{0BD233AB-177D-4E57-BAB4-46ED7D6A00EA}" name="Variación Porcentual Industria (%)" dataDxfId="4">
      <calculatedColumnFormula>IF(A1=Emisiones_CH4_CO2eq_LA[[#This Row],[País]],IFERROR(((Emisiones_CH4_CO2eq_LA[[#This Row],[Industria (kilotoneladas CO₂e)]]-U1)/U1)*100,0),0)</calculatedColumnFormula>
    </tableColumn>
    <tableColumn id="26" xr3:uid="{A70CE7D7-50BF-4C78-82F8-B8767751139B}" name="Industria (toneladas CO₂e per cápita)" dataDxfId="3"/>
    <tableColumn id="10" xr3:uid="{3E17CDC2-F322-46D0-AF70-B1A73F6683A9}" name="Otras Quemas de Combustible (kilotoneladas CO₂e)"/>
    <tableColumn id="27" xr3:uid="{CCDC6B8B-7300-49CA-BC56-C48674E780A6}" name="Variación Otras Quemas de Combustible (kilotoneladas CO₂e)" dataDxfId="2">
      <calculatedColumnFormula>IF(A1=Emisiones_CH4_CO2eq_LA[[#This Row],[País]],IFERROR(Emisiones_CH4_CO2eq_LA[[#This Row],[Otras Quemas de Combustible (kilotoneladas CO₂e)]]-Y1,0),0)</calculatedColumnFormula>
    </tableColumn>
    <tableColumn id="28" xr3:uid="{42E3B0F8-38C6-4A75-B42E-887D7C8E330E}" name="Variación Porcentual Otras Quemas de Combustible (%)" dataDxfId="1">
      <calculatedColumnFormula>IF(A1=Emisiones_CH4_CO2eq_LA[[#This Row],[País]],IFERROR(((Emisiones_CH4_CO2eq_LA[[#This Row],[Otras Quemas de Combustible (kilotoneladas CO₂e)]]-Y1)/Y1)*100,0),0)</calculatedColumnFormula>
    </tableColumn>
    <tableColumn id="29" xr3:uid="{A8096D90-F191-4D1E-9410-5F1B772190D0}" name="Otras Quemas de Combustible (toneladas CO₂e per cápit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topLeftCell="F1" workbookViewId="0">
      <selection activeCell="L12" sqref="L12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SUM(Emisiones_CH4_CO2eq_MUNDO[[#This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SUM(Emisiones_CH4_CO2eq_MUNDO[[#This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SUM(Emisiones_CH4_CO2eq_MUNDO[[#This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SUM(Emisiones_CH4_CO2eq_MUNDO[[#This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SUM(Emisiones_CH4_CO2eq_MUNDO[[#This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SUM(Emisiones_CH4_CO2eq_MUNDO[[#This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SUM(Emisiones_CH4_CO2eq_MUNDO[[#This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SUM(Emisiones_CH4_CO2eq_MUNDO[[#This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SUM(Emisiones_CH4_CO2eq_MUNDO[[#This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SUM(Emisiones_CH4_CO2eq_MUNDO[[#This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SUM(Emisiones_CH4_CO2eq_MUNDO[[#This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SUM(Emisiones_CH4_CO2eq_MUNDO[[#This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SUM(Emisiones_CH4_CO2eq_MUNDO[[#This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SUM(Emisiones_CH4_CO2eq_MUNDO[[#This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SUM(Emisiones_CH4_CO2eq_MUNDO[[#This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SUM(Emisiones_CH4_CO2eq_MUNDO[[#This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SUM(Emisiones_CH4_CO2eq_MUNDO[[#This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SUM(Emisiones_CH4_CO2eq_MUNDO[[#This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SUM(Emisiones_CH4_CO2eq_MUNDO[[#This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SUM(Emisiones_CH4_CO2eq_MUNDO[[#This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SUM(Emisiones_CH4_CO2eq_MUNDO[[#This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SUM(Emisiones_CH4_CO2eq_MUNDO[[#This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SUM(Emisiones_CH4_CO2eq_MUNDO[[#This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SUM(Emisiones_CH4_CO2eq_MUNDO[[#This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SUM(Emisiones_CH4_CO2eq_MUNDO[[#This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SUM(Emisiones_CH4_CO2eq_MUNDO[[#This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SUM(Emisiones_CH4_CO2eq_MUNDO[[#This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SUM(Emisiones_CH4_CO2eq_MUNDO[[#This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SUM(Emisiones_CH4_CO2eq_MUNDO[[#This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SUM(Emisiones_CH4_CO2eq_MUNDO[[#This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SUM(Emisiones_CH4_CO2eq_MUNDO[[#This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SUM(Emisiones_CH4_CO2eq_MUNDO[[#This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SUM(Emisiones_CH4_CO2eq_MUNDO[[#This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SUM(Emisiones_CH4_CO2eq_MUNDO[[#This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SUM(Emisiones_CH4_CO2eq_MUNDO[[#This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SUM(Emisiones_CH4_CO2eq_MUNDO[[#This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SUM(Emisiones_CH4_CO2eq_MUNDO[[#This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SUM(Emisiones_CH4_CO2eq_MUNDO[[#This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SUM(Emisiones_CH4_CO2eq_MUNDO[[#This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SUM(Emisiones_CH4_CO2eq_MUNDO[[#This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SUM(Emisiones_CH4_CO2eq_MUNDO[[#This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SUM(Emisiones_CH4_CO2eq_MUNDO[[#This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SUM(Emisiones_CH4_CO2eq_MUNDO[[#This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SUM(Emisiones_CH4_CO2eq_MUNDO[[#This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SUM(Emisiones_CH4_CO2eq_MUNDO[[#This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SUM(Emisiones_CH4_CO2eq_MUNDO[[#This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SUM(Emisiones_CH4_CO2eq_MUNDO[[#This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SUM(Emisiones_CH4_CO2eq_MUNDO[[#This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SUM(Emisiones_CH4_CO2eq_MUNDO[[#This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SUM(Emisiones_CH4_CO2eq_MUNDO[[#This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SUM(Emisiones_CH4_CO2eq_MUNDO[[#This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SUM(Emisiones_CH4_CO2eq_MUNDO[[#This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SUM(Emisiones_CH4_CO2eq_MUNDO[[#This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SUM(Emisiones_CH4_CO2eq_MUNDO[[#This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SUM(Emisiones_CH4_CO2eq_MUNDO[[#This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SUM(Emisiones_CH4_CO2eq_MUNDO[[#This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SUM(Emisiones_CH4_CO2eq_MUNDO[[#This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SUM(Emisiones_CH4_CO2eq_MUNDO[[#This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SUM(Emisiones_CH4_CO2eq_MUNDO[[#This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SUM(Emisiones_CH4_CO2eq_MUNDO[[#This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SUM(Emisiones_CH4_CO2eq_MUNDO[[#This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SUM(Emisiones_CH4_CO2eq_MUNDO[[#This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SUM(Emisiones_CH4_CO2eq_MUNDO[[#This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SUM(Emisiones_CH4_CO2eq_MUNDO[[#This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SUM(Emisiones_CH4_CO2eq_MUNDO[[#This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SUM(Emisiones_CH4_CO2eq_MUNDO[[#This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SUM(Emisiones_CH4_CO2eq_MUNDO[[#This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SUM(Emisiones_CH4_CO2eq_MUNDO[[#This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SUM(Emisiones_CH4_CO2eq_MUNDO[[#This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SUM(Emisiones_CH4_CO2eq_MUNDO[[#This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SUM(Emisiones_CH4_CO2eq_MUNDO[[#This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SUM(Emisiones_CH4_CO2eq_MUNDO[[#This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SUM(Emisiones_CH4_CO2eq_MUNDO[[#This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SUM(Emisiones_CH4_CO2eq_MUNDO[[#This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SUM(Emisiones_CH4_CO2eq_MUNDO[[#This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SUM(Emisiones_CH4_CO2eq_MUNDO[[#This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SUM(Emisiones_CH4_CO2eq_MUNDO[[#This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SUM(Emisiones_CH4_CO2eq_MUNDO[[#This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SUM(Emisiones_CH4_CO2eq_MUNDO[[#This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SUM(Emisiones_CH4_CO2eq_MUNDO[[#This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SUM(Emisiones_CH4_CO2eq_MUNDO[[#This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SUM(Emisiones_CH4_CO2eq_MUNDO[[#This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SUM(Emisiones_CH4_CO2eq_MUNDO[[#This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SUM(Emisiones_CH4_CO2eq_MUNDO[[#This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SUM(Emisiones_CH4_CO2eq_MUNDO[[#This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SUM(Emisiones_CH4_CO2eq_MUNDO[[#This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SUM(Emisiones_CH4_CO2eq_MUNDO[[#This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SUM(Emisiones_CH4_CO2eq_MUNDO[[#This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SUM(Emisiones_CH4_CO2eq_MUNDO[[#This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SUM(Emisiones_CH4_CO2eq_MUNDO[[#This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SUM(Emisiones_CH4_CO2eq_MUNDO[[#This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SUM(Emisiones_CH4_CO2eq_MUNDO[[#This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SUM(Emisiones_CH4_CO2eq_MUNDO[[#This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SUM(Emisiones_CH4_CO2eq_MUNDO[[#This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SUM(Emisiones_CH4_CO2eq_MUNDO[[#This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SUM(Emisiones_CH4_CO2eq_MUNDO[[#This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SUM(Emisiones_CH4_CO2eq_MUNDO[[#This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SUM(Emisiones_CH4_CO2eq_MUNDO[[#This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SUM(Emisiones_CH4_CO2eq_MUNDO[[#This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SUM(Emisiones_CH4_CO2eq_MUNDO[[#This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SUM(Emisiones_CH4_CO2eq_MUNDO[[#This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SUM(Emisiones_CH4_CO2eq_MUNDO[[#This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SUM(Emisiones_CH4_CO2eq_MUNDO[[#This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SUM(Emisiones_CH4_CO2eq_MUNDO[[#This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SUM(Emisiones_CH4_CO2eq_MUNDO[[#This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SUM(Emisiones_CH4_CO2eq_MUNDO[[#This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SUM(Emisiones_CH4_CO2eq_MUNDO[[#This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SUM(Emisiones_CH4_CO2eq_MUNDO[[#This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SUM(Emisiones_CH4_CO2eq_MUNDO[[#This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SUM(Emisiones_CH4_CO2eq_MUNDO[[#This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SUM(Emisiones_CH4_CO2eq_MUNDO[[#This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SUM(Emisiones_CH4_CO2eq_MUNDO[[#This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SUM(Emisiones_CH4_CO2eq_MUNDO[[#This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SUM(Emisiones_CH4_CO2eq_MUNDO[[#This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SUM(Emisiones_CH4_CO2eq_MUNDO[[#This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SUM(Emisiones_CH4_CO2eq_MUNDO[[#This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SUM(Emisiones_CH4_CO2eq_MUNDO[[#This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SUM(Emisiones_CH4_CO2eq_MUNDO[[#This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SUM(Emisiones_CH4_CO2eq_MUNDO[[#This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SUM(Emisiones_CH4_CO2eq_MUNDO[[#This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SUM(Emisiones_CH4_CO2eq_MUNDO[[#This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SUM(Emisiones_CH4_CO2eq_MUNDO[[#This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SUM(Emisiones_CH4_CO2eq_MUNDO[[#This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SUM(Emisiones_CH4_CO2eq_MUNDO[[#This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SUM(Emisiones_CH4_CO2eq_MUNDO[[#This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SUM(Emisiones_CH4_CO2eq_MUNDO[[#This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SUM(Emisiones_CH4_CO2eq_MUNDO[[#This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SUM(Emisiones_CH4_CO2eq_MUNDO[[#This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SUM(Emisiones_CH4_CO2eq_MUNDO[[#This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SUM(Emisiones_CH4_CO2eq_MUNDO[[#This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SUM(Emisiones_CH4_CO2eq_MUNDO[[#This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SUM(Emisiones_CH4_CO2eq_MUNDO[[#This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SUM(Emisiones_CH4_CO2eq_MUNDO[[#This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SUM(Emisiones_CH4_CO2eq_MUNDO[[#This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SUM(Emisiones_CH4_CO2eq_MUNDO[[#This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SUM(Emisiones_CH4_CO2eq_MUNDO[[#This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SUM(Emisiones_CH4_CO2eq_MUNDO[[#This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SUM(Emisiones_CH4_CO2eq_MUNDO[[#This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SUM(Emisiones_CH4_CO2eq_MUNDO[[#This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SUM(Emisiones_CH4_CO2eq_MUNDO[[#This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SUM(Emisiones_CH4_CO2eq_MUNDO[[#This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SUM(Emisiones_CH4_CO2eq_MUNDO[[#This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SUM(Emisiones_CH4_CO2eq_MUNDO[[#This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SUM(Emisiones_CH4_CO2eq_MUNDO[[#This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SUM(Emisiones_CH4_CO2eq_MUNDO[[#This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SUM(Emisiones_CH4_CO2eq_MUNDO[[#This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SUM(Emisiones_CH4_CO2eq_MUNDO[[#This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SUM(Emisiones_CH4_CO2eq_MUNDO[[#This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SUM(Emisiones_CH4_CO2eq_MUNDO[[#This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SUM(Emisiones_CH4_CO2eq_MUNDO[[#This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SUM(Emisiones_CH4_CO2eq_MUNDO[[#This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SUM(Emisiones_CH4_CO2eq_MUNDO[[#This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SUM(Emisiones_CH4_CO2eq_MUNDO[[#This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SUM(Emisiones_CH4_CO2eq_MUNDO[[#This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SUM(Emisiones_CH4_CO2eq_MUNDO[[#This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SUM(Emisiones_CH4_CO2eq_MUNDO[[#This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SUM(Emisiones_CH4_CO2eq_MUNDO[[#This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SUM(Emisiones_CH4_CO2eq_MUNDO[[#This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SUM(Emisiones_CH4_CO2eq_MUNDO[[#This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SUM(Emisiones_CH4_CO2eq_MUNDO[[#This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SUM(Emisiones_CH4_CO2eq_MUNDO[[#This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SUM(Emisiones_CH4_CO2eq_MUNDO[[#This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SUM(Emisiones_CH4_CO2eq_MUNDO[[#This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SUM(Emisiones_CH4_CO2eq_MUNDO[[#This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SUM(Emisiones_CH4_CO2eq_MUNDO[[#This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SUM(Emisiones_CH4_CO2eq_MUNDO[[#This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SUM(Emisiones_CH4_CO2eq_MUNDO[[#This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SUM(Emisiones_CH4_CO2eq_MUNDO[[#This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SUM(Emisiones_CH4_CO2eq_MUNDO[[#This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SUM(Emisiones_CH4_CO2eq_MUNDO[[#This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SUM(Emisiones_CH4_CO2eq_MUNDO[[#This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SUM(Emisiones_CH4_CO2eq_MUNDO[[#This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SUM(Emisiones_CH4_CO2eq_MUNDO[[#This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SUM(Emisiones_CH4_CO2eq_MUNDO[[#This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SUM(Emisiones_CH4_CO2eq_MUNDO[[#This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SUM(Emisiones_CH4_CO2eq_MUNDO[[#This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SUM(Emisiones_CH4_CO2eq_MUNDO[[#This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SUM(Emisiones_CH4_CO2eq_MUNDO[[#This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SUM(Emisiones_CH4_CO2eq_MUNDO[[#This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SUM(Emisiones_CH4_CO2eq_MUNDO[[#This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SUM(Emisiones_CH4_CO2eq_MUNDO[[#This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SUM(Emisiones_CH4_CO2eq_MUNDO[[#This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SUM(Emisiones_CH4_CO2eq_MUNDO[[#This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SUM(Emisiones_CH4_CO2eq_MUNDO[[#This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SUM(Emisiones_CH4_CO2eq_MUNDO[[#This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SUM(Emisiones_CH4_CO2eq_MUNDO[[#This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SUM(Emisiones_CH4_CO2eq_MUNDO[[#This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SUM(Emisiones_CH4_CO2eq_MUNDO[[#This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SUM(Emisiones_CH4_CO2eq_MUNDO[[#This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SUM(Emisiones_CH4_CO2eq_MUNDO[[#This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SUM(Emisiones_CH4_CO2eq_MUNDO[[#This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SUM(Emisiones_CH4_CO2eq_MUNDO[[#This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SUM(Emisiones_CH4_CO2eq_MUNDO[[#This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SUM(Emisiones_CH4_CO2eq_MUNDO[[#This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SUM(Emisiones_CH4_CO2eq_MUNDO[[#This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SUM(Emisiones_CH4_CO2eq_MUNDO[[#This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SUM(Emisiones_CH4_CO2eq_MUNDO[[#This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SUM(Emisiones_CH4_CO2eq_MUNDO[[#This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SUM(Emisiones_CH4_CO2eq_MUNDO[[#This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SUM(Emisiones_CH4_CO2eq_MUNDO[[#This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SUM(Emisiones_CH4_CO2eq_MUNDO[[#This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SUM(Emisiones_CH4_CO2eq_MUNDO[[#This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SUM(Emisiones_CH4_CO2eq_MUNDO[[#This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SUM(Emisiones_CH4_CO2eq_MUNDO[[#This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SUM(Emisiones_CH4_CO2eq_MUNDO[[#This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SUM(Emisiones_CH4_CO2eq_MUNDO[[#This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SUM(Emisiones_CH4_CO2eq_MUNDO[[#This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SUM(Emisiones_CH4_CO2eq_MUNDO[[#This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SUM(Emisiones_CH4_CO2eq_MUNDO[[#This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SUM(Emisiones_CH4_CO2eq_MUNDO[[#This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SUM(Emisiones_CH4_CO2eq_MUNDO[[#This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SUM(Emisiones_CH4_CO2eq_MUNDO[[#This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SUM(Emisiones_CH4_CO2eq_MUNDO[[#This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SUM(Emisiones_CH4_CO2eq_MUNDO[[#This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SUM(Emisiones_CH4_CO2eq_MUNDO[[#This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SUM(Emisiones_CH4_CO2eq_MUNDO[[#This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SUM(Emisiones_CH4_CO2eq_MUNDO[[#This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SUM(Emisiones_CH4_CO2eq_MUNDO[[#This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SUM(Emisiones_CH4_CO2eq_MUNDO[[#This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SUM(Emisiones_CH4_CO2eq_MUNDO[[#This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SUM(Emisiones_CH4_CO2eq_MUNDO[[#This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SUM(Emisiones_CH4_CO2eq_MUNDO[[#This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SUM(Emisiones_CH4_CO2eq_MUNDO[[#This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SUM(Emisiones_CH4_CO2eq_MUNDO[[#This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SUM(Emisiones_CH4_CO2eq_MUNDO[[#This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SUM(Emisiones_CH4_CO2eq_MUNDO[[#This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SUM(Emisiones_CH4_CO2eq_MUNDO[[#This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SUM(Emisiones_CH4_CO2eq_MUNDO[[#This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SUM(Emisiones_CH4_CO2eq_MUNDO[[#This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SUM(Emisiones_CH4_CO2eq_MUNDO[[#This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SUM(Emisiones_CH4_CO2eq_MUNDO[[#This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SUM(Emisiones_CH4_CO2eq_MUNDO[[#This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SUM(Emisiones_CH4_CO2eq_MUNDO[[#This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SUM(Emisiones_CH4_CO2eq_MUNDO[[#This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SUM(Emisiones_CH4_CO2eq_MUNDO[[#This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SUM(Emisiones_CH4_CO2eq_MUNDO[[#This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SUM(Emisiones_CH4_CO2eq_MUNDO[[#This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SUM(Emisiones_CH4_CO2eq_MUNDO[[#This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SUM(Emisiones_CH4_CO2eq_MUNDO[[#This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SUM(Emisiones_CH4_CO2eq_MUNDO[[#This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SUM(Emisiones_CH4_CO2eq_MUNDO[[#This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SUM(Emisiones_CH4_CO2eq_MUNDO[[#This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SUM(Emisiones_CH4_CO2eq_MUNDO[[#This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SUM(Emisiones_CH4_CO2eq_MUNDO[[#This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SUM(Emisiones_CH4_CO2eq_MUNDO[[#This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SUM(Emisiones_CH4_CO2eq_MUNDO[[#This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SUM(Emisiones_CH4_CO2eq_MUNDO[[#This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SUM(Emisiones_CH4_CO2eq_MUNDO[[#This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SUM(Emisiones_CH4_CO2eq_MUNDO[[#This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SUM(Emisiones_CH4_CO2eq_MUNDO[[#This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SUM(Emisiones_CH4_CO2eq_MUNDO[[#This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SUM(Emisiones_CH4_CO2eq_MUNDO[[#This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SUM(Emisiones_CH4_CO2eq_MUNDO[[#This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SUM(Emisiones_CH4_CO2eq_MUNDO[[#This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SUM(Emisiones_CH4_CO2eq_MUNDO[[#This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SUM(Emisiones_CH4_CO2eq_MUNDO[[#This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SUM(Emisiones_CH4_CO2eq_MUNDO[[#This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SUM(Emisiones_CH4_CO2eq_MUNDO[[#This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SUM(Emisiones_CH4_CO2eq_MUNDO[[#This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SUM(Emisiones_CH4_CO2eq_MUNDO[[#This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SUM(Emisiones_CH4_CO2eq_MUNDO[[#This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SUM(Emisiones_CH4_CO2eq_MUNDO[[#This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SUM(Emisiones_CH4_CO2eq_MUNDO[[#This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SUM(Emisiones_CH4_CO2eq_MUNDO[[#This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SUM(Emisiones_CH4_CO2eq_MUNDO[[#This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SUM(Emisiones_CH4_CO2eq_MUNDO[[#This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SUM(Emisiones_CH4_CO2eq_MUNDO[[#This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SUM(Emisiones_CH4_CO2eq_MUNDO[[#This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SUM(Emisiones_CH4_CO2eq_MUNDO[[#This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SUM(Emisiones_CH4_CO2eq_MUNDO[[#This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SUM(Emisiones_CH4_CO2eq_MUNDO[[#This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SUM(Emisiones_CH4_CO2eq_MUNDO[[#This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SUM(Emisiones_CH4_CO2eq_MUNDO[[#This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SUM(Emisiones_CH4_CO2eq_MUNDO[[#This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SUM(Emisiones_CH4_CO2eq_MUNDO[[#This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SUM(Emisiones_CH4_CO2eq_MUNDO[[#This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SUM(Emisiones_CH4_CO2eq_MUNDO[[#This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SUM(Emisiones_CH4_CO2eq_MUNDO[[#This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SUM(Emisiones_CH4_CO2eq_MUNDO[[#This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SUM(Emisiones_CH4_CO2eq_MUNDO[[#This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SUM(Emisiones_CH4_CO2eq_MUNDO[[#This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SUM(Emisiones_CH4_CO2eq_MUNDO[[#This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SUM(Emisiones_CH4_CO2eq_MUNDO[[#This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SUM(Emisiones_CH4_CO2eq_MUNDO[[#This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SUM(Emisiones_CH4_CO2eq_MUNDO[[#This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SUM(Emisiones_CH4_CO2eq_MUNDO[[#This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SUM(Emisiones_CH4_CO2eq_MUNDO[[#This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SUM(Emisiones_CH4_CO2eq_MUNDO[[#This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SUM(Emisiones_CH4_CO2eq_MUNDO[[#This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SUM(Emisiones_CH4_CO2eq_MUNDO[[#This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SUM(Emisiones_CH4_CO2eq_MUNDO[[#This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SUM(Emisiones_CH4_CO2eq_MUNDO[[#This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SUM(Emisiones_CH4_CO2eq_MUNDO[[#This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SUM(Emisiones_CH4_CO2eq_MUNDO[[#This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SUM(Emisiones_CH4_CO2eq_MUNDO[[#This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SUM(Emisiones_CH4_CO2eq_MUNDO[[#This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SUM(Emisiones_CH4_CO2eq_MUNDO[[#This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SUM(Emisiones_CH4_CO2eq_MUNDO[[#This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SUM(Emisiones_CH4_CO2eq_MUNDO[[#This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SUM(Emisiones_CH4_CO2eq_MUNDO[[#This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SUM(Emisiones_CH4_CO2eq_MUNDO[[#This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SUM(Emisiones_CH4_CO2eq_MUNDO[[#This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SUM(Emisiones_CH4_CO2eq_MUNDO[[#This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SUM(Emisiones_CH4_CO2eq_MUNDO[[#This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SUM(Emisiones_CH4_CO2eq_MUNDO[[#This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SUM(Emisiones_CH4_CO2eq_MUNDO[[#This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SUM(Emisiones_CH4_CO2eq_MUNDO[[#This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SUM(Emisiones_CH4_CO2eq_MUNDO[[#This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SUM(Emisiones_CH4_CO2eq_MUNDO[[#This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SUM(Emisiones_CH4_CO2eq_MUNDO[[#This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SUM(Emisiones_CH4_CO2eq_MUNDO[[#This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SUM(Emisiones_CH4_CO2eq_MUNDO[[#This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SUM(Emisiones_CH4_CO2eq_MUNDO[[#This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SUM(Emisiones_CH4_CO2eq_MUNDO[[#This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SUM(Emisiones_CH4_CO2eq_MUNDO[[#This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SUM(Emisiones_CH4_CO2eq_MUNDO[[#This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SUM(Emisiones_CH4_CO2eq_MUNDO[[#This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SUM(Emisiones_CH4_CO2eq_MUNDO[[#This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SUM(Emisiones_CH4_CO2eq_MUNDO[[#This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SUM(Emisiones_CH4_CO2eq_MUNDO[[#This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SUM(Emisiones_CH4_CO2eq_MUNDO[[#This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SUM(Emisiones_CH4_CO2eq_MUNDO[[#This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SUM(Emisiones_CH4_CO2eq_MUNDO[[#This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SUM(Emisiones_CH4_CO2eq_MUNDO[[#This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SUM(Emisiones_CH4_CO2eq_MUNDO[[#This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SUM(Emisiones_CH4_CO2eq_MUNDO[[#This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SUM(Emisiones_CH4_CO2eq_MUNDO[[#This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SUM(Emisiones_CH4_CO2eq_MUNDO[[#This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SUM(Emisiones_CH4_CO2eq_MUNDO[[#This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SUM(Emisiones_CH4_CO2eq_MUNDO[[#This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SUM(Emisiones_CH4_CO2eq_MUNDO[[#This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SUM(Emisiones_CH4_CO2eq_MUNDO[[#This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SUM(Emisiones_CH4_CO2eq_MUNDO[[#This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SUM(Emisiones_CH4_CO2eq_MUNDO[[#This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SUM(Emisiones_CH4_CO2eq_MUNDO[[#This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SUM(Emisiones_CH4_CO2eq_MUNDO[[#This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SUM(Emisiones_CH4_CO2eq_MUNDO[[#This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SUM(Emisiones_CH4_CO2eq_MUNDO[[#This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SUM(Emisiones_CH4_CO2eq_MUNDO[[#This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SUM(Emisiones_CH4_CO2eq_MUNDO[[#This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SUM(Emisiones_CH4_CO2eq_MUNDO[[#This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SUM(Emisiones_CH4_CO2eq_MUNDO[[#This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SUM(Emisiones_CH4_CO2eq_MUNDO[[#This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SUM(Emisiones_CH4_CO2eq_MUNDO[[#This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SUM(Emisiones_CH4_CO2eq_MUNDO[[#This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SUM(Emisiones_CH4_CO2eq_MUNDO[[#This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SUM(Emisiones_CH4_CO2eq_MUNDO[[#This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SUM(Emisiones_CH4_CO2eq_MUNDO[[#This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SUM(Emisiones_CH4_CO2eq_MUNDO[[#This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SUM(Emisiones_CH4_CO2eq_MUNDO[[#This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SUM(Emisiones_CH4_CO2eq_MUNDO[[#This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SUM(Emisiones_CH4_CO2eq_MUNDO[[#This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SUM(Emisiones_CH4_CO2eq_MUNDO[[#This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SUM(Emisiones_CH4_CO2eq_MUNDO[[#This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SUM(Emisiones_CH4_CO2eq_MUNDO[[#This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SUM(Emisiones_CH4_CO2eq_MUNDO[[#This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SUM(Emisiones_CH4_CO2eq_MUNDO[[#This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SUM(Emisiones_CH4_CO2eq_MUNDO[[#This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SUM(Emisiones_CH4_CO2eq_MUNDO[[#This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SUM(Emisiones_CH4_CO2eq_MUNDO[[#This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SUM(Emisiones_CH4_CO2eq_MUNDO[[#This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SUM(Emisiones_CH4_CO2eq_MUNDO[[#This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SUM(Emisiones_CH4_CO2eq_MUNDO[[#This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SUM(Emisiones_CH4_CO2eq_MUNDO[[#This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SUM(Emisiones_CH4_CO2eq_MUNDO[[#This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SUM(Emisiones_CH4_CO2eq_MUNDO[[#This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SUM(Emisiones_CH4_CO2eq_MUNDO[[#This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SUM(Emisiones_CH4_CO2eq_MUNDO[[#This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SUM(Emisiones_CH4_CO2eq_MUNDO[[#This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SUM(Emisiones_CH4_CO2eq_MUNDO[[#This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SUM(Emisiones_CH4_CO2eq_MUNDO[[#This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SUM(Emisiones_CH4_CO2eq_MUNDO[[#This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SUM(Emisiones_CH4_CO2eq_MUNDO[[#This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SUM(Emisiones_CH4_CO2eq_MUNDO[[#This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SUM(Emisiones_CH4_CO2eq_MUNDO[[#This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SUM(Emisiones_CH4_CO2eq_MUNDO[[#This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SUM(Emisiones_CH4_CO2eq_MUNDO[[#This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SUM(Emisiones_CH4_CO2eq_MUNDO[[#This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SUM(Emisiones_CH4_CO2eq_MUNDO[[#This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SUM(Emisiones_CH4_CO2eq_MUNDO[[#This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SUM(Emisiones_CH4_CO2eq_MUNDO[[#This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SUM(Emisiones_CH4_CO2eq_MUNDO[[#This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SUM(Emisiones_CH4_CO2eq_MUNDO[[#This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SUM(Emisiones_CH4_CO2eq_MUNDO[[#This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SUM(Emisiones_CH4_CO2eq_MUNDO[[#This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SUM(Emisiones_CH4_CO2eq_MUNDO[[#This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SUM(Emisiones_CH4_CO2eq_MUNDO[[#This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SUM(Emisiones_CH4_CO2eq_MUNDO[[#This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SUM(Emisiones_CH4_CO2eq_MUNDO[[#This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SUM(Emisiones_CH4_CO2eq_MUNDO[[#This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SUM(Emisiones_CH4_CO2eq_MUNDO[[#This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SUM(Emisiones_CH4_CO2eq_MUNDO[[#This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SUM(Emisiones_CH4_CO2eq_MUNDO[[#This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SUM(Emisiones_CH4_CO2eq_MUNDO[[#This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SUM(Emisiones_CH4_CO2eq_MUNDO[[#This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SUM(Emisiones_CH4_CO2eq_MUNDO[[#This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SUM(Emisiones_CH4_CO2eq_MUNDO[[#This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SUM(Emisiones_CH4_CO2eq_MUNDO[[#This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SUM(Emisiones_CH4_CO2eq_MUNDO[[#This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SUM(Emisiones_CH4_CO2eq_MUNDO[[#This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SUM(Emisiones_CH4_CO2eq_MUNDO[[#This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SUM(Emisiones_CH4_CO2eq_MUNDO[[#This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SUM(Emisiones_CH4_CO2eq_MUNDO[[#This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SUM(Emisiones_CH4_CO2eq_MUNDO[[#This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SUM(Emisiones_CH4_CO2eq_MUNDO[[#This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SUM(Emisiones_CH4_CO2eq_MUNDO[[#This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SUM(Emisiones_CH4_CO2eq_MUNDO[[#This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SUM(Emisiones_CH4_CO2eq_MUNDO[[#This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SUM(Emisiones_CH4_CO2eq_MUNDO[[#This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SUM(Emisiones_CH4_CO2eq_MUNDO[[#This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SUM(Emisiones_CH4_CO2eq_MUNDO[[#This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SUM(Emisiones_CH4_CO2eq_MUNDO[[#This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SUM(Emisiones_CH4_CO2eq_MUNDO[[#This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SUM(Emisiones_CH4_CO2eq_MUNDO[[#This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SUM(Emisiones_CH4_CO2eq_MUNDO[[#This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SUM(Emisiones_CH4_CO2eq_MUNDO[[#This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SUM(Emisiones_CH4_CO2eq_MUNDO[[#This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SUM(Emisiones_CH4_CO2eq_MUNDO[[#This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SUM(Emisiones_CH4_CO2eq_MUNDO[[#This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SUM(Emisiones_CH4_CO2eq_MUNDO[[#This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SUM(Emisiones_CH4_CO2eq_MUNDO[[#This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SUM(Emisiones_CH4_CO2eq_MUNDO[[#This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SUM(Emisiones_CH4_CO2eq_MUNDO[[#This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SUM(Emisiones_CH4_CO2eq_MUNDO[[#This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SUM(Emisiones_CH4_CO2eq_MUNDO[[#This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SUM(Emisiones_CH4_CO2eq_MUNDO[[#This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SUM(Emisiones_CH4_CO2eq_MUNDO[[#This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SUM(Emisiones_CH4_CO2eq_MUNDO[[#This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SUM(Emisiones_CH4_CO2eq_MUNDO[[#This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SUM(Emisiones_CH4_CO2eq_MUNDO[[#This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SUM(Emisiones_CH4_CO2eq_MUNDO[[#This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SUM(Emisiones_CH4_CO2eq_MUNDO[[#This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SUM(Emisiones_CH4_CO2eq_MUNDO[[#This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SUM(Emisiones_CH4_CO2eq_MUNDO[[#This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SUM(Emisiones_CH4_CO2eq_MUNDO[[#This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SUM(Emisiones_CH4_CO2eq_MUNDO[[#This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SUM(Emisiones_CH4_CO2eq_MUNDO[[#This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SUM(Emisiones_CH4_CO2eq_MUNDO[[#This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SUM(Emisiones_CH4_CO2eq_MUNDO[[#This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SUM(Emisiones_CH4_CO2eq_MUNDO[[#This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SUM(Emisiones_CH4_CO2eq_MUNDO[[#This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SUM(Emisiones_CH4_CO2eq_MUNDO[[#This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SUM(Emisiones_CH4_CO2eq_MUNDO[[#This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SUM(Emisiones_CH4_CO2eq_MUNDO[[#This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SUM(Emisiones_CH4_CO2eq_MUNDO[[#This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SUM(Emisiones_CH4_CO2eq_MUNDO[[#This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SUM(Emisiones_CH4_CO2eq_MUNDO[[#This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SUM(Emisiones_CH4_CO2eq_MUNDO[[#This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SUM(Emisiones_CH4_CO2eq_MUNDO[[#This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SUM(Emisiones_CH4_CO2eq_MUNDO[[#This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SUM(Emisiones_CH4_CO2eq_MUNDO[[#This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SUM(Emisiones_CH4_CO2eq_MUNDO[[#This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SUM(Emisiones_CH4_CO2eq_MUNDO[[#This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SUM(Emisiones_CH4_CO2eq_MUNDO[[#This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SUM(Emisiones_CH4_CO2eq_MUNDO[[#This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SUM(Emisiones_CH4_CO2eq_MUNDO[[#This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SUM(Emisiones_CH4_CO2eq_MUNDO[[#This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SUM(Emisiones_CH4_CO2eq_MUNDO[[#This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SUM(Emisiones_CH4_CO2eq_MUNDO[[#This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SUM(Emisiones_CH4_CO2eq_MUNDO[[#This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SUM(Emisiones_CH4_CO2eq_MUNDO[[#This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SUM(Emisiones_CH4_CO2eq_MUNDO[[#This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SUM(Emisiones_CH4_CO2eq_MUNDO[[#This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SUM(Emisiones_CH4_CO2eq_MUNDO[[#This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SUM(Emisiones_CH4_CO2eq_MUNDO[[#This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SUM(Emisiones_CH4_CO2eq_MUNDO[[#This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SUM(Emisiones_CH4_CO2eq_MUNDO[[#This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SUM(Emisiones_CH4_CO2eq_MUNDO[[#This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SUM(Emisiones_CH4_CO2eq_MUNDO[[#This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SUM(Emisiones_CH4_CO2eq_MUNDO[[#This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SUM(Emisiones_CH4_CO2eq_MUNDO[[#This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SUM(Emisiones_CH4_CO2eq_MUNDO[[#This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SUM(Emisiones_CH4_CO2eq_MUNDO[[#This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SUM(Emisiones_CH4_CO2eq_MUNDO[[#This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SUM(Emisiones_CH4_CO2eq_MUNDO[[#This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SUM(Emisiones_CH4_CO2eq_MUNDO[[#This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SUM(Emisiones_CH4_CO2eq_MUNDO[[#This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SUM(Emisiones_CH4_CO2eq_MUNDO[[#This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SUM(Emisiones_CH4_CO2eq_MUNDO[[#This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SUM(Emisiones_CH4_CO2eq_MUNDO[[#This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SUM(Emisiones_CH4_CO2eq_MUNDO[[#This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SUM(Emisiones_CH4_CO2eq_MUNDO[[#This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SUM(Emisiones_CH4_CO2eq_MUNDO[[#This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SUM(Emisiones_CH4_CO2eq_MUNDO[[#This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SUM(Emisiones_CH4_CO2eq_MUNDO[[#This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SUM(Emisiones_CH4_CO2eq_MUNDO[[#This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SUM(Emisiones_CH4_CO2eq_MUNDO[[#This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SUM(Emisiones_CH4_CO2eq_MUNDO[[#This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SUM(Emisiones_CH4_CO2eq_MUNDO[[#This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SUM(Emisiones_CH4_CO2eq_MUNDO[[#This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SUM(Emisiones_CH4_CO2eq_MUNDO[[#This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SUM(Emisiones_CH4_CO2eq_MUNDO[[#This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SUM(Emisiones_CH4_CO2eq_MUNDO[[#This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SUM(Emisiones_CH4_CO2eq_MUNDO[[#This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SUM(Emisiones_CH4_CO2eq_MUNDO[[#This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SUM(Emisiones_CH4_CO2eq_MUNDO[[#This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SUM(Emisiones_CH4_CO2eq_MUNDO[[#This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SUM(Emisiones_CH4_CO2eq_MUNDO[[#This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SUM(Emisiones_CH4_CO2eq_MUNDO[[#This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SUM(Emisiones_CH4_CO2eq_MUNDO[[#This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SUM(Emisiones_CH4_CO2eq_MUNDO[[#This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SUM(Emisiones_CH4_CO2eq_MUNDO[[#This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SUM(Emisiones_CH4_CO2eq_MUNDO[[#This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SUM(Emisiones_CH4_CO2eq_MUNDO[[#This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SUM(Emisiones_CH4_CO2eq_MUNDO[[#This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SUM(Emisiones_CH4_CO2eq_MUNDO[[#This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SUM(Emisiones_CH4_CO2eq_MUNDO[[#This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SUM(Emisiones_CH4_CO2eq_MUNDO[[#This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SUM(Emisiones_CH4_CO2eq_MUNDO[[#This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SUM(Emisiones_CH4_CO2eq_MUNDO[[#This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SUM(Emisiones_CH4_CO2eq_MUNDO[[#This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SUM(Emisiones_CH4_CO2eq_MUNDO[[#This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SUM(Emisiones_CH4_CO2eq_MUNDO[[#This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SUM(Emisiones_CH4_CO2eq_MUNDO[[#This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SUM(Emisiones_CH4_CO2eq_MUNDO[[#This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SUM(Emisiones_CH4_CO2eq_MUNDO[[#This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SUM(Emisiones_CH4_CO2eq_MUNDO[[#This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SUM(Emisiones_CH4_CO2eq_MUNDO[[#This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SUM(Emisiones_CH4_CO2eq_MUNDO[[#This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SUM(Emisiones_CH4_CO2eq_MUNDO[[#This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SUM(Emisiones_CH4_CO2eq_MUNDO[[#This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SUM(Emisiones_CH4_CO2eq_MUNDO[[#This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SUM(Emisiones_CH4_CO2eq_MUNDO[[#This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SUM(Emisiones_CH4_CO2eq_MUNDO[[#This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SUM(Emisiones_CH4_CO2eq_MUNDO[[#This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SUM(Emisiones_CH4_CO2eq_MUNDO[[#This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SUM(Emisiones_CH4_CO2eq_MUNDO[[#This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SUM(Emisiones_CH4_CO2eq_MUNDO[[#This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SUM(Emisiones_CH4_CO2eq_MUNDO[[#This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SUM(Emisiones_CH4_CO2eq_MUNDO[[#This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SUM(Emisiones_CH4_CO2eq_MUNDO[[#This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SUM(Emisiones_CH4_CO2eq_MUNDO[[#This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SUM(Emisiones_CH4_CO2eq_MUNDO[[#This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SUM(Emisiones_CH4_CO2eq_MUNDO[[#This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SUM(Emisiones_CH4_CO2eq_MUNDO[[#This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SUM(Emisiones_CH4_CO2eq_MUNDO[[#This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SUM(Emisiones_CH4_CO2eq_MUNDO[[#This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SUM(Emisiones_CH4_CO2eq_MUNDO[[#This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SUM(Emisiones_CH4_CO2eq_MUNDO[[#This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SUM(Emisiones_CH4_CO2eq_MUNDO[[#This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SUM(Emisiones_CH4_CO2eq_MUNDO[[#This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SUM(Emisiones_CH4_CO2eq_MUNDO[[#This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SUM(Emisiones_CH4_CO2eq_MUNDO[[#This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SUM(Emisiones_CH4_CO2eq_MUNDO[[#This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SUM(Emisiones_CH4_CO2eq_MUNDO[[#This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SUM(Emisiones_CH4_CO2eq_MUNDO[[#This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SUM(Emisiones_CH4_CO2eq_MUNDO[[#This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SUM(Emisiones_CH4_CO2eq_MUNDO[[#This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SUM(Emisiones_CH4_CO2eq_MUNDO[[#This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SUM(Emisiones_CH4_CO2eq_MUNDO[[#This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SUM(Emisiones_CH4_CO2eq_MUNDO[[#This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SUM(Emisiones_CH4_CO2eq_MUNDO[[#This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SUM(Emisiones_CH4_CO2eq_MUNDO[[#This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SUM(Emisiones_CH4_CO2eq_MUNDO[[#This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SUM(Emisiones_CH4_CO2eq_MUNDO[[#This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SUM(Emisiones_CH4_CO2eq_MUNDO[[#This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SUM(Emisiones_CH4_CO2eq_MUNDO[[#This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SUM(Emisiones_CH4_CO2eq_MUNDO[[#This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SUM(Emisiones_CH4_CO2eq_MUNDO[[#This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SUM(Emisiones_CH4_CO2eq_MUNDO[[#This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SUM(Emisiones_CH4_CO2eq_MUNDO[[#This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SUM(Emisiones_CH4_CO2eq_MUNDO[[#This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SUM(Emisiones_CH4_CO2eq_MUNDO[[#This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SUM(Emisiones_CH4_CO2eq_MUNDO[[#This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SUM(Emisiones_CH4_CO2eq_MUNDO[[#This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SUM(Emisiones_CH4_CO2eq_MUNDO[[#This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SUM(Emisiones_CH4_CO2eq_MUNDO[[#This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SUM(Emisiones_CH4_CO2eq_MUNDO[[#This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SUM(Emisiones_CH4_CO2eq_MUNDO[[#This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SUM(Emisiones_CH4_CO2eq_MUNDO[[#This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SUM(Emisiones_CH4_CO2eq_MUNDO[[#This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SUM(Emisiones_CH4_CO2eq_MUNDO[[#This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SUM(Emisiones_CH4_CO2eq_MUNDO[[#This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SUM(Emisiones_CH4_CO2eq_MUNDO[[#This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SUM(Emisiones_CH4_CO2eq_MUNDO[[#This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SUM(Emisiones_CH4_CO2eq_MUNDO[[#This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SUM(Emisiones_CH4_CO2eq_MUNDO[[#This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SUM(Emisiones_CH4_CO2eq_MUNDO[[#This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SUM(Emisiones_CH4_CO2eq_MUNDO[[#This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SUM(Emisiones_CH4_CO2eq_MUNDO[[#This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SUM(Emisiones_CH4_CO2eq_MUNDO[[#This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SUM(Emisiones_CH4_CO2eq_MUNDO[[#This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SUM(Emisiones_CH4_CO2eq_MUNDO[[#This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SUM(Emisiones_CH4_CO2eq_MUNDO[[#This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SUM(Emisiones_CH4_CO2eq_MUNDO[[#This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SUM(Emisiones_CH4_CO2eq_MUNDO[[#This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SUM(Emisiones_CH4_CO2eq_MUNDO[[#This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SUM(Emisiones_CH4_CO2eq_MUNDO[[#This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SUM(Emisiones_CH4_CO2eq_MUNDO[[#This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SUM(Emisiones_CH4_CO2eq_MUNDO[[#This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SUM(Emisiones_CH4_CO2eq_MUNDO[[#This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SUM(Emisiones_CH4_CO2eq_MUNDO[[#This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SUM(Emisiones_CH4_CO2eq_MUNDO[[#This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SUM(Emisiones_CH4_CO2eq_MUNDO[[#This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SUM(Emisiones_CH4_CO2eq_MUNDO[[#This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SUM(Emisiones_CH4_CO2eq_MUNDO[[#This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SUM(Emisiones_CH4_CO2eq_MUNDO[[#This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SUM(Emisiones_CH4_CO2eq_MUNDO[[#This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SUM(Emisiones_CH4_CO2eq_MUNDO[[#This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SUM(Emisiones_CH4_CO2eq_MUNDO[[#This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SUM(Emisiones_CH4_CO2eq_MUNDO[[#This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SUM(Emisiones_CH4_CO2eq_MUNDO[[#This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SUM(Emisiones_CH4_CO2eq_MUNDO[[#This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SUM(Emisiones_CH4_CO2eq_MUNDO[[#This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SUM(Emisiones_CH4_CO2eq_MUNDO[[#This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SUM(Emisiones_CH4_CO2eq_MUNDO[[#This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SUM(Emisiones_CH4_CO2eq_MUNDO[[#This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SUM(Emisiones_CH4_CO2eq_MUNDO[[#This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SUM(Emisiones_CH4_CO2eq_MUNDO[[#This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SUM(Emisiones_CH4_CO2eq_MUNDO[[#This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SUM(Emisiones_CH4_CO2eq_MUNDO[[#This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SUM(Emisiones_CH4_CO2eq_MUNDO[[#This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SUM(Emisiones_CH4_CO2eq_MUNDO[[#This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SUM(Emisiones_CH4_CO2eq_MUNDO[[#This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SUM(Emisiones_CH4_CO2eq_MUNDO[[#This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SUM(Emisiones_CH4_CO2eq_MUNDO[[#This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SUM(Emisiones_CH4_CO2eq_MUNDO[[#This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SUM(Emisiones_CH4_CO2eq_MUNDO[[#This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SUM(Emisiones_CH4_CO2eq_MUNDO[[#This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SUM(Emisiones_CH4_CO2eq_MUNDO[[#This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SUM(Emisiones_CH4_CO2eq_MUNDO[[#This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SUM(Emisiones_CH4_CO2eq_MUNDO[[#This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SUM(Emisiones_CH4_CO2eq_MUNDO[[#This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SUM(Emisiones_CH4_CO2eq_MUNDO[[#This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SUM(Emisiones_CH4_CO2eq_MUNDO[[#This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SUM(Emisiones_CH4_CO2eq_MUNDO[[#This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SUM(Emisiones_CH4_CO2eq_MUNDO[[#This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SUM(Emisiones_CH4_CO2eq_MUNDO[[#This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SUM(Emisiones_CH4_CO2eq_MUNDO[[#This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SUM(Emisiones_CH4_CO2eq_MUNDO[[#This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SUM(Emisiones_CH4_CO2eq_MUNDO[[#This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SUM(Emisiones_CH4_CO2eq_MUNDO[[#This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SUM(Emisiones_CH4_CO2eq_MUNDO[[#This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SUM(Emisiones_CH4_CO2eq_MUNDO[[#This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SUM(Emisiones_CH4_CO2eq_MUNDO[[#This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SUM(Emisiones_CH4_CO2eq_MUNDO[[#This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SUM(Emisiones_CH4_CO2eq_MUNDO[[#This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SUM(Emisiones_CH4_CO2eq_MUNDO[[#This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SUM(Emisiones_CH4_CO2eq_MUNDO[[#This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SUM(Emisiones_CH4_CO2eq_MUNDO[[#This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SUM(Emisiones_CH4_CO2eq_MUNDO[[#This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SUM(Emisiones_CH4_CO2eq_MUNDO[[#This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SUM(Emisiones_CH4_CO2eq_MUNDO[[#This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SUM(Emisiones_CH4_CO2eq_MUNDO[[#This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SUM(Emisiones_CH4_CO2eq_MUNDO[[#This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SUM(Emisiones_CH4_CO2eq_MUNDO[[#This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SUM(Emisiones_CH4_CO2eq_MUNDO[[#This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SUM(Emisiones_CH4_CO2eq_MUNDO[[#This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SUM(Emisiones_CH4_CO2eq_MUNDO[[#This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SUM(Emisiones_CH4_CO2eq_MUNDO[[#This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SUM(Emisiones_CH4_CO2eq_MUNDO[[#This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SUM(Emisiones_CH4_CO2eq_MUNDO[[#This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SUM(Emisiones_CH4_CO2eq_MUNDO[[#This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SUM(Emisiones_CH4_CO2eq_MUNDO[[#This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SUM(Emisiones_CH4_CO2eq_MUNDO[[#This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SUM(Emisiones_CH4_CO2eq_MUNDO[[#This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SUM(Emisiones_CH4_CO2eq_MUNDO[[#This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SUM(Emisiones_CH4_CO2eq_MUNDO[[#This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SUM(Emisiones_CH4_CO2eq_MUNDO[[#This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SUM(Emisiones_CH4_CO2eq_MUNDO[[#This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SUM(Emisiones_CH4_CO2eq_MUNDO[[#This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SUM(Emisiones_CH4_CO2eq_MUNDO[[#This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SUM(Emisiones_CH4_CO2eq_MUNDO[[#This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SUM(Emisiones_CH4_CO2eq_MUNDO[[#This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SUM(Emisiones_CH4_CO2eq_MUNDO[[#This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SUM(Emisiones_CH4_CO2eq_MUNDO[[#This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SUM(Emisiones_CH4_CO2eq_MUNDO[[#This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SUM(Emisiones_CH4_CO2eq_MUNDO[[#This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SUM(Emisiones_CH4_CO2eq_MUNDO[[#This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SUM(Emisiones_CH4_CO2eq_MUNDO[[#This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SUM(Emisiones_CH4_CO2eq_MUNDO[[#This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SUM(Emisiones_CH4_CO2eq_MUNDO[[#This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SUM(Emisiones_CH4_CO2eq_MUNDO[[#This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SUM(Emisiones_CH4_CO2eq_MUNDO[[#This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SUM(Emisiones_CH4_CO2eq_MUNDO[[#This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SUM(Emisiones_CH4_CO2eq_MUNDO[[#This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SUM(Emisiones_CH4_CO2eq_MUNDO[[#This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SUM(Emisiones_CH4_CO2eq_MUNDO[[#This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SUM(Emisiones_CH4_CO2eq_MUNDO[[#This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SUM(Emisiones_CH4_CO2eq_MUNDO[[#This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SUM(Emisiones_CH4_CO2eq_MUNDO[[#This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SUM(Emisiones_CH4_CO2eq_MUNDO[[#This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SUM(Emisiones_CH4_CO2eq_MUNDO[[#This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SUM(Emisiones_CH4_CO2eq_MUNDO[[#This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SUM(Emisiones_CH4_CO2eq_MUNDO[[#This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SUM(Emisiones_CH4_CO2eq_MUNDO[[#This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SUM(Emisiones_CH4_CO2eq_MUNDO[[#This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SUM(Emisiones_CH4_CO2eq_MUNDO[[#This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SUM(Emisiones_CH4_CO2eq_MUNDO[[#This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SUM(Emisiones_CH4_CO2eq_MUNDO[[#This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SUM(Emisiones_CH4_CO2eq_MUNDO[[#This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SUM(Emisiones_CH4_CO2eq_MUNDO[[#This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SUM(Emisiones_CH4_CO2eq_MUNDO[[#This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SUM(Emisiones_CH4_CO2eq_MUNDO[[#This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SUM(Emisiones_CH4_CO2eq_MUNDO[[#This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SUM(Emisiones_CH4_CO2eq_MUNDO[[#This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SUM(Emisiones_CH4_CO2eq_MUNDO[[#This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SUM(Emisiones_CH4_CO2eq_MUNDO[[#This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SUM(Emisiones_CH4_CO2eq_MUNDO[[#This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SUM(Emisiones_CH4_CO2eq_MUNDO[[#This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SUM(Emisiones_CH4_CO2eq_MUNDO[[#This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SUM(Emisiones_CH4_CO2eq_MUNDO[[#This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SUM(Emisiones_CH4_CO2eq_MUNDO[[#This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SUM(Emisiones_CH4_CO2eq_MUNDO[[#This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SUM(Emisiones_CH4_CO2eq_MUNDO[[#This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SUM(Emisiones_CH4_CO2eq_MUNDO[[#This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SUM(Emisiones_CH4_CO2eq_MUNDO[[#This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SUM(Emisiones_CH4_CO2eq_MUNDO[[#This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SUM(Emisiones_CH4_CO2eq_MUNDO[[#This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SUM(Emisiones_CH4_CO2eq_MUNDO[[#This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SUM(Emisiones_CH4_CO2eq_MUNDO[[#This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SUM(Emisiones_CH4_CO2eq_MUNDO[[#This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SUM(Emisiones_CH4_CO2eq_MUNDO[[#This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SUM(Emisiones_CH4_CO2eq_MUNDO[[#This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SUM(Emisiones_CH4_CO2eq_MUNDO[[#This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SUM(Emisiones_CH4_CO2eq_MUNDO[[#This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SUM(Emisiones_CH4_CO2eq_MUNDO[[#This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SUM(Emisiones_CH4_CO2eq_MUNDO[[#This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SUM(Emisiones_CH4_CO2eq_MUNDO[[#This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SUM(Emisiones_CH4_CO2eq_MUNDO[[#This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SUM(Emisiones_CH4_CO2eq_MUNDO[[#This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SUM(Emisiones_CH4_CO2eq_MUNDO[[#This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SUM(Emisiones_CH4_CO2eq_MUNDO[[#This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SUM(Emisiones_CH4_CO2eq_MUNDO[[#This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SUM(Emisiones_CH4_CO2eq_MUNDO[[#This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SUM(Emisiones_CH4_CO2eq_MUNDO[[#This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SUM(Emisiones_CH4_CO2eq_MUNDO[[#This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SUM(Emisiones_CH4_CO2eq_MUNDO[[#This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SUM(Emisiones_CH4_CO2eq_MUNDO[[#This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SUM(Emisiones_CH4_CO2eq_MUNDO[[#This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SUM(Emisiones_CH4_CO2eq_MUNDO[[#This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SUM(Emisiones_CH4_CO2eq_MUNDO[[#This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SUM(Emisiones_CH4_CO2eq_MUNDO[[#This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SUM(Emisiones_CH4_CO2eq_MUNDO[[#This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SUM(Emisiones_CH4_CO2eq_MUNDO[[#This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SUM(Emisiones_CH4_CO2eq_MUNDO[[#This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SUM(Emisiones_CH4_CO2eq_MUNDO[[#This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SUM(Emisiones_CH4_CO2eq_MUNDO[[#This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SUM(Emisiones_CH4_CO2eq_MUNDO[[#This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SUM(Emisiones_CH4_CO2eq_MUNDO[[#This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SUM(Emisiones_CH4_CO2eq_MUNDO[[#This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SUM(Emisiones_CH4_CO2eq_MUNDO[[#This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SUM(Emisiones_CH4_CO2eq_MUNDO[[#This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SUM(Emisiones_CH4_CO2eq_MUNDO[[#This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SUM(Emisiones_CH4_CO2eq_MUNDO[[#This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SUM(Emisiones_CH4_CO2eq_MUNDO[[#This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SUM(Emisiones_CH4_CO2eq_MUNDO[[#This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SUM(Emisiones_CH4_CO2eq_MUNDO[[#This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SUM(Emisiones_CH4_CO2eq_MUNDO[[#This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SUM(Emisiones_CH4_CO2eq_MUNDO[[#This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SUM(Emisiones_CH4_CO2eq_MUNDO[[#This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SUM(Emisiones_CH4_CO2eq_MUNDO[[#This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SUM(Emisiones_CH4_CO2eq_MUNDO[[#This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SUM(Emisiones_CH4_CO2eq_MUNDO[[#This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SUM(Emisiones_CH4_CO2eq_MUNDO[[#This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SUM(Emisiones_CH4_CO2eq_MUNDO[[#This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SUM(Emisiones_CH4_CO2eq_MUNDO[[#This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SUM(Emisiones_CH4_CO2eq_MUNDO[[#This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SUM(Emisiones_CH4_CO2eq_MUNDO[[#This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SUM(Emisiones_CH4_CO2eq_MUNDO[[#This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SUM(Emisiones_CH4_CO2eq_MUNDO[[#This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SUM(Emisiones_CH4_CO2eq_MUNDO[[#This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SUM(Emisiones_CH4_CO2eq_MUNDO[[#This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SUM(Emisiones_CH4_CO2eq_MUNDO[[#This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SUM(Emisiones_CH4_CO2eq_MUNDO[[#This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SUM(Emisiones_CH4_CO2eq_MUNDO[[#This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SUM(Emisiones_CH4_CO2eq_MUNDO[[#This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SUM(Emisiones_CH4_CO2eq_MUNDO[[#This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SUM(Emisiones_CH4_CO2eq_MUNDO[[#This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SUM(Emisiones_CH4_CO2eq_MUNDO[[#This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SUM(Emisiones_CH4_CO2eq_MUNDO[[#This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SUM(Emisiones_CH4_CO2eq_MUNDO[[#This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SUM(Emisiones_CH4_CO2eq_MUNDO[[#This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SUM(Emisiones_CH4_CO2eq_MUNDO[[#This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SUM(Emisiones_CH4_CO2eq_MUNDO[[#This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SUM(Emisiones_CH4_CO2eq_MUNDO[[#This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SUM(Emisiones_CH4_CO2eq_MUNDO[[#This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SUM(Emisiones_CH4_CO2eq_MUNDO[[#This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SUM(Emisiones_CH4_CO2eq_MUNDO[[#This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SUM(Emisiones_CH4_CO2eq_MUNDO[[#This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SUM(Emisiones_CH4_CO2eq_MUNDO[[#This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SUM(Emisiones_CH4_CO2eq_MUNDO[[#This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SUM(Emisiones_CH4_CO2eq_MUNDO[[#This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SUM(Emisiones_CH4_CO2eq_MUNDO[[#This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SUM(Emisiones_CH4_CO2eq_MUNDO[[#This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SUM(Emisiones_CH4_CO2eq_MUNDO[[#This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SUM(Emisiones_CH4_CO2eq_MUNDO[[#This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SUM(Emisiones_CH4_CO2eq_MUNDO[[#This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SUM(Emisiones_CH4_CO2eq_MUNDO[[#This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SUM(Emisiones_CH4_CO2eq_MUNDO[[#This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SUM(Emisiones_CH4_CO2eq_MUNDO[[#This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SUM(Emisiones_CH4_CO2eq_MUNDO[[#This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SUM(Emisiones_CH4_CO2eq_MUNDO[[#This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SUM(Emisiones_CH4_CO2eq_MUNDO[[#This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SUM(Emisiones_CH4_CO2eq_MUNDO[[#This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SUM(Emisiones_CH4_CO2eq_MUNDO[[#This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SUM(Emisiones_CH4_CO2eq_MUNDO[[#This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SUM(Emisiones_CH4_CO2eq_MUNDO[[#This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SUM(Emisiones_CH4_CO2eq_MUNDO[[#This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SUM(Emisiones_CH4_CO2eq_MUNDO[[#This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SUM(Emisiones_CH4_CO2eq_MUNDO[[#This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SUM(Emisiones_CH4_CO2eq_MUNDO[[#This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SUM(Emisiones_CH4_CO2eq_MUNDO[[#This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SUM(Emisiones_CH4_CO2eq_MUNDO[[#This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SUM(Emisiones_CH4_CO2eq_MUNDO[[#This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SUM(Emisiones_CH4_CO2eq_MUNDO[[#This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SUM(Emisiones_CH4_CO2eq_MUNDO[[#This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SUM(Emisiones_CH4_CO2eq_MUNDO[[#This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SUM(Emisiones_CH4_CO2eq_MUNDO[[#This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SUM(Emisiones_CH4_CO2eq_MUNDO[[#This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SUM(Emisiones_CH4_CO2eq_MUNDO[[#This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SUM(Emisiones_CH4_CO2eq_MUNDO[[#This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SUM(Emisiones_CH4_CO2eq_MUNDO[[#This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SUM(Emisiones_CH4_CO2eq_MUNDO[[#This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SUM(Emisiones_CH4_CO2eq_MUNDO[[#This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SUM(Emisiones_CH4_CO2eq_MUNDO[[#This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SUM(Emisiones_CH4_CO2eq_MUNDO[[#This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SUM(Emisiones_CH4_CO2eq_MUNDO[[#This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SUM(Emisiones_CH4_CO2eq_MUNDO[[#This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SUM(Emisiones_CH4_CO2eq_MUNDO[[#This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SUM(Emisiones_CH4_CO2eq_MUNDO[[#This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SUM(Emisiones_CH4_CO2eq_MUNDO[[#This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SUM(Emisiones_CH4_CO2eq_MUNDO[[#This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SUM(Emisiones_CH4_CO2eq_MUNDO[[#This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SUM(Emisiones_CH4_CO2eq_MUNDO[[#This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SUM(Emisiones_CH4_CO2eq_MUNDO[[#This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SUM(Emisiones_CH4_CO2eq_MUNDO[[#This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SUM(Emisiones_CH4_CO2eq_MUNDO[[#This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SUM(Emisiones_CH4_CO2eq_MUNDO[[#This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SUM(Emisiones_CH4_CO2eq_MUNDO[[#This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SUM(Emisiones_CH4_CO2eq_MUNDO[[#This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SUM(Emisiones_CH4_CO2eq_MUNDO[[#This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SUM(Emisiones_CH4_CO2eq_MUNDO[[#This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SUM(Emisiones_CH4_CO2eq_MUNDO[[#This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SUM(Emisiones_CH4_CO2eq_MUNDO[[#This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SUM(Emisiones_CH4_CO2eq_MUNDO[[#This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SUM(Emisiones_CH4_CO2eq_MUNDO[[#This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SUM(Emisiones_CH4_CO2eq_MUNDO[[#This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SUM(Emisiones_CH4_CO2eq_MUNDO[[#This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SUM(Emisiones_CH4_CO2eq_MUNDO[[#This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SUM(Emisiones_CH4_CO2eq_MUNDO[[#This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SUM(Emisiones_CH4_CO2eq_MUNDO[[#This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SUM(Emisiones_CH4_CO2eq_MUNDO[[#This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SUM(Emisiones_CH4_CO2eq_MUNDO[[#This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SUM(Emisiones_CH4_CO2eq_MUNDO[[#This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SUM(Emisiones_CH4_CO2eq_MUNDO[[#This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SUM(Emisiones_CH4_CO2eq_MUNDO[[#This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SUM(Emisiones_CH4_CO2eq_MUNDO[[#This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SUM(Emisiones_CH4_CO2eq_MUNDO[[#This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SUM(Emisiones_CH4_CO2eq_MUNDO[[#This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SUM(Emisiones_CH4_CO2eq_MUNDO[[#This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SUM(Emisiones_CH4_CO2eq_MUNDO[[#This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SUM(Emisiones_CH4_CO2eq_MUNDO[[#This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SUM(Emisiones_CH4_CO2eq_MUNDO[[#This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SUM(Emisiones_CH4_CO2eq_MUNDO[[#This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SUM(Emisiones_CH4_CO2eq_MUNDO[[#This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SUM(Emisiones_CH4_CO2eq_MUNDO[[#This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SUM(Emisiones_CH4_CO2eq_MUNDO[[#This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SUM(Emisiones_CH4_CO2eq_MUNDO[[#This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SUM(Emisiones_CH4_CO2eq_MUNDO[[#This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SUM(Emisiones_CH4_CO2eq_MUNDO[[#This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SUM(Emisiones_CH4_CO2eq_MUNDO[[#This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SUM(Emisiones_CH4_CO2eq_MUNDO[[#This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SUM(Emisiones_CH4_CO2eq_MUNDO[[#This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SUM(Emisiones_CH4_CO2eq_MUNDO[[#This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SUM(Emisiones_CH4_CO2eq_MUNDO[[#This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SUM(Emisiones_CH4_CO2eq_MUNDO[[#This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SUM(Emisiones_CH4_CO2eq_MUNDO[[#This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SUM(Emisiones_CH4_CO2eq_MUNDO[[#This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SUM(Emisiones_CH4_CO2eq_MUNDO[[#This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SUM(Emisiones_CH4_CO2eq_MUNDO[[#This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SUM(Emisiones_CH4_CO2eq_MUNDO[[#This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SUM(Emisiones_CH4_CO2eq_MUNDO[[#This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SUM(Emisiones_CH4_CO2eq_MUNDO[[#This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SUM(Emisiones_CH4_CO2eq_MUNDO[[#This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SUM(Emisiones_CH4_CO2eq_MUNDO[[#This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SUM(Emisiones_CH4_CO2eq_MUNDO[[#This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SUM(Emisiones_CH4_CO2eq_MUNDO[[#This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SUM(Emisiones_CH4_CO2eq_MUNDO[[#This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SUM(Emisiones_CH4_CO2eq_MUNDO[[#This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SUM(Emisiones_CH4_CO2eq_MUNDO[[#This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SUM(Emisiones_CH4_CO2eq_MUNDO[[#This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SUM(Emisiones_CH4_CO2eq_MUNDO[[#This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SUM(Emisiones_CH4_CO2eq_MUNDO[[#This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SUM(Emisiones_CH4_CO2eq_MUNDO[[#This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SUM(Emisiones_CH4_CO2eq_MUNDO[[#This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SUM(Emisiones_CH4_CO2eq_MUNDO[[#This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SUM(Emisiones_CH4_CO2eq_MUNDO[[#This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SUM(Emisiones_CH4_CO2eq_MUNDO[[#This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SUM(Emisiones_CH4_CO2eq_MUNDO[[#This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SUM(Emisiones_CH4_CO2eq_MUNDO[[#This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SUM(Emisiones_CH4_CO2eq_MUNDO[[#This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SUM(Emisiones_CH4_CO2eq_MUNDO[[#This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SUM(Emisiones_CH4_CO2eq_MUNDO[[#This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SUM(Emisiones_CH4_CO2eq_MUNDO[[#This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SUM(Emisiones_CH4_CO2eq_MUNDO[[#This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SUM(Emisiones_CH4_CO2eq_MUNDO[[#This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SUM(Emisiones_CH4_CO2eq_MUNDO[[#This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SUM(Emisiones_CH4_CO2eq_MUNDO[[#This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SUM(Emisiones_CH4_CO2eq_MUNDO[[#This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SUM(Emisiones_CH4_CO2eq_MUNDO[[#This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SUM(Emisiones_CH4_CO2eq_MUNDO[[#This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SUM(Emisiones_CH4_CO2eq_MUNDO[[#This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SUM(Emisiones_CH4_CO2eq_MUNDO[[#This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SUM(Emisiones_CH4_CO2eq_MUNDO[[#This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SUM(Emisiones_CH4_CO2eq_MUNDO[[#This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SUM(Emisiones_CH4_CO2eq_MUNDO[[#This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SUM(Emisiones_CH4_CO2eq_MUNDO[[#This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SUM(Emisiones_CH4_CO2eq_MUNDO[[#This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SUM(Emisiones_CH4_CO2eq_MUNDO[[#This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SUM(Emisiones_CH4_CO2eq_MUNDO[[#This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SUM(Emisiones_CH4_CO2eq_MUNDO[[#This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SUM(Emisiones_CH4_CO2eq_MUNDO[[#This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SUM(Emisiones_CH4_CO2eq_MUNDO[[#This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SUM(Emisiones_CH4_CO2eq_MUNDO[[#This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SUM(Emisiones_CH4_CO2eq_MUNDO[[#This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SUM(Emisiones_CH4_CO2eq_MUNDO[[#This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SUM(Emisiones_CH4_CO2eq_MUNDO[[#This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SUM(Emisiones_CH4_CO2eq_MUNDO[[#This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SUM(Emisiones_CH4_CO2eq_MUNDO[[#This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SUM(Emisiones_CH4_CO2eq_MUNDO[[#This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SUM(Emisiones_CH4_CO2eq_MUNDO[[#This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SUM(Emisiones_CH4_CO2eq_MUNDO[[#This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SUM(Emisiones_CH4_CO2eq_MUNDO[[#This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SUM(Emisiones_CH4_CO2eq_MUNDO[[#This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SUM(Emisiones_CH4_CO2eq_MUNDO[[#This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SUM(Emisiones_CH4_CO2eq_MUNDO[[#This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SUM(Emisiones_CH4_CO2eq_MUNDO[[#This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SUM(Emisiones_CH4_CO2eq_MUNDO[[#This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SUM(Emisiones_CH4_CO2eq_MUNDO[[#This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SUM(Emisiones_CH4_CO2eq_MUNDO[[#This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SUM(Emisiones_CH4_CO2eq_MUNDO[[#This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SUM(Emisiones_CH4_CO2eq_MUNDO[[#This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SUM(Emisiones_CH4_CO2eq_MUNDO[[#This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SUM(Emisiones_CH4_CO2eq_MUNDO[[#This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SUM(Emisiones_CH4_CO2eq_MUNDO[[#This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SUM(Emisiones_CH4_CO2eq_MUNDO[[#This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SUM(Emisiones_CH4_CO2eq_MUNDO[[#This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SUM(Emisiones_CH4_CO2eq_MUNDO[[#This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SUM(Emisiones_CH4_CO2eq_MUNDO[[#This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SUM(Emisiones_CH4_CO2eq_MUNDO[[#This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SUM(Emisiones_CH4_CO2eq_MUNDO[[#This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SUM(Emisiones_CH4_CO2eq_MUNDO[[#This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SUM(Emisiones_CH4_CO2eq_MUNDO[[#This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SUM(Emisiones_CH4_CO2eq_MUNDO[[#This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SUM(Emisiones_CH4_CO2eq_MUNDO[[#This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SUM(Emisiones_CH4_CO2eq_MUNDO[[#This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SUM(Emisiones_CH4_CO2eq_MUNDO[[#This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SUM(Emisiones_CH4_CO2eq_MUNDO[[#This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SUM(Emisiones_CH4_CO2eq_MUNDO[[#This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SUM(Emisiones_CH4_CO2eq_MUNDO[[#This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SUM(Emisiones_CH4_CO2eq_MUNDO[[#This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SUM(Emisiones_CH4_CO2eq_MUNDO[[#This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SUM(Emisiones_CH4_CO2eq_MUNDO[[#This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SUM(Emisiones_CH4_CO2eq_MUNDO[[#This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SUM(Emisiones_CH4_CO2eq_MUNDO[[#This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SUM(Emisiones_CH4_CO2eq_MUNDO[[#This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SUM(Emisiones_CH4_CO2eq_MUNDO[[#This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SUM(Emisiones_CH4_CO2eq_MUNDO[[#This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SUM(Emisiones_CH4_CO2eq_MUNDO[[#This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SUM(Emisiones_CH4_CO2eq_MUNDO[[#This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SUM(Emisiones_CH4_CO2eq_MUNDO[[#This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SUM(Emisiones_CH4_CO2eq_MUNDO[[#This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SUM(Emisiones_CH4_CO2eq_MUNDO[[#This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SUM(Emisiones_CH4_CO2eq_MUNDO[[#This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SUM(Emisiones_CH4_CO2eq_MUNDO[[#This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SUM(Emisiones_CH4_CO2eq_MUNDO[[#This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SUM(Emisiones_CH4_CO2eq_MUNDO[[#This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SUM(Emisiones_CH4_CO2eq_MUNDO[[#This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SUM(Emisiones_CH4_CO2eq_MUNDO[[#This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SUM(Emisiones_CH4_CO2eq_MUNDO[[#This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SUM(Emisiones_CH4_CO2eq_MUNDO[[#This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SUM(Emisiones_CH4_CO2eq_MUNDO[[#This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SUM(Emisiones_CH4_CO2eq_MUNDO[[#This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SUM(Emisiones_CH4_CO2eq_MUNDO[[#This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SUM(Emisiones_CH4_CO2eq_MUNDO[[#This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SUM(Emisiones_CH4_CO2eq_MUNDO[[#This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SUM(Emisiones_CH4_CO2eq_MUNDO[[#This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SUM(Emisiones_CH4_CO2eq_MUNDO[[#This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SUM(Emisiones_CH4_CO2eq_MUNDO[[#This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SUM(Emisiones_CH4_CO2eq_MUNDO[[#This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SUM(Emisiones_CH4_CO2eq_MUNDO[[#This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SUM(Emisiones_CH4_CO2eq_MUNDO[[#This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SUM(Emisiones_CH4_CO2eq_MUNDO[[#This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SUM(Emisiones_CH4_CO2eq_MUNDO[[#This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SUM(Emisiones_CH4_CO2eq_MUNDO[[#This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SUM(Emisiones_CH4_CO2eq_MUNDO[[#This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SUM(Emisiones_CH4_CO2eq_MUNDO[[#This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SUM(Emisiones_CH4_CO2eq_MUNDO[[#This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SUM(Emisiones_CH4_CO2eq_MUNDO[[#This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SUM(Emisiones_CH4_CO2eq_MUNDO[[#This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SUM(Emisiones_CH4_CO2eq_MUNDO[[#This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SUM(Emisiones_CH4_CO2eq_MUNDO[[#This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SUM(Emisiones_CH4_CO2eq_MUNDO[[#This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SUM(Emisiones_CH4_CO2eq_MUNDO[[#This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SUM(Emisiones_CH4_CO2eq_MUNDO[[#This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SUM(Emisiones_CH4_CO2eq_MUNDO[[#This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SUM(Emisiones_CH4_CO2eq_MUNDO[[#This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SUM(Emisiones_CH4_CO2eq_MUNDO[[#This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SUM(Emisiones_CH4_CO2eq_MUNDO[[#This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SUM(Emisiones_CH4_CO2eq_MUNDO[[#This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SUM(Emisiones_CH4_CO2eq_MUNDO[[#This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SUM(Emisiones_CH4_CO2eq_MUNDO[[#This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SUM(Emisiones_CH4_CO2eq_MUNDO[[#This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SUM(Emisiones_CH4_CO2eq_MUNDO[[#This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SUM(Emisiones_CH4_CO2eq_MUNDO[[#This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SUM(Emisiones_CH4_CO2eq_MUNDO[[#This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SUM(Emisiones_CH4_CO2eq_MUNDO[[#This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SUM(Emisiones_CH4_CO2eq_MUNDO[[#This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SUM(Emisiones_CH4_CO2eq_MUNDO[[#This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SUM(Emisiones_CH4_CO2eq_MUNDO[[#This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SUM(Emisiones_CH4_CO2eq_MUNDO[[#This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SUM(Emisiones_CH4_CO2eq_MUNDO[[#This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SUM(Emisiones_CH4_CO2eq_MUNDO[[#This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SUM(Emisiones_CH4_CO2eq_MUNDO[[#This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SUM(Emisiones_CH4_CO2eq_MUNDO[[#This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SUM(Emisiones_CH4_CO2eq_MUNDO[[#This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SUM(Emisiones_CH4_CO2eq_MUNDO[[#This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SUM(Emisiones_CH4_CO2eq_MUNDO[[#This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SUM(Emisiones_CH4_CO2eq_MUNDO[[#This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SUM(Emisiones_CH4_CO2eq_MUNDO[[#This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SUM(Emisiones_CH4_CO2eq_MUNDO[[#This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SUM(Emisiones_CH4_CO2eq_MUNDO[[#This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SUM(Emisiones_CH4_CO2eq_MUNDO[[#This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SUM(Emisiones_CH4_CO2eq_MUNDO[[#This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SUM(Emisiones_CH4_CO2eq_MUNDO[[#This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SUM(Emisiones_CH4_CO2eq_MUNDO[[#This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SUM(Emisiones_CH4_CO2eq_MUNDO[[#This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SUM(Emisiones_CH4_CO2eq_MUNDO[[#This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SUM(Emisiones_CH4_CO2eq_MUNDO[[#This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SUM(Emisiones_CH4_CO2eq_MUNDO[[#This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SUM(Emisiones_CH4_CO2eq_MUNDO[[#This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SUM(Emisiones_CH4_CO2eq_MUNDO[[#This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SUM(Emisiones_CH4_CO2eq_MUNDO[[#This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SUM(Emisiones_CH4_CO2eq_MUNDO[[#This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SUM(Emisiones_CH4_CO2eq_MUNDO[[#This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SUM(Emisiones_CH4_CO2eq_MUNDO[[#This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SUM(Emisiones_CH4_CO2eq_MUNDO[[#This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SUM(Emisiones_CH4_CO2eq_MUNDO[[#This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SUM(Emisiones_CH4_CO2eq_MUNDO[[#This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SUM(Emisiones_CH4_CO2eq_MUNDO[[#This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SUM(Emisiones_CH4_CO2eq_MUNDO[[#This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SUM(Emisiones_CH4_CO2eq_MUNDO[[#This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SUM(Emisiones_CH4_CO2eq_MUNDO[[#This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SUM(Emisiones_CH4_CO2eq_MUNDO[[#This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SUM(Emisiones_CH4_CO2eq_MUNDO[[#This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SUM(Emisiones_CH4_CO2eq_MUNDO[[#This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SUM(Emisiones_CH4_CO2eq_MUNDO[[#This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SUM(Emisiones_CH4_CO2eq_MUNDO[[#This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SUM(Emisiones_CH4_CO2eq_MUNDO[[#This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SUM(Emisiones_CH4_CO2eq_MUNDO[[#This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SUM(Emisiones_CH4_CO2eq_MUNDO[[#This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SUM(Emisiones_CH4_CO2eq_MUNDO[[#This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SUM(Emisiones_CH4_CO2eq_MUNDO[[#This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SUM(Emisiones_CH4_CO2eq_MUNDO[[#This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SUM(Emisiones_CH4_CO2eq_MUNDO[[#This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SUM(Emisiones_CH4_CO2eq_MUNDO[[#This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SUM(Emisiones_CH4_CO2eq_MUNDO[[#This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SUM(Emisiones_CH4_CO2eq_MUNDO[[#This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SUM(Emisiones_CH4_CO2eq_MUNDO[[#This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SUM(Emisiones_CH4_CO2eq_MUNDO[[#This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SUM(Emisiones_CH4_CO2eq_MUNDO[[#This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SUM(Emisiones_CH4_CO2eq_MUNDO[[#This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SUM(Emisiones_CH4_CO2eq_MUNDO[[#This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SUM(Emisiones_CH4_CO2eq_MUNDO[[#This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SUM(Emisiones_CH4_CO2eq_MUNDO[[#This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SUM(Emisiones_CH4_CO2eq_MUNDO[[#This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SUM(Emisiones_CH4_CO2eq_MUNDO[[#This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SUM(Emisiones_CH4_CO2eq_MUNDO[[#This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SUM(Emisiones_CH4_CO2eq_MUNDO[[#This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SUM(Emisiones_CH4_CO2eq_MUNDO[[#This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SUM(Emisiones_CH4_CO2eq_MUNDO[[#This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SUM(Emisiones_CH4_CO2eq_MUNDO[[#This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SUM(Emisiones_CH4_CO2eq_MUNDO[[#This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SUM(Emisiones_CH4_CO2eq_MUNDO[[#This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SUM(Emisiones_CH4_CO2eq_MUNDO[[#This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SUM(Emisiones_CH4_CO2eq_MUNDO[[#This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SUM(Emisiones_CH4_CO2eq_MUNDO[[#This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SUM(Emisiones_CH4_CO2eq_MUNDO[[#This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SUM(Emisiones_CH4_CO2eq_MUNDO[[#This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SUM(Emisiones_CH4_CO2eq_MUNDO[[#This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SUM(Emisiones_CH4_CO2eq_MUNDO[[#This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SUM(Emisiones_CH4_CO2eq_MUNDO[[#This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SUM(Emisiones_CH4_CO2eq_MUNDO[[#This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SUM(Emisiones_CH4_CO2eq_MUNDO[[#This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SUM(Emisiones_CH4_CO2eq_MUNDO[[#This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SUM(Emisiones_CH4_CO2eq_MUNDO[[#This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SUM(Emisiones_CH4_CO2eq_MUNDO[[#This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SUM(Emisiones_CH4_CO2eq_MUNDO[[#This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SUM(Emisiones_CH4_CO2eq_MUNDO[[#This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SUM(Emisiones_CH4_CO2eq_MUNDO[[#This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SUM(Emisiones_CH4_CO2eq_MUNDO[[#This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SUM(Emisiones_CH4_CO2eq_MUNDO[[#This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SUM(Emisiones_CH4_CO2eq_MUNDO[[#This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SUM(Emisiones_CH4_CO2eq_MUNDO[[#This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SUM(Emisiones_CH4_CO2eq_MUNDO[[#This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SUM(Emisiones_CH4_CO2eq_MUNDO[[#This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SUM(Emisiones_CH4_CO2eq_MUNDO[[#This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SUM(Emisiones_CH4_CO2eq_MUNDO[[#This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SUM(Emisiones_CH4_CO2eq_MUNDO[[#This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SUM(Emisiones_CH4_CO2eq_MUNDO[[#This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SUM(Emisiones_CH4_CO2eq_MUNDO[[#This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SUM(Emisiones_CH4_CO2eq_MUNDO[[#This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SUM(Emisiones_CH4_CO2eq_MUNDO[[#This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SUM(Emisiones_CH4_CO2eq_MUNDO[[#This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SUM(Emisiones_CH4_CO2eq_MUNDO[[#This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SUM(Emisiones_CH4_CO2eq_MUNDO[[#This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SUM(Emisiones_CH4_CO2eq_MUNDO[[#This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SUM(Emisiones_CH4_CO2eq_MUNDO[[#This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SUM(Emisiones_CH4_CO2eq_MUNDO[[#This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SUM(Emisiones_CH4_CO2eq_MUNDO[[#This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SUM(Emisiones_CH4_CO2eq_MUNDO[[#This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SUM(Emisiones_CH4_CO2eq_MUNDO[[#This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SUM(Emisiones_CH4_CO2eq_MUNDO[[#This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SUM(Emisiones_CH4_CO2eq_MUNDO[[#This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SUM(Emisiones_CH4_CO2eq_MUNDO[[#This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SUM(Emisiones_CH4_CO2eq_MUNDO[[#This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SUM(Emisiones_CH4_CO2eq_MUNDO[[#This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SUM(Emisiones_CH4_CO2eq_MUNDO[[#This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SUM(Emisiones_CH4_CO2eq_MUNDO[[#This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SUM(Emisiones_CH4_CO2eq_MUNDO[[#This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SUM(Emisiones_CH4_CO2eq_MUNDO[[#This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SUM(Emisiones_CH4_CO2eq_MUNDO[[#This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SUM(Emisiones_CH4_CO2eq_MUNDO[[#This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SUM(Emisiones_CH4_CO2eq_MUNDO[[#This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SUM(Emisiones_CH4_CO2eq_MUNDO[[#This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SUM(Emisiones_CH4_CO2eq_MUNDO[[#This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SUM(Emisiones_CH4_CO2eq_MUNDO[[#This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SUM(Emisiones_CH4_CO2eq_MUNDO[[#This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SUM(Emisiones_CH4_CO2eq_MUNDO[[#This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SUM(Emisiones_CH4_CO2eq_MUNDO[[#This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SUM(Emisiones_CH4_CO2eq_MUNDO[[#This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SUM(Emisiones_CH4_CO2eq_MUNDO[[#This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SUM(Emisiones_CH4_CO2eq_MUNDO[[#This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SUM(Emisiones_CH4_CO2eq_MUNDO[[#This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SUM(Emisiones_CH4_CO2eq_MUNDO[[#This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SUM(Emisiones_CH4_CO2eq_MUNDO[[#This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SUM(Emisiones_CH4_CO2eq_MUNDO[[#This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SUM(Emisiones_CH4_CO2eq_MUNDO[[#This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SUM(Emisiones_CH4_CO2eq_MUNDO[[#This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SUM(Emisiones_CH4_CO2eq_MUNDO[[#This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SUM(Emisiones_CH4_CO2eq_MUNDO[[#This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SUM(Emisiones_CH4_CO2eq_MUNDO[[#This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SUM(Emisiones_CH4_CO2eq_MUNDO[[#This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SUM(Emisiones_CH4_CO2eq_MUNDO[[#This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SUM(Emisiones_CH4_CO2eq_MUNDO[[#This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SUM(Emisiones_CH4_CO2eq_MUNDO[[#This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SUM(Emisiones_CH4_CO2eq_MUNDO[[#This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SUM(Emisiones_CH4_CO2eq_MUNDO[[#This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SUM(Emisiones_CH4_CO2eq_MUNDO[[#This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SUM(Emisiones_CH4_CO2eq_MUNDO[[#This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SUM(Emisiones_CH4_CO2eq_MUNDO[[#This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SUM(Emisiones_CH4_CO2eq_MUNDO[[#This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SUM(Emisiones_CH4_CO2eq_MUNDO[[#This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SUM(Emisiones_CH4_CO2eq_MUNDO[[#This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SUM(Emisiones_CH4_CO2eq_MUNDO[[#This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SUM(Emisiones_CH4_CO2eq_MUNDO[[#This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SUM(Emisiones_CH4_CO2eq_MUNDO[[#This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SUM(Emisiones_CH4_CO2eq_MUNDO[[#This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SUM(Emisiones_CH4_CO2eq_MUNDO[[#This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SUM(Emisiones_CH4_CO2eq_MUNDO[[#This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SUM(Emisiones_CH4_CO2eq_MUNDO[[#This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SUM(Emisiones_CH4_CO2eq_MUNDO[[#This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SUM(Emisiones_CH4_CO2eq_MUNDO[[#This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SUM(Emisiones_CH4_CO2eq_MUNDO[[#This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SUM(Emisiones_CH4_CO2eq_MUNDO[[#This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SUM(Emisiones_CH4_CO2eq_MUNDO[[#This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SUM(Emisiones_CH4_CO2eq_MUNDO[[#This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SUM(Emisiones_CH4_CO2eq_MUNDO[[#This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SUM(Emisiones_CH4_CO2eq_MUNDO[[#This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SUM(Emisiones_CH4_CO2eq_MUNDO[[#This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SUM(Emisiones_CH4_CO2eq_MUNDO[[#This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SUM(Emisiones_CH4_CO2eq_MUNDO[[#This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SUM(Emisiones_CH4_CO2eq_MUNDO[[#This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SUM(Emisiones_CH4_CO2eq_MUNDO[[#This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SUM(Emisiones_CH4_CO2eq_MUNDO[[#This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SUM(Emisiones_CH4_CO2eq_MUNDO[[#This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SUM(Emisiones_CH4_CO2eq_MUNDO[[#This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SUM(Emisiones_CH4_CO2eq_MUNDO[[#This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SUM(Emisiones_CH4_CO2eq_MUNDO[[#This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SUM(Emisiones_CH4_CO2eq_MUNDO[[#This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SUM(Emisiones_CH4_CO2eq_MUNDO[[#This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SUM(Emisiones_CH4_CO2eq_MUNDO[[#This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SUM(Emisiones_CH4_CO2eq_MUNDO[[#This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SUM(Emisiones_CH4_CO2eq_MUNDO[[#This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SUM(Emisiones_CH4_CO2eq_MUNDO[[#This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SUM(Emisiones_CH4_CO2eq_MUNDO[[#This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SUM(Emisiones_CH4_CO2eq_MUNDO[[#This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SUM(Emisiones_CH4_CO2eq_MUNDO[[#This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SUM(Emisiones_CH4_CO2eq_MUNDO[[#This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SUM(Emisiones_CH4_CO2eq_MUNDO[[#This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SUM(Emisiones_CH4_CO2eq_MUNDO[[#This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SUM(Emisiones_CH4_CO2eq_MUNDO[[#This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SUM(Emisiones_CH4_CO2eq_MUNDO[[#This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SUM(Emisiones_CH4_CO2eq_MUNDO[[#This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SUM(Emisiones_CH4_CO2eq_MUNDO[[#This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SUM(Emisiones_CH4_CO2eq_MUNDO[[#This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SUM(Emisiones_CH4_CO2eq_MUNDO[[#This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SUM(Emisiones_CH4_CO2eq_MUNDO[[#This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SUM(Emisiones_CH4_CO2eq_MUNDO[[#This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SUM(Emisiones_CH4_CO2eq_MUNDO[[#This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SUM(Emisiones_CH4_CO2eq_MUNDO[[#This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SUM(Emisiones_CH4_CO2eq_MUNDO[[#This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SUM(Emisiones_CH4_CO2eq_MUNDO[[#This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SUM(Emisiones_CH4_CO2eq_MUNDO[[#This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SUM(Emisiones_CH4_CO2eq_MUNDO[[#This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SUM(Emisiones_CH4_CO2eq_MUNDO[[#This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SUM(Emisiones_CH4_CO2eq_MUNDO[[#This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SUM(Emisiones_CH4_CO2eq_MUNDO[[#This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SUM(Emisiones_CH4_CO2eq_MUNDO[[#This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SUM(Emisiones_CH4_CO2eq_MUNDO[[#This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SUM(Emisiones_CH4_CO2eq_MUNDO[[#This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SUM(Emisiones_CH4_CO2eq_MUNDO[[#This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SUM(Emisiones_CH4_CO2eq_MUNDO[[#This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SUM(Emisiones_CH4_CO2eq_MUNDO[[#This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SUM(Emisiones_CH4_CO2eq_MUNDO[[#This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SUM(Emisiones_CH4_CO2eq_MUNDO[[#This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SUM(Emisiones_CH4_CO2eq_MUNDO[[#This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SUM(Emisiones_CH4_CO2eq_MUNDO[[#This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SUM(Emisiones_CH4_CO2eq_MUNDO[[#This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SUM(Emisiones_CH4_CO2eq_MUNDO[[#This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SUM(Emisiones_CH4_CO2eq_MUNDO[[#This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SUM(Emisiones_CH4_CO2eq_MUNDO[[#This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SUM(Emisiones_CH4_CO2eq_MUNDO[[#This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SUM(Emisiones_CH4_CO2eq_MUNDO[[#This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SUM(Emisiones_CH4_CO2eq_MUNDO[[#This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SUM(Emisiones_CH4_CO2eq_MUNDO[[#This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SUM(Emisiones_CH4_CO2eq_MUNDO[[#This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SUM(Emisiones_CH4_CO2eq_MUNDO[[#This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SUM(Emisiones_CH4_CO2eq_MUNDO[[#This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SUM(Emisiones_CH4_CO2eq_MUNDO[[#This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SUM(Emisiones_CH4_CO2eq_MUNDO[[#This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SUM(Emisiones_CH4_CO2eq_MUNDO[[#This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SUM(Emisiones_CH4_CO2eq_MUNDO[[#This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SUM(Emisiones_CH4_CO2eq_MUNDO[[#This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SUM(Emisiones_CH4_CO2eq_MUNDO[[#This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SUM(Emisiones_CH4_CO2eq_MUNDO[[#This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SUM(Emisiones_CH4_CO2eq_MUNDO[[#This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SUM(Emisiones_CH4_CO2eq_MUNDO[[#This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SUM(Emisiones_CH4_CO2eq_MUNDO[[#This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SUM(Emisiones_CH4_CO2eq_MUNDO[[#This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SUM(Emisiones_CH4_CO2eq_MUNDO[[#This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SUM(Emisiones_CH4_CO2eq_MUNDO[[#This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SUM(Emisiones_CH4_CO2eq_MUNDO[[#This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SUM(Emisiones_CH4_CO2eq_MUNDO[[#This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SUM(Emisiones_CH4_CO2eq_MUNDO[[#This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SUM(Emisiones_CH4_CO2eq_MUNDO[[#This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SUM(Emisiones_CH4_CO2eq_MUNDO[[#This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SUM(Emisiones_CH4_CO2eq_MUNDO[[#This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SUM(Emisiones_CH4_CO2eq_MUNDO[[#This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SUM(Emisiones_CH4_CO2eq_MUNDO[[#This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SUM(Emisiones_CH4_CO2eq_MUNDO[[#This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SUM(Emisiones_CH4_CO2eq_MUNDO[[#This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SUM(Emisiones_CH4_CO2eq_MUNDO[[#This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SUM(Emisiones_CH4_CO2eq_MUNDO[[#This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SUM(Emisiones_CH4_CO2eq_MUNDO[[#This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SUM(Emisiones_CH4_CO2eq_MUNDO[[#This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SUM(Emisiones_CH4_CO2eq_MUNDO[[#This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SUM(Emisiones_CH4_CO2eq_MUNDO[[#This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SUM(Emisiones_CH4_CO2eq_MUNDO[[#This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SUM(Emisiones_CH4_CO2eq_MUNDO[[#This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SUM(Emisiones_CH4_CO2eq_MUNDO[[#This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SUM(Emisiones_CH4_CO2eq_MUNDO[[#This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SUM(Emisiones_CH4_CO2eq_MUNDO[[#This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SUM(Emisiones_CH4_CO2eq_MUNDO[[#This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SUM(Emisiones_CH4_CO2eq_MUNDO[[#This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SUM(Emisiones_CH4_CO2eq_MUNDO[[#This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SUM(Emisiones_CH4_CO2eq_MUNDO[[#This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SUM(Emisiones_CH4_CO2eq_MUNDO[[#This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SUM(Emisiones_CH4_CO2eq_MUNDO[[#This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SUM(Emisiones_CH4_CO2eq_MUNDO[[#This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SUM(Emisiones_CH4_CO2eq_MUNDO[[#This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SUM(Emisiones_CH4_CO2eq_MUNDO[[#This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SUM(Emisiones_CH4_CO2eq_MUNDO[[#This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SUM(Emisiones_CH4_CO2eq_MUNDO[[#This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SUM(Emisiones_CH4_CO2eq_MUNDO[[#This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SUM(Emisiones_CH4_CO2eq_MUNDO[[#This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SUM(Emisiones_CH4_CO2eq_MUNDO[[#This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SUM(Emisiones_CH4_CO2eq_MUNDO[[#This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SUM(Emisiones_CH4_CO2eq_MUNDO[[#This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SUM(Emisiones_CH4_CO2eq_MUNDO[[#This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SUM(Emisiones_CH4_CO2eq_MUNDO[[#This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SUM(Emisiones_CH4_CO2eq_MUNDO[[#This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SUM(Emisiones_CH4_CO2eq_MUNDO[[#This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SUM(Emisiones_CH4_CO2eq_MUNDO[[#This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SUM(Emisiones_CH4_CO2eq_MUNDO[[#This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SUM(Emisiones_CH4_CO2eq_MUNDO[[#This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SUM(Emisiones_CH4_CO2eq_MUNDO[[#This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SUM(Emisiones_CH4_CO2eq_MUNDO[[#This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SUM(Emisiones_CH4_CO2eq_MUNDO[[#This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SUM(Emisiones_CH4_CO2eq_MUNDO[[#This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SUM(Emisiones_CH4_CO2eq_MUNDO[[#This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SUM(Emisiones_CH4_CO2eq_MUNDO[[#This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SUM(Emisiones_CH4_CO2eq_MUNDO[[#This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SUM(Emisiones_CH4_CO2eq_MUNDO[[#This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SUM(Emisiones_CH4_CO2eq_MUNDO[[#This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SUM(Emisiones_CH4_CO2eq_MUNDO[[#This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SUM(Emisiones_CH4_CO2eq_MUNDO[[#This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SUM(Emisiones_CH4_CO2eq_MUNDO[[#This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SUM(Emisiones_CH4_CO2eq_MUNDO[[#This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SUM(Emisiones_CH4_CO2eq_MUNDO[[#This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SUM(Emisiones_CH4_CO2eq_MUNDO[[#This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SUM(Emisiones_CH4_CO2eq_MUNDO[[#This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SUM(Emisiones_CH4_CO2eq_MUNDO[[#This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SUM(Emisiones_CH4_CO2eq_MUNDO[[#This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SUM(Emisiones_CH4_CO2eq_MUNDO[[#This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SUM(Emisiones_CH4_CO2eq_MUNDO[[#This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SUM(Emisiones_CH4_CO2eq_MUNDO[[#This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SUM(Emisiones_CH4_CO2eq_MUNDO[[#This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SUM(Emisiones_CH4_CO2eq_MUNDO[[#This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SUM(Emisiones_CH4_CO2eq_MUNDO[[#This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SUM(Emisiones_CH4_CO2eq_MUNDO[[#This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SUM(Emisiones_CH4_CO2eq_MUNDO[[#This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SUM(Emisiones_CH4_CO2eq_MUNDO[[#This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SUM(Emisiones_CH4_CO2eq_MUNDO[[#This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SUM(Emisiones_CH4_CO2eq_MUNDO[[#This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SUM(Emisiones_CH4_CO2eq_MUNDO[[#This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SUM(Emisiones_CH4_CO2eq_MUNDO[[#This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SUM(Emisiones_CH4_CO2eq_MUNDO[[#This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SUM(Emisiones_CH4_CO2eq_MUNDO[[#This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SUM(Emisiones_CH4_CO2eq_MUNDO[[#This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SUM(Emisiones_CH4_CO2eq_MUNDO[[#This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SUM(Emisiones_CH4_CO2eq_MUNDO[[#This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SUM(Emisiones_CH4_CO2eq_MUNDO[[#This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SUM(Emisiones_CH4_CO2eq_MUNDO[[#This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SUM(Emisiones_CH4_CO2eq_MUNDO[[#This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SUM(Emisiones_CH4_CO2eq_MUNDO[[#This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SUM(Emisiones_CH4_CO2eq_MUNDO[[#This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SUM(Emisiones_CH4_CO2eq_MUNDO[[#This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SUM(Emisiones_CH4_CO2eq_MUNDO[[#This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SUM(Emisiones_CH4_CO2eq_MUNDO[[#This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SUM(Emisiones_CH4_CO2eq_MUNDO[[#This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SUM(Emisiones_CH4_CO2eq_MUNDO[[#This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SUM(Emisiones_CH4_CO2eq_MUNDO[[#This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SUM(Emisiones_CH4_CO2eq_MUNDO[[#This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SUM(Emisiones_CH4_CO2eq_MUNDO[[#This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SUM(Emisiones_CH4_CO2eq_MUNDO[[#This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SUM(Emisiones_CH4_CO2eq_MUNDO[[#This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SUM(Emisiones_CH4_CO2eq_MUNDO[[#This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SUM(Emisiones_CH4_CO2eq_MUNDO[[#This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SUM(Emisiones_CH4_CO2eq_MUNDO[[#This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SUM(Emisiones_CH4_CO2eq_MUNDO[[#This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SUM(Emisiones_CH4_CO2eq_MUNDO[[#This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SUM(Emisiones_CH4_CO2eq_MUNDO[[#This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SUM(Emisiones_CH4_CO2eq_MUNDO[[#This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SUM(Emisiones_CH4_CO2eq_MUNDO[[#This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SUM(Emisiones_CH4_CO2eq_MUNDO[[#This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SUM(Emisiones_CH4_CO2eq_MUNDO[[#This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SUM(Emisiones_CH4_CO2eq_MUNDO[[#This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SUM(Emisiones_CH4_CO2eq_MUNDO[[#This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SUM(Emisiones_CH4_CO2eq_MUNDO[[#This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SUM(Emisiones_CH4_CO2eq_MUNDO[[#This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SUM(Emisiones_CH4_CO2eq_MUNDO[[#This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SUM(Emisiones_CH4_CO2eq_MUNDO[[#This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SUM(Emisiones_CH4_CO2eq_MUNDO[[#This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SUM(Emisiones_CH4_CO2eq_MUNDO[[#This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SUM(Emisiones_CH4_CO2eq_MUNDO[[#This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SUM(Emisiones_CH4_CO2eq_MUNDO[[#This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SUM(Emisiones_CH4_CO2eq_MUNDO[[#This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SUM(Emisiones_CH4_CO2eq_MUNDO[[#This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SUM(Emisiones_CH4_CO2eq_MUNDO[[#This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SUM(Emisiones_CH4_CO2eq_MUNDO[[#This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SUM(Emisiones_CH4_CO2eq_MUNDO[[#This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SUM(Emisiones_CH4_CO2eq_MUNDO[[#This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SUM(Emisiones_CH4_CO2eq_MUNDO[[#This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SUM(Emisiones_CH4_CO2eq_MUNDO[[#This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SUM(Emisiones_CH4_CO2eq_MUNDO[[#This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SUM(Emisiones_CH4_CO2eq_MUNDO[[#This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SUM(Emisiones_CH4_CO2eq_MUNDO[[#This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SUM(Emisiones_CH4_CO2eq_MUNDO[[#This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SUM(Emisiones_CH4_CO2eq_MUNDO[[#This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SUM(Emisiones_CH4_CO2eq_MUNDO[[#This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SUM(Emisiones_CH4_CO2eq_MUNDO[[#This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SUM(Emisiones_CH4_CO2eq_MUNDO[[#This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SUM(Emisiones_CH4_CO2eq_MUNDO[[#This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SUM(Emisiones_CH4_CO2eq_MUNDO[[#This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SUM(Emisiones_CH4_CO2eq_MUNDO[[#This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SUM(Emisiones_CH4_CO2eq_MUNDO[[#This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SUM(Emisiones_CH4_CO2eq_MUNDO[[#This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SUM(Emisiones_CH4_CO2eq_MUNDO[[#This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SUM(Emisiones_CH4_CO2eq_MUNDO[[#This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SUM(Emisiones_CH4_CO2eq_MUNDO[[#This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SUM(Emisiones_CH4_CO2eq_MUNDO[[#This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SUM(Emisiones_CH4_CO2eq_MUNDO[[#This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SUM(Emisiones_CH4_CO2eq_MUNDO[[#This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SUM(Emisiones_CH4_CO2eq_MUNDO[[#This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SUM(Emisiones_CH4_CO2eq_MUNDO[[#This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SUM(Emisiones_CH4_CO2eq_MUNDO[[#This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SUM(Emisiones_CH4_CO2eq_MUNDO[[#This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SUM(Emisiones_CH4_CO2eq_MUNDO[[#This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SUM(Emisiones_CH4_CO2eq_MUNDO[[#This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SUM(Emisiones_CH4_CO2eq_MUNDO[[#This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SUM(Emisiones_CH4_CO2eq_MUNDO[[#This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SUM(Emisiones_CH4_CO2eq_MUNDO[[#This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SUM(Emisiones_CH4_CO2eq_MUNDO[[#This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SUM(Emisiones_CH4_CO2eq_MUNDO[[#This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SUM(Emisiones_CH4_CO2eq_MUNDO[[#This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SUM(Emisiones_CH4_CO2eq_MUNDO[[#This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SUM(Emisiones_CH4_CO2eq_MUNDO[[#This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SUM(Emisiones_CH4_CO2eq_MUNDO[[#This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SUM(Emisiones_CH4_CO2eq_MUNDO[[#This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SUM(Emisiones_CH4_CO2eq_MUNDO[[#This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SUM(Emisiones_CH4_CO2eq_MUNDO[[#This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SUM(Emisiones_CH4_CO2eq_MUNDO[[#This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SUM(Emisiones_CH4_CO2eq_MUNDO[[#This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SUM(Emisiones_CH4_CO2eq_MUNDO[[#This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SUM(Emisiones_CH4_CO2eq_MUNDO[[#This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SUM(Emisiones_CH4_CO2eq_MUNDO[[#This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SUM(Emisiones_CH4_CO2eq_MUNDO[[#This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SUM(Emisiones_CH4_CO2eq_MUNDO[[#This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SUM(Emisiones_CH4_CO2eq_MUNDO[[#This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SUM(Emisiones_CH4_CO2eq_MUNDO[[#This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SUM(Emisiones_CH4_CO2eq_MUNDO[[#This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SUM(Emisiones_CH4_CO2eq_MUNDO[[#This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SUM(Emisiones_CH4_CO2eq_MUNDO[[#This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SUM(Emisiones_CH4_CO2eq_MUNDO[[#This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SUM(Emisiones_CH4_CO2eq_MUNDO[[#This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SUM(Emisiones_CH4_CO2eq_MUNDO[[#This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SUM(Emisiones_CH4_CO2eq_MUNDO[[#This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SUM(Emisiones_CH4_CO2eq_MUNDO[[#This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SUM(Emisiones_CH4_CO2eq_MUNDO[[#This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SUM(Emisiones_CH4_CO2eq_MUNDO[[#This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SUM(Emisiones_CH4_CO2eq_MUNDO[[#This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SUM(Emisiones_CH4_CO2eq_MUNDO[[#This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SUM(Emisiones_CH4_CO2eq_MUNDO[[#This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SUM(Emisiones_CH4_CO2eq_MUNDO[[#This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SUM(Emisiones_CH4_CO2eq_MUNDO[[#This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SUM(Emisiones_CH4_CO2eq_MUNDO[[#This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SUM(Emisiones_CH4_CO2eq_MUNDO[[#This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SUM(Emisiones_CH4_CO2eq_MUNDO[[#This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SUM(Emisiones_CH4_CO2eq_MUNDO[[#This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SUM(Emisiones_CH4_CO2eq_MUNDO[[#This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SUM(Emisiones_CH4_CO2eq_MUNDO[[#This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SUM(Emisiones_CH4_CO2eq_MUNDO[[#This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SUM(Emisiones_CH4_CO2eq_MUNDO[[#This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SUM(Emisiones_CH4_CO2eq_MUNDO[[#This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SUM(Emisiones_CH4_CO2eq_MUNDO[[#This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SUM(Emisiones_CH4_CO2eq_MUNDO[[#This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SUM(Emisiones_CH4_CO2eq_MUNDO[[#This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SUM(Emisiones_CH4_CO2eq_MUNDO[[#This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SUM(Emisiones_CH4_CO2eq_MUNDO[[#This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SUM(Emisiones_CH4_CO2eq_MUNDO[[#This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SUM(Emisiones_CH4_CO2eq_MUNDO[[#This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SUM(Emisiones_CH4_CO2eq_MUNDO[[#This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SUM(Emisiones_CH4_CO2eq_MUNDO[[#This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SUM(Emisiones_CH4_CO2eq_MUNDO[[#This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SUM(Emisiones_CH4_CO2eq_MUNDO[[#This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SUM(Emisiones_CH4_CO2eq_MUNDO[[#This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SUM(Emisiones_CH4_CO2eq_MUNDO[[#This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SUM(Emisiones_CH4_CO2eq_MUNDO[[#This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SUM(Emisiones_CH4_CO2eq_MUNDO[[#This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SUM(Emisiones_CH4_CO2eq_MUNDO[[#This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SUM(Emisiones_CH4_CO2eq_MUNDO[[#This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SUM(Emisiones_CH4_CO2eq_MUNDO[[#This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SUM(Emisiones_CH4_CO2eq_MUNDO[[#This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SUM(Emisiones_CH4_CO2eq_MUNDO[[#This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SUM(Emisiones_CH4_CO2eq_MUNDO[[#This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SUM(Emisiones_CH4_CO2eq_MUNDO[[#This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SUM(Emisiones_CH4_CO2eq_MUNDO[[#This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SUM(Emisiones_CH4_CO2eq_MUNDO[[#This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SUM(Emisiones_CH4_CO2eq_MUNDO[[#This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SUM(Emisiones_CH4_CO2eq_MUNDO[[#This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SUM(Emisiones_CH4_CO2eq_MUNDO[[#This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SUM(Emisiones_CH4_CO2eq_MUNDO[[#This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SUM(Emisiones_CH4_CO2eq_MUNDO[[#This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SUM(Emisiones_CH4_CO2eq_MUNDO[[#This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SUM(Emisiones_CH4_CO2eq_MUNDO[[#This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SUM(Emisiones_CH4_CO2eq_MUNDO[[#This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SUM(Emisiones_CH4_CO2eq_MUNDO[[#This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SUM(Emisiones_CH4_CO2eq_MUNDO[[#This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SUM(Emisiones_CH4_CO2eq_MUNDO[[#This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SUM(Emisiones_CH4_CO2eq_MUNDO[[#This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SUM(Emisiones_CH4_CO2eq_MUNDO[[#This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SUM(Emisiones_CH4_CO2eq_MUNDO[[#This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SUM(Emisiones_CH4_CO2eq_MUNDO[[#This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SUM(Emisiones_CH4_CO2eq_MUNDO[[#This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SUM(Emisiones_CH4_CO2eq_MUNDO[[#This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SUM(Emisiones_CH4_CO2eq_MUNDO[[#This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SUM(Emisiones_CH4_CO2eq_MUNDO[[#This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SUM(Emisiones_CH4_CO2eq_MUNDO[[#This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SUM(Emisiones_CH4_CO2eq_MUNDO[[#This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SUM(Emisiones_CH4_CO2eq_MUNDO[[#This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SUM(Emisiones_CH4_CO2eq_MUNDO[[#This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SUM(Emisiones_CH4_CO2eq_MUNDO[[#This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SUM(Emisiones_CH4_CO2eq_MUNDO[[#This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SUM(Emisiones_CH4_CO2eq_MUNDO[[#This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SUM(Emisiones_CH4_CO2eq_MUNDO[[#This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SUM(Emisiones_CH4_CO2eq_MUNDO[[#This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SUM(Emisiones_CH4_CO2eq_MUNDO[[#This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SUM(Emisiones_CH4_CO2eq_MUNDO[[#This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SUM(Emisiones_CH4_CO2eq_MUNDO[[#This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SUM(Emisiones_CH4_CO2eq_MUNDO[[#This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SUM(Emisiones_CH4_CO2eq_MUNDO[[#This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SUM(Emisiones_CH4_CO2eq_MUNDO[[#This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SUM(Emisiones_CH4_CO2eq_MUNDO[[#This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SUM(Emisiones_CH4_CO2eq_MUNDO[[#This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SUM(Emisiones_CH4_CO2eq_MUNDO[[#This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SUM(Emisiones_CH4_CO2eq_MUNDO[[#This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SUM(Emisiones_CH4_CO2eq_MUNDO[[#This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SUM(Emisiones_CH4_CO2eq_MUNDO[[#This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SUM(Emisiones_CH4_CO2eq_MUNDO[[#This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SUM(Emisiones_CH4_CO2eq_MUNDO[[#This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SUM(Emisiones_CH4_CO2eq_MUNDO[[#This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SUM(Emisiones_CH4_CO2eq_MUNDO[[#This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SUM(Emisiones_CH4_CO2eq_MUNDO[[#This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SUM(Emisiones_CH4_CO2eq_MUNDO[[#This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SUM(Emisiones_CH4_CO2eq_MUNDO[[#This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SUM(Emisiones_CH4_CO2eq_MUNDO[[#This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SUM(Emisiones_CH4_CO2eq_MUNDO[[#This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SUM(Emisiones_CH4_CO2eq_MUNDO[[#This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SUM(Emisiones_CH4_CO2eq_MUNDO[[#This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SUM(Emisiones_CH4_CO2eq_MUNDO[[#This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SUM(Emisiones_CH4_CO2eq_MUNDO[[#This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SUM(Emisiones_CH4_CO2eq_MUNDO[[#This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SUM(Emisiones_CH4_CO2eq_MUNDO[[#This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SUM(Emisiones_CH4_CO2eq_MUNDO[[#This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SUM(Emisiones_CH4_CO2eq_MUNDO[[#This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SUM(Emisiones_CH4_CO2eq_MUNDO[[#This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SUM(Emisiones_CH4_CO2eq_MUNDO[[#This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SUM(Emisiones_CH4_CO2eq_MUNDO[[#This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SUM(Emisiones_CH4_CO2eq_MUNDO[[#This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SUM(Emisiones_CH4_CO2eq_MUNDO[[#This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SUM(Emisiones_CH4_CO2eq_MUNDO[[#This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SUM(Emisiones_CH4_CO2eq_MUNDO[[#This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SUM(Emisiones_CH4_CO2eq_MUNDO[[#This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SUM(Emisiones_CH4_CO2eq_MUNDO[[#This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SUM(Emisiones_CH4_CO2eq_MUNDO[[#This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SUM(Emisiones_CH4_CO2eq_MUNDO[[#This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SUM(Emisiones_CH4_CO2eq_MUNDO[[#This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SUM(Emisiones_CH4_CO2eq_MUNDO[[#This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SUM(Emisiones_CH4_CO2eq_MUNDO[[#This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SUM(Emisiones_CH4_CO2eq_MUNDO[[#This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SUM(Emisiones_CH4_CO2eq_MUNDO[[#This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SUM(Emisiones_CH4_CO2eq_MUNDO[[#This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SUM(Emisiones_CH4_CO2eq_MUNDO[[#This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SUM(Emisiones_CH4_CO2eq_MUNDO[[#This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SUM(Emisiones_CH4_CO2eq_MUNDO[[#This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SUM(Emisiones_CH4_CO2eq_MUNDO[[#This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SUM(Emisiones_CH4_CO2eq_MUNDO[[#This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SUM(Emisiones_CH4_CO2eq_MUNDO[[#This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SUM(Emisiones_CH4_CO2eq_MUNDO[[#This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SUM(Emisiones_CH4_CO2eq_MUNDO[[#This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SUM(Emisiones_CH4_CO2eq_MUNDO[[#This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SUM(Emisiones_CH4_CO2eq_MUNDO[[#This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SUM(Emisiones_CH4_CO2eq_MUNDO[[#This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SUM(Emisiones_CH4_CO2eq_MUNDO[[#This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SUM(Emisiones_CH4_CO2eq_MUNDO[[#This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SUM(Emisiones_CH4_CO2eq_MUNDO[[#This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SUM(Emisiones_CH4_CO2eq_MUNDO[[#This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SUM(Emisiones_CH4_CO2eq_MUNDO[[#This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SUM(Emisiones_CH4_CO2eq_MUNDO[[#This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SUM(Emisiones_CH4_CO2eq_MUNDO[[#This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SUM(Emisiones_CH4_CO2eq_MUNDO[[#This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SUM(Emisiones_CH4_CO2eq_MUNDO[[#This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SUM(Emisiones_CH4_CO2eq_MUNDO[[#This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SUM(Emisiones_CH4_CO2eq_MUNDO[[#This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SUM(Emisiones_CH4_CO2eq_MUNDO[[#This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SUM(Emisiones_CH4_CO2eq_MUNDO[[#This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SUM(Emisiones_CH4_CO2eq_MUNDO[[#This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SUM(Emisiones_CH4_CO2eq_MUNDO[[#This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SUM(Emisiones_CH4_CO2eq_MUNDO[[#This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SUM(Emisiones_CH4_CO2eq_MUNDO[[#This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SUM(Emisiones_CH4_CO2eq_MUNDO[[#This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SUM(Emisiones_CH4_CO2eq_MUNDO[[#This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SUM(Emisiones_CH4_CO2eq_MUNDO[[#This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SUM(Emisiones_CH4_CO2eq_MUNDO[[#This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SUM(Emisiones_CH4_CO2eq_MUNDO[[#This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SUM(Emisiones_CH4_CO2eq_MUNDO[[#This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SUM(Emisiones_CH4_CO2eq_MUNDO[[#This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SUM(Emisiones_CH4_CO2eq_MUNDO[[#This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SUM(Emisiones_CH4_CO2eq_MUNDO[[#This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SUM(Emisiones_CH4_CO2eq_MUNDO[[#This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SUM(Emisiones_CH4_CO2eq_MUNDO[[#This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SUM(Emisiones_CH4_CO2eq_MUNDO[[#This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SUM(Emisiones_CH4_CO2eq_MUNDO[[#This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SUM(Emisiones_CH4_CO2eq_MUNDO[[#This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SUM(Emisiones_CH4_CO2eq_MUNDO[[#This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SUM(Emisiones_CH4_CO2eq_MUNDO[[#This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SUM(Emisiones_CH4_CO2eq_MUNDO[[#This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SUM(Emisiones_CH4_CO2eq_MUNDO[[#This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SUM(Emisiones_CH4_CO2eq_MUNDO[[#This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SUM(Emisiones_CH4_CO2eq_MUNDO[[#This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SUM(Emisiones_CH4_CO2eq_MUNDO[[#This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SUM(Emisiones_CH4_CO2eq_MUNDO[[#This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SUM(Emisiones_CH4_CO2eq_MUNDO[[#This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SUM(Emisiones_CH4_CO2eq_MUNDO[[#This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SUM(Emisiones_CH4_CO2eq_MUNDO[[#This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SUM(Emisiones_CH4_CO2eq_MUNDO[[#This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SUM(Emisiones_CH4_CO2eq_MUNDO[[#This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SUM(Emisiones_CH4_CO2eq_MUNDO[[#This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SUM(Emisiones_CH4_CO2eq_MUNDO[[#This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SUM(Emisiones_CH4_CO2eq_MUNDO[[#This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SUM(Emisiones_CH4_CO2eq_MUNDO[[#This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SUM(Emisiones_CH4_CO2eq_MUNDO[[#This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SUM(Emisiones_CH4_CO2eq_MUNDO[[#This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SUM(Emisiones_CH4_CO2eq_MUNDO[[#This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SUM(Emisiones_CH4_CO2eq_MUNDO[[#This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SUM(Emisiones_CH4_CO2eq_MUNDO[[#This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SUM(Emisiones_CH4_CO2eq_MUNDO[[#This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SUM(Emisiones_CH4_CO2eq_MUNDO[[#This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SUM(Emisiones_CH4_CO2eq_MUNDO[[#This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SUM(Emisiones_CH4_CO2eq_MUNDO[[#This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SUM(Emisiones_CH4_CO2eq_MUNDO[[#This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SUM(Emisiones_CH4_CO2eq_MUNDO[[#This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SUM(Emisiones_CH4_CO2eq_MUNDO[[#This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SUM(Emisiones_CH4_CO2eq_MUNDO[[#This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SUM(Emisiones_CH4_CO2eq_MUNDO[[#This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SUM(Emisiones_CH4_CO2eq_MUNDO[[#This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SUM(Emisiones_CH4_CO2eq_MUNDO[[#This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SUM(Emisiones_CH4_CO2eq_MUNDO[[#This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SUM(Emisiones_CH4_CO2eq_MUNDO[[#This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SUM(Emisiones_CH4_CO2eq_MUNDO[[#This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SUM(Emisiones_CH4_CO2eq_MUNDO[[#This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SUM(Emisiones_CH4_CO2eq_MUNDO[[#This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SUM(Emisiones_CH4_CO2eq_MUNDO[[#This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SUM(Emisiones_CH4_CO2eq_MUNDO[[#This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SUM(Emisiones_CH4_CO2eq_MUNDO[[#This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SUM(Emisiones_CH4_CO2eq_MUNDO[[#This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SUM(Emisiones_CH4_CO2eq_MUNDO[[#This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SUM(Emisiones_CH4_CO2eq_MUNDO[[#This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SUM(Emisiones_CH4_CO2eq_MUNDO[[#This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SUM(Emisiones_CH4_CO2eq_MUNDO[[#This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SUM(Emisiones_CH4_CO2eq_MUNDO[[#This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SUM(Emisiones_CH4_CO2eq_MUNDO[[#This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SUM(Emisiones_CH4_CO2eq_MUNDO[[#This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SUM(Emisiones_CH4_CO2eq_MUNDO[[#This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SUM(Emisiones_CH4_CO2eq_MUNDO[[#This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SUM(Emisiones_CH4_CO2eq_MUNDO[[#This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SUM(Emisiones_CH4_CO2eq_MUNDO[[#This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SUM(Emisiones_CH4_CO2eq_MUNDO[[#This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SUM(Emisiones_CH4_CO2eq_MUNDO[[#This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SUM(Emisiones_CH4_CO2eq_MUNDO[[#This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SUM(Emisiones_CH4_CO2eq_MUNDO[[#This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SUM(Emisiones_CH4_CO2eq_MUNDO[[#This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SUM(Emisiones_CH4_CO2eq_MUNDO[[#This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SUM(Emisiones_CH4_CO2eq_MUNDO[[#This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SUM(Emisiones_CH4_CO2eq_MUNDO[[#This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SUM(Emisiones_CH4_CO2eq_MUNDO[[#This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SUM(Emisiones_CH4_CO2eq_MUNDO[[#This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SUM(Emisiones_CH4_CO2eq_MUNDO[[#This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SUM(Emisiones_CH4_CO2eq_MUNDO[[#This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SUM(Emisiones_CH4_CO2eq_MUNDO[[#This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SUM(Emisiones_CH4_CO2eq_MUNDO[[#This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SUM(Emisiones_CH4_CO2eq_MUNDO[[#This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SUM(Emisiones_CH4_CO2eq_MUNDO[[#This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SUM(Emisiones_CH4_CO2eq_MUNDO[[#This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SUM(Emisiones_CH4_CO2eq_MUNDO[[#This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SUM(Emisiones_CH4_CO2eq_MUNDO[[#This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SUM(Emisiones_CH4_CO2eq_MUNDO[[#This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SUM(Emisiones_CH4_CO2eq_MUNDO[[#This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SUM(Emisiones_CH4_CO2eq_MUNDO[[#This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SUM(Emisiones_CH4_CO2eq_MUNDO[[#This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SUM(Emisiones_CH4_CO2eq_MUNDO[[#This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SUM(Emisiones_CH4_CO2eq_MUNDO[[#This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SUM(Emisiones_CH4_CO2eq_MUNDO[[#This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SUM(Emisiones_CH4_CO2eq_MUNDO[[#This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SUM(Emisiones_CH4_CO2eq_MUNDO[[#This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SUM(Emisiones_CH4_CO2eq_MUNDO[[#This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SUM(Emisiones_CH4_CO2eq_MUNDO[[#This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SUM(Emisiones_CH4_CO2eq_MUNDO[[#This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SUM(Emisiones_CH4_CO2eq_MUNDO[[#This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SUM(Emisiones_CH4_CO2eq_MUNDO[[#This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SUM(Emisiones_CH4_CO2eq_MUNDO[[#This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SUM(Emisiones_CH4_CO2eq_MUNDO[[#This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SUM(Emisiones_CH4_CO2eq_MUNDO[[#This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SUM(Emisiones_CH4_CO2eq_MUNDO[[#This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SUM(Emisiones_CH4_CO2eq_MUNDO[[#This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SUM(Emisiones_CH4_CO2eq_MUNDO[[#This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SUM(Emisiones_CH4_CO2eq_MUNDO[[#This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SUM(Emisiones_CH4_CO2eq_MUNDO[[#This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SUM(Emisiones_CH4_CO2eq_MUNDO[[#This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SUM(Emisiones_CH4_CO2eq_MUNDO[[#This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SUM(Emisiones_CH4_CO2eq_MUNDO[[#This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SUM(Emisiones_CH4_CO2eq_MUNDO[[#This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SUM(Emisiones_CH4_CO2eq_MUNDO[[#This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SUM(Emisiones_CH4_CO2eq_MUNDO[[#This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SUM(Emisiones_CH4_CO2eq_MUNDO[[#This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SUM(Emisiones_CH4_CO2eq_MUNDO[[#This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SUM(Emisiones_CH4_CO2eq_MUNDO[[#This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SUM(Emisiones_CH4_CO2eq_MUNDO[[#This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SUM(Emisiones_CH4_CO2eq_MUNDO[[#This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SUM(Emisiones_CH4_CO2eq_MUNDO[[#This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SUM(Emisiones_CH4_CO2eq_MUNDO[[#This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SUM(Emisiones_CH4_CO2eq_MUNDO[[#This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SUM(Emisiones_CH4_CO2eq_MUNDO[[#This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SUM(Emisiones_CH4_CO2eq_MUNDO[[#This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SUM(Emisiones_CH4_CO2eq_MUNDO[[#This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SUM(Emisiones_CH4_CO2eq_MUNDO[[#This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SUM(Emisiones_CH4_CO2eq_MUNDO[[#This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SUM(Emisiones_CH4_CO2eq_MUNDO[[#This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SUM(Emisiones_CH4_CO2eq_MUNDO[[#This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SUM(Emisiones_CH4_CO2eq_MUNDO[[#This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SUM(Emisiones_CH4_CO2eq_MUNDO[[#This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SUM(Emisiones_CH4_CO2eq_MUNDO[[#This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SUM(Emisiones_CH4_CO2eq_MUNDO[[#This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SUM(Emisiones_CH4_CO2eq_MUNDO[[#This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SUM(Emisiones_CH4_CO2eq_MUNDO[[#This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SUM(Emisiones_CH4_CO2eq_MUNDO[[#This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SUM(Emisiones_CH4_CO2eq_MUNDO[[#This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SUM(Emisiones_CH4_CO2eq_MUNDO[[#This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SUM(Emisiones_CH4_CO2eq_MUNDO[[#This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SUM(Emisiones_CH4_CO2eq_MUNDO[[#This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SUM(Emisiones_CH4_CO2eq_MUNDO[[#This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SUM(Emisiones_CH4_CO2eq_MUNDO[[#This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SUM(Emisiones_CH4_CO2eq_MUNDO[[#This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SUM(Emisiones_CH4_CO2eq_MUNDO[[#This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SUM(Emisiones_CH4_CO2eq_MUNDO[[#This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SUM(Emisiones_CH4_CO2eq_MUNDO[[#This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SUM(Emisiones_CH4_CO2eq_MUNDO[[#This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SUM(Emisiones_CH4_CO2eq_MUNDO[[#This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SUM(Emisiones_CH4_CO2eq_MUNDO[[#This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SUM(Emisiones_CH4_CO2eq_MUNDO[[#This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SUM(Emisiones_CH4_CO2eq_MUNDO[[#This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SUM(Emisiones_CH4_CO2eq_MUNDO[[#This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SUM(Emisiones_CH4_CO2eq_MUNDO[[#This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SUM(Emisiones_CH4_CO2eq_MUNDO[[#This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SUM(Emisiones_CH4_CO2eq_MUNDO[[#This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SUM(Emisiones_CH4_CO2eq_MUNDO[[#This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SUM(Emisiones_CH4_CO2eq_MUNDO[[#This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SUM(Emisiones_CH4_CO2eq_MUNDO[[#This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SUM(Emisiones_CH4_CO2eq_MUNDO[[#This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SUM(Emisiones_CH4_CO2eq_MUNDO[[#This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SUM(Emisiones_CH4_CO2eq_MUNDO[[#This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SUM(Emisiones_CH4_CO2eq_MUNDO[[#This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SUM(Emisiones_CH4_CO2eq_MUNDO[[#This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SUM(Emisiones_CH4_CO2eq_MUNDO[[#This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SUM(Emisiones_CH4_CO2eq_MUNDO[[#This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SUM(Emisiones_CH4_CO2eq_MUNDO[[#This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SUM(Emisiones_CH4_CO2eq_MUNDO[[#This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SUM(Emisiones_CH4_CO2eq_MUNDO[[#This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SUM(Emisiones_CH4_CO2eq_MUNDO[[#This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SUM(Emisiones_CH4_CO2eq_MUNDO[[#This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SUM(Emisiones_CH4_CO2eq_MUNDO[[#This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SUM(Emisiones_CH4_CO2eq_MUNDO[[#This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SUM(Emisiones_CH4_CO2eq_MUNDO[[#This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SUM(Emisiones_CH4_CO2eq_MUNDO[[#This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SUM(Emisiones_CH4_CO2eq_MUNDO[[#This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SUM(Emisiones_CH4_CO2eq_MUNDO[[#This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SUM(Emisiones_CH4_CO2eq_MUNDO[[#This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SUM(Emisiones_CH4_CO2eq_MUNDO[[#This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SUM(Emisiones_CH4_CO2eq_MUNDO[[#This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SUM(Emisiones_CH4_CO2eq_MUNDO[[#This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SUM(Emisiones_CH4_CO2eq_MUNDO[[#This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SUM(Emisiones_CH4_CO2eq_MUNDO[[#This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SUM(Emisiones_CH4_CO2eq_MUNDO[[#This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SUM(Emisiones_CH4_CO2eq_MUNDO[[#This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SUM(Emisiones_CH4_CO2eq_MUNDO[[#This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SUM(Emisiones_CH4_CO2eq_MUNDO[[#This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SUM(Emisiones_CH4_CO2eq_MUNDO[[#This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SUM(Emisiones_CH4_CO2eq_MUNDO[[#This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SUM(Emisiones_CH4_CO2eq_MUNDO[[#This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SUM(Emisiones_CH4_CO2eq_MUNDO[[#This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SUM(Emisiones_CH4_CO2eq_MUNDO[[#This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SUM(Emisiones_CH4_CO2eq_MUNDO[[#This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SUM(Emisiones_CH4_CO2eq_MUNDO[[#This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SUM(Emisiones_CH4_CO2eq_MUNDO[[#This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SUM(Emisiones_CH4_CO2eq_MUNDO[[#This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SUM(Emisiones_CH4_CO2eq_MUNDO[[#This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SUM(Emisiones_CH4_CO2eq_MUNDO[[#This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SUM(Emisiones_CH4_CO2eq_MUNDO[[#This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SUM(Emisiones_CH4_CO2eq_MUNDO[[#This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SUM(Emisiones_CH4_CO2eq_MUNDO[[#This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SUM(Emisiones_CH4_CO2eq_MUNDO[[#This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SUM(Emisiones_CH4_CO2eq_MUNDO[[#This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SUM(Emisiones_CH4_CO2eq_MUNDO[[#This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SUM(Emisiones_CH4_CO2eq_MUNDO[[#This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SUM(Emisiones_CH4_CO2eq_MUNDO[[#This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SUM(Emisiones_CH4_CO2eq_MUNDO[[#This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SUM(Emisiones_CH4_CO2eq_MUNDO[[#This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SUM(Emisiones_CH4_CO2eq_MUNDO[[#This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SUM(Emisiones_CH4_CO2eq_MUNDO[[#This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SUM(Emisiones_CH4_CO2eq_MUNDO[[#This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SUM(Emisiones_CH4_CO2eq_MUNDO[[#This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SUM(Emisiones_CH4_CO2eq_MUNDO[[#This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SUM(Emisiones_CH4_CO2eq_MUNDO[[#This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SUM(Emisiones_CH4_CO2eq_MUNDO[[#This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SUM(Emisiones_CH4_CO2eq_MUNDO[[#This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SUM(Emisiones_CH4_CO2eq_MUNDO[[#This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SUM(Emisiones_CH4_CO2eq_MUNDO[[#This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SUM(Emisiones_CH4_CO2eq_MUNDO[[#This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SUM(Emisiones_CH4_CO2eq_MUNDO[[#This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SUM(Emisiones_CH4_CO2eq_MUNDO[[#This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SUM(Emisiones_CH4_CO2eq_MUNDO[[#This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SUM(Emisiones_CH4_CO2eq_MUNDO[[#This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SUM(Emisiones_CH4_CO2eq_MUNDO[[#This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SUM(Emisiones_CH4_CO2eq_MUNDO[[#This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SUM(Emisiones_CH4_CO2eq_MUNDO[[#This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SUM(Emisiones_CH4_CO2eq_MUNDO[[#This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SUM(Emisiones_CH4_CO2eq_MUNDO[[#This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SUM(Emisiones_CH4_CO2eq_MUNDO[[#This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SUM(Emisiones_CH4_CO2eq_MUNDO[[#This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SUM(Emisiones_CH4_CO2eq_MUNDO[[#This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SUM(Emisiones_CH4_CO2eq_MUNDO[[#This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SUM(Emisiones_CH4_CO2eq_MUNDO[[#This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SUM(Emisiones_CH4_CO2eq_MUNDO[[#This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SUM(Emisiones_CH4_CO2eq_MUNDO[[#This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SUM(Emisiones_CH4_CO2eq_MUNDO[[#This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SUM(Emisiones_CH4_CO2eq_MUNDO[[#This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SUM(Emisiones_CH4_CO2eq_MUNDO[[#This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SUM(Emisiones_CH4_CO2eq_MUNDO[[#This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SUM(Emisiones_CH4_CO2eq_MUNDO[[#This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SUM(Emisiones_CH4_CO2eq_MUNDO[[#This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SUM(Emisiones_CH4_CO2eq_MUNDO[[#This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SUM(Emisiones_CH4_CO2eq_MUNDO[[#This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SUM(Emisiones_CH4_CO2eq_MUNDO[[#This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SUM(Emisiones_CH4_CO2eq_MUNDO[[#This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SUM(Emisiones_CH4_CO2eq_MUNDO[[#This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SUM(Emisiones_CH4_CO2eq_MUNDO[[#This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SUM(Emisiones_CH4_CO2eq_MUNDO[[#This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SUM(Emisiones_CH4_CO2eq_MUNDO[[#This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SUM(Emisiones_CH4_CO2eq_MUNDO[[#This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SUM(Emisiones_CH4_CO2eq_MUNDO[[#This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SUM(Emisiones_CH4_CO2eq_MUNDO[[#This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SUM(Emisiones_CH4_CO2eq_MUNDO[[#This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SUM(Emisiones_CH4_CO2eq_MUNDO[[#This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SUM(Emisiones_CH4_CO2eq_MUNDO[[#This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SUM(Emisiones_CH4_CO2eq_MUNDO[[#This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SUM(Emisiones_CH4_CO2eq_MUNDO[[#This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SUM(Emisiones_CH4_CO2eq_MUNDO[[#This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SUM(Emisiones_CH4_CO2eq_MUNDO[[#This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SUM(Emisiones_CH4_CO2eq_MUNDO[[#This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SUM(Emisiones_CH4_CO2eq_MUNDO[[#This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SUM(Emisiones_CH4_CO2eq_MUNDO[[#This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SUM(Emisiones_CH4_CO2eq_MUNDO[[#This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SUM(Emisiones_CH4_CO2eq_MUNDO[[#This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SUM(Emisiones_CH4_CO2eq_MUNDO[[#This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SUM(Emisiones_CH4_CO2eq_MUNDO[[#This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SUM(Emisiones_CH4_CO2eq_MUNDO[[#This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SUM(Emisiones_CH4_CO2eq_MUNDO[[#This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SUM(Emisiones_CH4_CO2eq_MUNDO[[#This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SUM(Emisiones_CH4_CO2eq_MUNDO[[#This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SUM(Emisiones_CH4_CO2eq_MUNDO[[#This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SUM(Emisiones_CH4_CO2eq_MUNDO[[#This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SUM(Emisiones_CH4_CO2eq_MUNDO[[#This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SUM(Emisiones_CH4_CO2eq_MUNDO[[#This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SUM(Emisiones_CH4_CO2eq_MUNDO[[#This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SUM(Emisiones_CH4_CO2eq_MUNDO[[#This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SUM(Emisiones_CH4_CO2eq_MUNDO[[#This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SUM(Emisiones_CH4_CO2eq_MUNDO[[#This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SUM(Emisiones_CH4_CO2eq_MUNDO[[#This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SUM(Emisiones_CH4_CO2eq_MUNDO[[#This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SUM(Emisiones_CH4_CO2eq_MUNDO[[#This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SUM(Emisiones_CH4_CO2eq_MUNDO[[#This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SUM(Emisiones_CH4_CO2eq_MUNDO[[#This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SUM(Emisiones_CH4_CO2eq_MUNDO[[#This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SUM(Emisiones_CH4_CO2eq_MUNDO[[#This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SUM(Emisiones_CH4_CO2eq_MUNDO[[#This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SUM(Emisiones_CH4_CO2eq_MUNDO[[#This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SUM(Emisiones_CH4_CO2eq_MUNDO[[#This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SUM(Emisiones_CH4_CO2eq_MUNDO[[#This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SUM(Emisiones_CH4_CO2eq_MUNDO[[#This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SUM(Emisiones_CH4_CO2eq_MUNDO[[#This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SUM(Emisiones_CH4_CO2eq_MUNDO[[#This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SUM(Emisiones_CH4_CO2eq_MUNDO[[#This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SUM(Emisiones_CH4_CO2eq_MUNDO[[#This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SUM(Emisiones_CH4_CO2eq_MUNDO[[#This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SUM(Emisiones_CH4_CO2eq_MUNDO[[#This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SUM(Emisiones_CH4_CO2eq_MUNDO[[#This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SUM(Emisiones_CH4_CO2eq_MUNDO[[#This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SUM(Emisiones_CH4_CO2eq_MUNDO[[#This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SUM(Emisiones_CH4_CO2eq_MUNDO[[#This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SUM(Emisiones_CH4_CO2eq_MUNDO[[#This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SUM(Emisiones_CH4_CO2eq_MUNDO[[#This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SUM(Emisiones_CH4_CO2eq_MUNDO[[#This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SUM(Emisiones_CH4_CO2eq_MUNDO[[#This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SUM(Emisiones_CH4_CO2eq_MUNDO[[#This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SUM(Emisiones_CH4_CO2eq_MUNDO[[#This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SUM(Emisiones_CH4_CO2eq_MUNDO[[#This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SUM(Emisiones_CH4_CO2eq_MUNDO[[#This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SUM(Emisiones_CH4_CO2eq_MUNDO[[#This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SUM(Emisiones_CH4_CO2eq_MUNDO[[#This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SUM(Emisiones_CH4_CO2eq_MUNDO[[#This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SUM(Emisiones_CH4_CO2eq_MUNDO[[#This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SUM(Emisiones_CH4_CO2eq_MUNDO[[#This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SUM(Emisiones_CH4_CO2eq_MUNDO[[#This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SUM(Emisiones_CH4_CO2eq_MUNDO[[#This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SUM(Emisiones_CH4_CO2eq_MUNDO[[#This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SUM(Emisiones_CH4_CO2eq_MUNDO[[#This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SUM(Emisiones_CH4_CO2eq_MUNDO[[#This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SUM(Emisiones_CH4_CO2eq_MUNDO[[#This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SUM(Emisiones_CH4_CO2eq_MUNDO[[#This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SUM(Emisiones_CH4_CO2eq_MUNDO[[#This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SUM(Emisiones_CH4_CO2eq_MUNDO[[#This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SUM(Emisiones_CH4_CO2eq_MUNDO[[#This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SUM(Emisiones_CH4_CO2eq_MUNDO[[#This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SUM(Emisiones_CH4_CO2eq_MUNDO[[#This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SUM(Emisiones_CH4_CO2eq_MUNDO[[#This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SUM(Emisiones_CH4_CO2eq_MUNDO[[#This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SUM(Emisiones_CH4_CO2eq_MUNDO[[#This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SUM(Emisiones_CH4_CO2eq_MUNDO[[#This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SUM(Emisiones_CH4_CO2eq_MUNDO[[#This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SUM(Emisiones_CH4_CO2eq_MUNDO[[#This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SUM(Emisiones_CH4_CO2eq_MUNDO[[#This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SUM(Emisiones_CH4_CO2eq_MUNDO[[#This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SUM(Emisiones_CH4_CO2eq_MUNDO[[#This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SUM(Emisiones_CH4_CO2eq_MUNDO[[#This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SUM(Emisiones_CH4_CO2eq_MUNDO[[#This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SUM(Emisiones_CH4_CO2eq_MUNDO[[#This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SUM(Emisiones_CH4_CO2eq_MUNDO[[#This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SUM(Emisiones_CH4_CO2eq_MUNDO[[#This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SUM(Emisiones_CH4_CO2eq_MUNDO[[#This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SUM(Emisiones_CH4_CO2eq_MUNDO[[#This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SUM(Emisiones_CH4_CO2eq_MUNDO[[#This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SUM(Emisiones_CH4_CO2eq_MUNDO[[#This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SUM(Emisiones_CH4_CO2eq_MUNDO[[#This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SUM(Emisiones_CH4_CO2eq_MUNDO[[#This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SUM(Emisiones_CH4_CO2eq_MUNDO[[#This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SUM(Emisiones_CH4_CO2eq_MUNDO[[#This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SUM(Emisiones_CH4_CO2eq_MUNDO[[#This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SUM(Emisiones_CH4_CO2eq_MUNDO[[#This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SUM(Emisiones_CH4_CO2eq_MUNDO[[#This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SUM(Emisiones_CH4_CO2eq_MUNDO[[#This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SUM(Emisiones_CH4_CO2eq_MUNDO[[#This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SUM(Emisiones_CH4_CO2eq_MUNDO[[#This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SUM(Emisiones_CH4_CO2eq_MUNDO[[#This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SUM(Emisiones_CH4_CO2eq_MUNDO[[#This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SUM(Emisiones_CH4_CO2eq_MUNDO[[#This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SUM(Emisiones_CH4_CO2eq_MUNDO[[#This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SUM(Emisiones_CH4_CO2eq_MUNDO[[#This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SUM(Emisiones_CH4_CO2eq_MUNDO[[#This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SUM(Emisiones_CH4_CO2eq_MUNDO[[#This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SUM(Emisiones_CH4_CO2eq_MUNDO[[#This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SUM(Emisiones_CH4_CO2eq_MUNDO[[#This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SUM(Emisiones_CH4_CO2eq_MUNDO[[#This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SUM(Emisiones_CH4_CO2eq_MUNDO[[#This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SUM(Emisiones_CH4_CO2eq_MUNDO[[#This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SUM(Emisiones_CH4_CO2eq_MUNDO[[#This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SUM(Emisiones_CH4_CO2eq_MUNDO[[#This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SUM(Emisiones_CH4_CO2eq_MUNDO[[#This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SUM(Emisiones_CH4_CO2eq_MUNDO[[#This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SUM(Emisiones_CH4_CO2eq_MUNDO[[#This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SUM(Emisiones_CH4_CO2eq_MUNDO[[#This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SUM(Emisiones_CH4_CO2eq_MUNDO[[#This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SUM(Emisiones_CH4_CO2eq_MUNDO[[#This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SUM(Emisiones_CH4_CO2eq_MUNDO[[#This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SUM(Emisiones_CH4_CO2eq_MUNDO[[#This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SUM(Emisiones_CH4_CO2eq_MUNDO[[#This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SUM(Emisiones_CH4_CO2eq_MUNDO[[#This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SUM(Emisiones_CH4_CO2eq_MUNDO[[#This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SUM(Emisiones_CH4_CO2eq_MUNDO[[#This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SUM(Emisiones_CH4_CO2eq_MUNDO[[#This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SUM(Emisiones_CH4_CO2eq_MUNDO[[#This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SUM(Emisiones_CH4_CO2eq_MUNDO[[#This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SUM(Emisiones_CH4_CO2eq_MUNDO[[#This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SUM(Emisiones_CH4_CO2eq_MUNDO[[#This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SUM(Emisiones_CH4_CO2eq_MUNDO[[#This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SUM(Emisiones_CH4_CO2eq_MUNDO[[#This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SUM(Emisiones_CH4_CO2eq_MUNDO[[#This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SUM(Emisiones_CH4_CO2eq_MUNDO[[#This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SUM(Emisiones_CH4_CO2eq_MUNDO[[#This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SUM(Emisiones_CH4_CO2eq_MUNDO[[#This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SUM(Emisiones_CH4_CO2eq_MUNDO[[#This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SUM(Emisiones_CH4_CO2eq_MUNDO[[#This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SUM(Emisiones_CH4_CO2eq_MUNDO[[#This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SUM(Emisiones_CH4_CO2eq_MUNDO[[#This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SUM(Emisiones_CH4_CO2eq_MUNDO[[#This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SUM(Emisiones_CH4_CO2eq_MUNDO[[#This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SUM(Emisiones_CH4_CO2eq_MUNDO[[#This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SUM(Emisiones_CH4_CO2eq_MUNDO[[#This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SUM(Emisiones_CH4_CO2eq_MUNDO[[#This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SUM(Emisiones_CH4_CO2eq_MUNDO[[#This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SUM(Emisiones_CH4_CO2eq_MUNDO[[#This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SUM(Emisiones_CH4_CO2eq_MUNDO[[#This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SUM(Emisiones_CH4_CO2eq_MUNDO[[#This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SUM(Emisiones_CH4_CO2eq_MUNDO[[#This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SUM(Emisiones_CH4_CO2eq_MUNDO[[#This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SUM(Emisiones_CH4_CO2eq_MUNDO[[#This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SUM(Emisiones_CH4_CO2eq_MUNDO[[#This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SUM(Emisiones_CH4_CO2eq_MUNDO[[#This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SUM(Emisiones_CH4_CO2eq_MUNDO[[#This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SUM(Emisiones_CH4_CO2eq_MUNDO[[#This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SUM(Emisiones_CH4_CO2eq_MUNDO[[#This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SUM(Emisiones_CH4_CO2eq_MUNDO[[#This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SUM(Emisiones_CH4_CO2eq_MUNDO[[#This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SUM(Emisiones_CH4_CO2eq_MUNDO[[#This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SUM(Emisiones_CH4_CO2eq_MUNDO[[#This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SUM(Emisiones_CH4_CO2eq_MUNDO[[#This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SUM(Emisiones_CH4_CO2eq_MUNDO[[#This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SUM(Emisiones_CH4_CO2eq_MUNDO[[#This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SUM(Emisiones_CH4_CO2eq_MUNDO[[#This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SUM(Emisiones_CH4_CO2eq_MUNDO[[#This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SUM(Emisiones_CH4_CO2eq_MUNDO[[#This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SUM(Emisiones_CH4_CO2eq_MUNDO[[#This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SUM(Emisiones_CH4_CO2eq_MUNDO[[#This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SUM(Emisiones_CH4_CO2eq_MUNDO[[#This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SUM(Emisiones_CH4_CO2eq_MUNDO[[#This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SUM(Emisiones_CH4_CO2eq_MUNDO[[#This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SUM(Emisiones_CH4_CO2eq_MUNDO[[#This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SUM(Emisiones_CH4_CO2eq_MUNDO[[#This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SUM(Emisiones_CH4_CO2eq_MUNDO[[#This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SUM(Emisiones_CH4_CO2eq_MUNDO[[#This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SUM(Emisiones_CH4_CO2eq_MUNDO[[#This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SUM(Emisiones_CH4_CO2eq_MUNDO[[#This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SUM(Emisiones_CH4_CO2eq_MUNDO[[#This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SUM(Emisiones_CH4_CO2eq_MUNDO[[#This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SUM(Emisiones_CH4_CO2eq_MUNDO[[#This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SUM(Emisiones_CH4_CO2eq_MUNDO[[#This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SUM(Emisiones_CH4_CO2eq_MUNDO[[#This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SUM(Emisiones_CH4_CO2eq_MUNDO[[#This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SUM(Emisiones_CH4_CO2eq_MUNDO[[#This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SUM(Emisiones_CH4_CO2eq_MUNDO[[#This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SUM(Emisiones_CH4_CO2eq_MUNDO[[#This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SUM(Emisiones_CH4_CO2eq_MUNDO[[#This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SUM(Emisiones_CH4_CO2eq_MUNDO[[#This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SUM(Emisiones_CH4_CO2eq_MUNDO[[#This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SUM(Emisiones_CH4_CO2eq_MUNDO[[#This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SUM(Emisiones_CH4_CO2eq_MUNDO[[#This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SUM(Emisiones_CH4_CO2eq_MUNDO[[#This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SUM(Emisiones_CH4_CO2eq_MUNDO[[#This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SUM(Emisiones_CH4_CO2eq_MUNDO[[#This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SUM(Emisiones_CH4_CO2eq_MUNDO[[#This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SUM(Emisiones_CH4_CO2eq_MUNDO[[#This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SUM(Emisiones_CH4_CO2eq_MUNDO[[#This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SUM(Emisiones_CH4_CO2eq_MUNDO[[#This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SUM(Emisiones_CH4_CO2eq_MUNDO[[#This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SUM(Emisiones_CH4_CO2eq_MUNDO[[#This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SUM(Emisiones_CH4_CO2eq_MUNDO[[#This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SUM(Emisiones_CH4_CO2eq_MUNDO[[#This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SUM(Emisiones_CH4_CO2eq_MUNDO[[#This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SUM(Emisiones_CH4_CO2eq_MUNDO[[#This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SUM(Emisiones_CH4_CO2eq_MUNDO[[#This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SUM(Emisiones_CH4_CO2eq_MUNDO[[#This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SUM(Emisiones_CH4_CO2eq_MUNDO[[#This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SUM(Emisiones_CH4_CO2eq_MUNDO[[#This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SUM(Emisiones_CH4_CO2eq_MUNDO[[#This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SUM(Emisiones_CH4_CO2eq_MUNDO[[#This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SUM(Emisiones_CH4_CO2eq_MUNDO[[#This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SUM(Emisiones_CH4_CO2eq_MUNDO[[#This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SUM(Emisiones_CH4_CO2eq_MUNDO[[#This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SUM(Emisiones_CH4_CO2eq_MUNDO[[#This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SUM(Emisiones_CH4_CO2eq_MUNDO[[#This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SUM(Emisiones_CH4_CO2eq_MUNDO[[#This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SUM(Emisiones_CH4_CO2eq_MUNDO[[#This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SUM(Emisiones_CH4_CO2eq_MUNDO[[#This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SUM(Emisiones_CH4_CO2eq_MUNDO[[#This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SUM(Emisiones_CH4_CO2eq_MUNDO[[#This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SUM(Emisiones_CH4_CO2eq_MUNDO[[#This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SUM(Emisiones_CH4_CO2eq_MUNDO[[#This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SUM(Emisiones_CH4_CO2eq_MUNDO[[#This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SUM(Emisiones_CH4_CO2eq_MUNDO[[#This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SUM(Emisiones_CH4_CO2eq_MUNDO[[#This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SUM(Emisiones_CH4_CO2eq_MUNDO[[#This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SUM(Emisiones_CH4_CO2eq_MUNDO[[#This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SUM(Emisiones_CH4_CO2eq_MUNDO[[#This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SUM(Emisiones_CH4_CO2eq_MUNDO[[#This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SUM(Emisiones_CH4_CO2eq_MUNDO[[#This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SUM(Emisiones_CH4_CO2eq_MUNDO[[#This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SUM(Emisiones_CH4_CO2eq_MUNDO[[#This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SUM(Emisiones_CH4_CO2eq_MUNDO[[#This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SUM(Emisiones_CH4_CO2eq_MUNDO[[#This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SUM(Emisiones_CH4_CO2eq_MUNDO[[#This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SUM(Emisiones_CH4_CO2eq_MUNDO[[#This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SUM(Emisiones_CH4_CO2eq_MUNDO[[#This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SUM(Emisiones_CH4_CO2eq_MUNDO[[#This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SUM(Emisiones_CH4_CO2eq_MUNDO[[#This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SUM(Emisiones_CH4_CO2eq_MUNDO[[#This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SUM(Emisiones_CH4_CO2eq_MUNDO[[#This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SUM(Emisiones_CH4_CO2eq_MUNDO[[#This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SUM(Emisiones_CH4_CO2eq_MUNDO[[#This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SUM(Emisiones_CH4_CO2eq_MUNDO[[#This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SUM(Emisiones_CH4_CO2eq_MUNDO[[#This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SUM(Emisiones_CH4_CO2eq_MUNDO[[#This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SUM(Emisiones_CH4_CO2eq_MUNDO[[#This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SUM(Emisiones_CH4_CO2eq_MUNDO[[#This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SUM(Emisiones_CH4_CO2eq_MUNDO[[#This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SUM(Emisiones_CH4_CO2eq_MUNDO[[#This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SUM(Emisiones_CH4_CO2eq_MUNDO[[#This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SUM(Emisiones_CH4_CO2eq_MUNDO[[#This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SUM(Emisiones_CH4_CO2eq_MUNDO[[#This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SUM(Emisiones_CH4_CO2eq_MUNDO[[#This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SUM(Emisiones_CH4_CO2eq_MUNDO[[#This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SUM(Emisiones_CH4_CO2eq_MUNDO[[#This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SUM(Emisiones_CH4_CO2eq_MUNDO[[#This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SUM(Emisiones_CH4_CO2eq_MUNDO[[#This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SUM(Emisiones_CH4_CO2eq_MUNDO[[#This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SUM(Emisiones_CH4_CO2eq_MUNDO[[#This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SUM(Emisiones_CH4_CO2eq_MUNDO[[#This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SUM(Emisiones_CH4_CO2eq_MUNDO[[#This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SUM(Emisiones_CH4_CO2eq_MUNDO[[#This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SUM(Emisiones_CH4_CO2eq_MUNDO[[#This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SUM(Emisiones_CH4_CO2eq_MUNDO[[#This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SUM(Emisiones_CH4_CO2eq_MUNDO[[#This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SUM(Emisiones_CH4_CO2eq_MUNDO[[#This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SUM(Emisiones_CH4_CO2eq_MUNDO[[#This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SUM(Emisiones_CH4_CO2eq_MUNDO[[#This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SUM(Emisiones_CH4_CO2eq_MUNDO[[#This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SUM(Emisiones_CH4_CO2eq_MUNDO[[#This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SUM(Emisiones_CH4_CO2eq_MUNDO[[#This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SUM(Emisiones_CH4_CO2eq_MUNDO[[#This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SUM(Emisiones_CH4_CO2eq_MUNDO[[#This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SUM(Emisiones_CH4_CO2eq_MUNDO[[#This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SUM(Emisiones_CH4_CO2eq_MUNDO[[#This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SUM(Emisiones_CH4_CO2eq_MUNDO[[#This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SUM(Emisiones_CH4_CO2eq_MUNDO[[#This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SUM(Emisiones_CH4_CO2eq_MUNDO[[#This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SUM(Emisiones_CH4_CO2eq_MUNDO[[#This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SUM(Emisiones_CH4_CO2eq_MUNDO[[#This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SUM(Emisiones_CH4_CO2eq_MUNDO[[#This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SUM(Emisiones_CH4_CO2eq_MUNDO[[#This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SUM(Emisiones_CH4_CO2eq_MUNDO[[#This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SUM(Emisiones_CH4_CO2eq_MUNDO[[#This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SUM(Emisiones_CH4_CO2eq_MUNDO[[#This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SUM(Emisiones_CH4_CO2eq_MUNDO[[#This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SUM(Emisiones_CH4_CO2eq_MUNDO[[#This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SUM(Emisiones_CH4_CO2eq_MUNDO[[#This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SUM(Emisiones_CH4_CO2eq_MUNDO[[#This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SUM(Emisiones_CH4_CO2eq_MUNDO[[#This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SUM(Emisiones_CH4_CO2eq_MUNDO[[#This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SUM(Emisiones_CH4_CO2eq_MUNDO[[#This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SUM(Emisiones_CH4_CO2eq_MUNDO[[#This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SUM(Emisiones_CH4_CO2eq_MUNDO[[#This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SUM(Emisiones_CH4_CO2eq_MUNDO[[#This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SUM(Emisiones_CH4_CO2eq_MUNDO[[#This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SUM(Emisiones_CH4_CO2eq_MUNDO[[#This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SUM(Emisiones_CH4_CO2eq_MUNDO[[#This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SUM(Emisiones_CH4_CO2eq_MUNDO[[#This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SUM(Emisiones_CH4_CO2eq_MUNDO[[#This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SUM(Emisiones_CH4_CO2eq_MUNDO[[#This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SUM(Emisiones_CH4_CO2eq_MUNDO[[#This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SUM(Emisiones_CH4_CO2eq_MUNDO[[#This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SUM(Emisiones_CH4_CO2eq_MUNDO[[#This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SUM(Emisiones_CH4_CO2eq_MUNDO[[#This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SUM(Emisiones_CH4_CO2eq_MUNDO[[#This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SUM(Emisiones_CH4_CO2eq_MUNDO[[#This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SUM(Emisiones_CH4_CO2eq_MUNDO[[#This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SUM(Emisiones_CH4_CO2eq_MUNDO[[#This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SUM(Emisiones_CH4_CO2eq_MUNDO[[#This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SUM(Emisiones_CH4_CO2eq_MUNDO[[#This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SUM(Emisiones_CH4_CO2eq_MUNDO[[#This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SUM(Emisiones_CH4_CO2eq_MUNDO[[#This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SUM(Emisiones_CH4_CO2eq_MUNDO[[#This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SUM(Emisiones_CH4_CO2eq_MUNDO[[#This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SUM(Emisiones_CH4_CO2eq_MUNDO[[#This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SUM(Emisiones_CH4_CO2eq_MUNDO[[#This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SUM(Emisiones_CH4_CO2eq_MUNDO[[#This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SUM(Emisiones_CH4_CO2eq_MUNDO[[#This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SUM(Emisiones_CH4_CO2eq_MUNDO[[#This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SUM(Emisiones_CH4_CO2eq_MUNDO[[#This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SUM(Emisiones_CH4_CO2eq_MUNDO[[#This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SUM(Emisiones_CH4_CO2eq_MUNDO[[#This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SUM(Emisiones_CH4_CO2eq_MUNDO[[#This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SUM(Emisiones_CH4_CO2eq_MUNDO[[#This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SUM(Emisiones_CH4_CO2eq_MUNDO[[#This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SUM(Emisiones_CH4_CO2eq_MUNDO[[#This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SUM(Emisiones_CH4_CO2eq_MUNDO[[#This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SUM(Emisiones_CH4_CO2eq_MUNDO[[#This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SUM(Emisiones_CH4_CO2eq_MUNDO[[#This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SUM(Emisiones_CH4_CO2eq_MUNDO[[#This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SUM(Emisiones_CH4_CO2eq_MUNDO[[#This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SUM(Emisiones_CH4_CO2eq_MUNDO[[#This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SUM(Emisiones_CH4_CO2eq_MUNDO[[#This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SUM(Emisiones_CH4_CO2eq_MUNDO[[#This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SUM(Emisiones_CH4_CO2eq_MUNDO[[#This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SUM(Emisiones_CH4_CO2eq_MUNDO[[#This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SUM(Emisiones_CH4_CO2eq_MUNDO[[#This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SUM(Emisiones_CH4_CO2eq_MUNDO[[#This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SUM(Emisiones_CH4_CO2eq_MUNDO[[#This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SUM(Emisiones_CH4_CO2eq_MUNDO[[#This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SUM(Emisiones_CH4_CO2eq_MUNDO[[#This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SUM(Emisiones_CH4_CO2eq_MUNDO[[#This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SUM(Emisiones_CH4_CO2eq_MUNDO[[#This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SUM(Emisiones_CH4_CO2eq_MUNDO[[#This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SUM(Emisiones_CH4_CO2eq_MUNDO[[#This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SUM(Emisiones_CH4_CO2eq_MUNDO[[#This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SUM(Emisiones_CH4_CO2eq_MUNDO[[#This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SUM(Emisiones_CH4_CO2eq_MUNDO[[#This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SUM(Emisiones_CH4_CO2eq_MUNDO[[#This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SUM(Emisiones_CH4_CO2eq_MUNDO[[#This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SUM(Emisiones_CH4_CO2eq_MUNDO[[#This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SUM(Emisiones_CH4_CO2eq_MUNDO[[#This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SUM(Emisiones_CH4_CO2eq_MUNDO[[#This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SUM(Emisiones_CH4_CO2eq_MUNDO[[#This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SUM(Emisiones_CH4_CO2eq_MUNDO[[#This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SUM(Emisiones_CH4_CO2eq_MUNDO[[#This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SUM(Emisiones_CH4_CO2eq_MUNDO[[#This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SUM(Emisiones_CH4_CO2eq_MUNDO[[#This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SUM(Emisiones_CH4_CO2eq_MUNDO[[#This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SUM(Emisiones_CH4_CO2eq_MUNDO[[#This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SUM(Emisiones_CH4_CO2eq_MUNDO[[#This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SUM(Emisiones_CH4_CO2eq_MUNDO[[#This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SUM(Emisiones_CH4_CO2eq_MUNDO[[#This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SUM(Emisiones_CH4_CO2eq_MUNDO[[#This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SUM(Emisiones_CH4_CO2eq_MUNDO[[#This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SUM(Emisiones_CH4_CO2eq_MUNDO[[#This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SUM(Emisiones_CH4_CO2eq_MUNDO[[#This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SUM(Emisiones_CH4_CO2eq_MUNDO[[#This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SUM(Emisiones_CH4_CO2eq_MUNDO[[#This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SUM(Emisiones_CH4_CO2eq_MUNDO[[#This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SUM(Emisiones_CH4_CO2eq_MUNDO[[#This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SUM(Emisiones_CH4_CO2eq_MUNDO[[#This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SUM(Emisiones_CH4_CO2eq_MUNDO[[#This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SUM(Emisiones_CH4_CO2eq_MUNDO[[#This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SUM(Emisiones_CH4_CO2eq_MUNDO[[#This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SUM(Emisiones_CH4_CO2eq_MUNDO[[#This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SUM(Emisiones_CH4_CO2eq_MUNDO[[#This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SUM(Emisiones_CH4_CO2eq_MUNDO[[#This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SUM(Emisiones_CH4_CO2eq_MUNDO[[#This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SUM(Emisiones_CH4_CO2eq_MUNDO[[#This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SUM(Emisiones_CH4_CO2eq_MUNDO[[#This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SUM(Emisiones_CH4_CO2eq_MUNDO[[#This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SUM(Emisiones_CH4_CO2eq_MUNDO[[#This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SUM(Emisiones_CH4_CO2eq_MUNDO[[#This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SUM(Emisiones_CH4_CO2eq_MUNDO[[#This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SUM(Emisiones_CH4_CO2eq_MUNDO[[#This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SUM(Emisiones_CH4_CO2eq_MUNDO[[#This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SUM(Emisiones_CH4_CO2eq_MUNDO[[#This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SUM(Emisiones_CH4_CO2eq_MUNDO[[#This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SUM(Emisiones_CH4_CO2eq_MUNDO[[#This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SUM(Emisiones_CH4_CO2eq_MUNDO[[#This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SUM(Emisiones_CH4_CO2eq_MUNDO[[#This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SUM(Emisiones_CH4_CO2eq_MUNDO[[#This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SUM(Emisiones_CH4_CO2eq_MUNDO[[#This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SUM(Emisiones_CH4_CO2eq_MUNDO[[#This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SUM(Emisiones_CH4_CO2eq_MUNDO[[#This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SUM(Emisiones_CH4_CO2eq_MUNDO[[#This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SUM(Emisiones_CH4_CO2eq_MUNDO[[#This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SUM(Emisiones_CH4_CO2eq_MUNDO[[#This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SUM(Emisiones_CH4_CO2eq_MUNDO[[#This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SUM(Emisiones_CH4_CO2eq_MUNDO[[#This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SUM(Emisiones_CH4_CO2eq_MUNDO[[#This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SUM(Emisiones_CH4_CO2eq_MUNDO[[#This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SUM(Emisiones_CH4_CO2eq_MUNDO[[#This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SUM(Emisiones_CH4_CO2eq_MUNDO[[#This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SUM(Emisiones_CH4_CO2eq_MUNDO[[#This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SUM(Emisiones_CH4_CO2eq_MUNDO[[#This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SUM(Emisiones_CH4_CO2eq_MUNDO[[#This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SUM(Emisiones_CH4_CO2eq_MUNDO[[#This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SUM(Emisiones_CH4_CO2eq_MUNDO[[#This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SUM(Emisiones_CH4_CO2eq_MUNDO[[#This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SUM(Emisiones_CH4_CO2eq_MUNDO[[#This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SUM(Emisiones_CH4_CO2eq_MUNDO[[#This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SUM(Emisiones_CH4_CO2eq_MUNDO[[#This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SUM(Emisiones_CH4_CO2eq_MUNDO[[#This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SUM(Emisiones_CH4_CO2eq_MUNDO[[#This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SUM(Emisiones_CH4_CO2eq_MUNDO[[#This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SUM(Emisiones_CH4_CO2eq_MUNDO[[#This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SUM(Emisiones_CH4_CO2eq_MUNDO[[#This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SUM(Emisiones_CH4_CO2eq_MUNDO[[#This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SUM(Emisiones_CH4_CO2eq_MUNDO[[#This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SUM(Emisiones_CH4_CO2eq_MUNDO[[#This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SUM(Emisiones_CH4_CO2eq_MUNDO[[#This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SUM(Emisiones_CH4_CO2eq_MUNDO[[#This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SUM(Emisiones_CH4_CO2eq_MUNDO[[#This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SUM(Emisiones_CH4_CO2eq_MUNDO[[#This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SUM(Emisiones_CH4_CO2eq_MUNDO[[#This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SUM(Emisiones_CH4_CO2eq_MUNDO[[#This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SUM(Emisiones_CH4_CO2eq_MUNDO[[#This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SUM(Emisiones_CH4_CO2eq_MUNDO[[#This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SUM(Emisiones_CH4_CO2eq_MUNDO[[#This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SUM(Emisiones_CH4_CO2eq_MUNDO[[#This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SUM(Emisiones_CH4_CO2eq_MUNDO[[#This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SUM(Emisiones_CH4_CO2eq_MUNDO[[#This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SUM(Emisiones_CH4_CO2eq_MUNDO[[#This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SUM(Emisiones_CH4_CO2eq_MUNDO[[#This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SUM(Emisiones_CH4_CO2eq_MUNDO[[#This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SUM(Emisiones_CH4_CO2eq_MUNDO[[#This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SUM(Emisiones_CH4_CO2eq_MUNDO[[#This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SUM(Emisiones_CH4_CO2eq_MUNDO[[#This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SUM(Emisiones_CH4_CO2eq_MUNDO[[#This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SUM(Emisiones_CH4_CO2eq_MUNDO[[#This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SUM(Emisiones_CH4_CO2eq_MUNDO[[#This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SUM(Emisiones_CH4_CO2eq_MUNDO[[#This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SUM(Emisiones_CH4_CO2eq_MUNDO[[#This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SUM(Emisiones_CH4_CO2eq_MUNDO[[#This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SUM(Emisiones_CH4_CO2eq_MUNDO[[#This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SUM(Emisiones_CH4_CO2eq_MUNDO[[#This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SUM(Emisiones_CH4_CO2eq_MUNDO[[#This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SUM(Emisiones_CH4_CO2eq_MUNDO[[#This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SUM(Emisiones_CH4_CO2eq_MUNDO[[#This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SUM(Emisiones_CH4_CO2eq_MUNDO[[#This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SUM(Emisiones_CH4_CO2eq_MUNDO[[#This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SUM(Emisiones_CH4_CO2eq_MUNDO[[#This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SUM(Emisiones_CH4_CO2eq_MUNDO[[#This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SUM(Emisiones_CH4_CO2eq_MUNDO[[#This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SUM(Emisiones_CH4_CO2eq_MUNDO[[#This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SUM(Emisiones_CH4_CO2eq_MUNDO[[#This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SUM(Emisiones_CH4_CO2eq_MUNDO[[#This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SUM(Emisiones_CH4_CO2eq_MUNDO[[#This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SUM(Emisiones_CH4_CO2eq_MUNDO[[#This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SUM(Emisiones_CH4_CO2eq_MUNDO[[#This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SUM(Emisiones_CH4_CO2eq_MUNDO[[#This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SUM(Emisiones_CH4_CO2eq_MUNDO[[#This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SUM(Emisiones_CH4_CO2eq_MUNDO[[#This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SUM(Emisiones_CH4_CO2eq_MUNDO[[#This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SUM(Emisiones_CH4_CO2eq_MUNDO[[#This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SUM(Emisiones_CH4_CO2eq_MUNDO[[#This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SUM(Emisiones_CH4_CO2eq_MUNDO[[#This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SUM(Emisiones_CH4_CO2eq_MUNDO[[#This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SUM(Emisiones_CH4_CO2eq_MUNDO[[#This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SUM(Emisiones_CH4_CO2eq_MUNDO[[#This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SUM(Emisiones_CH4_CO2eq_MUNDO[[#This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SUM(Emisiones_CH4_CO2eq_MUNDO[[#This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SUM(Emisiones_CH4_CO2eq_MUNDO[[#This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SUM(Emisiones_CH4_CO2eq_MUNDO[[#This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SUM(Emisiones_CH4_CO2eq_MUNDO[[#This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SUM(Emisiones_CH4_CO2eq_MUNDO[[#This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SUM(Emisiones_CH4_CO2eq_MUNDO[[#This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SUM(Emisiones_CH4_CO2eq_MUNDO[[#This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SUM(Emisiones_CH4_CO2eq_MUNDO[[#This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SUM(Emisiones_CH4_CO2eq_MUNDO[[#This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SUM(Emisiones_CH4_CO2eq_MUNDO[[#This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SUM(Emisiones_CH4_CO2eq_MUNDO[[#This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SUM(Emisiones_CH4_CO2eq_MUNDO[[#This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SUM(Emisiones_CH4_CO2eq_MUNDO[[#This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SUM(Emisiones_CH4_CO2eq_MUNDO[[#This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SUM(Emisiones_CH4_CO2eq_MUNDO[[#This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SUM(Emisiones_CH4_CO2eq_MUNDO[[#This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SUM(Emisiones_CH4_CO2eq_MUNDO[[#This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SUM(Emisiones_CH4_CO2eq_MUNDO[[#This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SUM(Emisiones_CH4_CO2eq_MUNDO[[#This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SUM(Emisiones_CH4_CO2eq_MUNDO[[#This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SUM(Emisiones_CH4_CO2eq_MUNDO[[#This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SUM(Emisiones_CH4_CO2eq_MUNDO[[#This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SUM(Emisiones_CH4_CO2eq_MUNDO[[#This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SUM(Emisiones_CH4_CO2eq_MUNDO[[#This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SUM(Emisiones_CH4_CO2eq_MUNDO[[#This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SUM(Emisiones_CH4_CO2eq_MUNDO[[#This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SUM(Emisiones_CH4_CO2eq_MUNDO[[#This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SUM(Emisiones_CH4_CO2eq_MUNDO[[#This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SUM(Emisiones_CH4_CO2eq_MUNDO[[#This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SUM(Emisiones_CH4_CO2eq_MUNDO[[#This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SUM(Emisiones_CH4_CO2eq_MUNDO[[#This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SUM(Emisiones_CH4_CO2eq_MUNDO[[#This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SUM(Emisiones_CH4_CO2eq_MUNDO[[#This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SUM(Emisiones_CH4_CO2eq_MUNDO[[#This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SUM(Emisiones_CH4_CO2eq_MUNDO[[#This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SUM(Emisiones_CH4_CO2eq_MUNDO[[#This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SUM(Emisiones_CH4_CO2eq_MUNDO[[#This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SUM(Emisiones_CH4_CO2eq_MUNDO[[#This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SUM(Emisiones_CH4_CO2eq_MUNDO[[#This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SUM(Emisiones_CH4_CO2eq_MUNDO[[#This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SUM(Emisiones_CH4_CO2eq_MUNDO[[#This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SUM(Emisiones_CH4_CO2eq_MUNDO[[#This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SUM(Emisiones_CH4_CO2eq_MUNDO[[#This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SUM(Emisiones_CH4_CO2eq_MUNDO[[#This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SUM(Emisiones_CH4_CO2eq_MUNDO[[#This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SUM(Emisiones_CH4_CO2eq_MUNDO[[#This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SUM(Emisiones_CH4_CO2eq_MUNDO[[#This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SUM(Emisiones_CH4_CO2eq_MUNDO[[#This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SUM(Emisiones_CH4_CO2eq_MUNDO[[#This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SUM(Emisiones_CH4_CO2eq_MUNDO[[#This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SUM(Emisiones_CH4_CO2eq_MUNDO[[#This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SUM(Emisiones_CH4_CO2eq_MUNDO[[#This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SUM(Emisiones_CH4_CO2eq_MUNDO[[#This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SUM(Emisiones_CH4_CO2eq_MUNDO[[#This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SUM(Emisiones_CH4_CO2eq_MUNDO[[#This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SUM(Emisiones_CH4_CO2eq_MUNDO[[#This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SUM(Emisiones_CH4_CO2eq_MUNDO[[#This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SUM(Emisiones_CH4_CO2eq_MUNDO[[#This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SUM(Emisiones_CH4_CO2eq_MUNDO[[#This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SUM(Emisiones_CH4_CO2eq_MUNDO[[#This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SUM(Emisiones_CH4_CO2eq_MUNDO[[#This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SUM(Emisiones_CH4_CO2eq_MUNDO[[#This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SUM(Emisiones_CH4_CO2eq_MUNDO[[#This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SUM(Emisiones_CH4_CO2eq_MUNDO[[#This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SUM(Emisiones_CH4_CO2eq_MUNDO[[#This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SUM(Emisiones_CH4_CO2eq_MUNDO[[#This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SUM(Emisiones_CH4_CO2eq_MUNDO[[#This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SUM(Emisiones_CH4_CO2eq_MUNDO[[#This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SUM(Emisiones_CH4_CO2eq_MUNDO[[#This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SUM(Emisiones_CH4_CO2eq_MUNDO[[#This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SUM(Emisiones_CH4_CO2eq_MUNDO[[#This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SUM(Emisiones_CH4_CO2eq_MUNDO[[#This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SUM(Emisiones_CH4_CO2eq_MUNDO[[#This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SUM(Emisiones_CH4_CO2eq_MUNDO[[#This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SUM(Emisiones_CH4_CO2eq_MUNDO[[#This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SUM(Emisiones_CH4_CO2eq_MUNDO[[#This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SUM(Emisiones_CH4_CO2eq_MUNDO[[#This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SUM(Emisiones_CH4_CO2eq_MUNDO[[#This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SUM(Emisiones_CH4_CO2eq_MUNDO[[#This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SUM(Emisiones_CH4_CO2eq_MUNDO[[#This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SUM(Emisiones_CH4_CO2eq_MUNDO[[#This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SUM(Emisiones_CH4_CO2eq_MUNDO[[#This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SUM(Emisiones_CH4_CO2eq_MUNDO[[#This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SUM(Emisiones_CH4_CO2eq_MUNDO[[#This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SUM(Emisiones_CH4_CO2eq_MUNDO[[#This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SUM(Emisiones_CH4_CO2eq_MUNDO[[#This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SUM(Emisiones_CH4_CO2eq_MUNDO[[#This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SUM(Emisiones_CH4_CO2eq_MUNDO[[#This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SUM(Emisiones_CH4_CO2eq_MUNDO[[#This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SUM(Emisiones_CH4_CO2eq_MUNDO[[#This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SUM(Emisiones_CH4_CO2eq_MUNDO[[#This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SUM(Emisiones_CH4_CO2eq_MUNDO[[#This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SUM(Emisiones_CH4_CO2eq_MUNDO[[#This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SUM(Emisiones_CH4_CO2eq_MUNDO[[#This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SUM(Emisiones_CH4_CO2eq_MUNDO[[#This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SUM(Emisiones_CH4_CO2eq_MUNDO[[#This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SUM(Emisiones_CH4_CO2eq_MUNDO[[#This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SUM(Emisiones_CH4_CO2eq_MUNDO[[#This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SUM(Emisiones_CH4_CO2eq_MUNDO[[#This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SUM(Emisiones_CH4_CO2eq_MUNDO[[#This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SUM(Emisiones_CH4_CO2eq_MUNDO[[#This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SUM(Emisiones_CH4_CO2eq_MUNDO[[#This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SUM(Emisiones_CH4_CO2eq_MUNDO[[#This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SUM(Emisiones_CH4_CO2eq_MUNDO[[#This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SUM(Emisiones_CH4_CO2eq_MUNDO[[#This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SUM(Emisiones_CH4_CO2eq_MUNDO[[#This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SUM(Emisiones_CH4_CO2eq_MUNDO[[#This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SUM(Emisiones_CH4_CO2eq_MUNDO[[#This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SUM(Emisiones_CH4_CO2eq_MUNDO[[#This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SUM(Emisiones_CH4_CO2eq_MUNDO[[#This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SUM(Emisiones_CH4_CO2eq_MUNDO[[#This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SUM(Emisiones_CH4_CO2eq_MUNDO[[#This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SUM(Emisiones_CH4_CO2eq_MUNDO[[#This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SUM(Emisiones_CH4_CO2eq_MUNDO[[#This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SUM(Emisiones_CH4_CO2eq_MUNDO[[#This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SUM(Emisiones_CH4_CO2eq_MUNDO[[#This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SUM(Emisiones_CH4_CO2eq_MUNDO[[#This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SUM(Emisiones_CH4_CO2eq_MUNDO[[#This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SUM(Emisiones_CH4_CO2eq_MUNDO[[#This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SUM(Emisiones_CH4_CO2eq_MUNDO[[#This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SUM(Emisiones_CH4_CO2eq_MUNDO[[#This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SUM(Emisiones_CH4_CO2eq_MUNDO[[#This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SUM(Emisiones_CH4_CO2eq_MUNDO[[#This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SUM(Emisiones_CH4_CO2eq_MUNDO[[#This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SUM(Emisiones_CH4_CO2eq_MUNDO[[#This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SUM(Emisiones_CH4_CO2eq_MUNDO[[#This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SUM(Emisiones_CH4_CO2eq_MUNDO[[#This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SUM(Emisiones_CH4_CO2eq_MUNDO[[#This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SUM(Emisiones_CH4_CO2eq_MUNDO[[#This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SUM(Emisiones_CH4_CO2eq_MUNDO[[#This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SUM(Emisiones_CH4_CO2eq_MUNDO[[#This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SUM(Emisiones_CH4_CO2eq_MUNDO[[#This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SUM(Emisiones_CH4_CO2eq_MUNDO[[#This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SUM(Emisiones_CH4_CO2eq_MUNDO[[#This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SUM(Emisiones_CH4_CO2eq_MUNDO[[#This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SUM(Emisiones_CH4_CO2eq_MUNDO[[#This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SUM(Emisiones_CH4_CO2eq_MUNDO[[#This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SUM(Emisiones_CH4_CO2eq_MUNDO[[#This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SUM(Emisiones_CH4_CO2eq_MUNDO[[#This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SUM(Emisiones_CH4_CO2eq_MUNDO[[#This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SUM(Emisiones_CH4_CO2eq_MUNDO[[#This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SUM(Emisiones_CH4_CO2eq_MUNDO[[#This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SUM(Emisiones_CH4_CO2eq_MUNDO[[#This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SUM(Emisiones_CH4_CO2eq_MUNDO[[#This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SUM(Emisiones_CH4_CO2eq_MUNDO[[#This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SUM(Emisiones_CH4_CO2eq_MUNDO[[#This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SUM(Emisiones_CH4_CO2eq_MUNDO[[#This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SUM(Emisiones_CH4_CO2eq_MUNDO[[#This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SUM(Emisiones_CH4_CO2eq_MUNDO[[#This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SUM(Emisiones_CH4_CO2eq_MUNDO[[#This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SUM(Emisiones_CH4_CO2eq_MUNDO[[#This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SUM(Emisiones_CH4_CO2eq_MUNDO[[#This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SUM(Emisiones_CH4_CO2eq_MUNDO[[#This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SUM(Emisiones_CH4_CO2eq_MUNDO[[#This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SUM(Emisiones_CH4_CO2eq_MUNDO[[#This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SUM(Emisiones_CH4_CO2eq_MUNDO[[#This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SUM(Emisiones_CH4_CO2eq_MUNDO[[#This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SUM(Emisiones_CH4_CO2eq_MUNDO[[#This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SUM(Emisiones_CH4_CO2eq_MUNDO[[#This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SUM(Emisiones_CH4_CO2eq_MUNDO[[#This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SUM(Emisiones_CH4_CO2eq_MUNDO[[#This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SUM(Emisiones_CH4_CO2eq_MUNDO[[#This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SUM(Emisiones_CH4_CO2eq_MUNDO[[#This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SUM(Emisiones_CH4_CO2eq_MUNDO[[#This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SUM(Emisiones_CH4_CO2eq_MUNDO[[#This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SUM(Emisiones_CH4_CO2eq_MUNDO[[#This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SUM(Emisiones_CH4_CO2eq_MUNDO[[#This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SUM(Emisiones_CH4_CO2eq_MUNDO[[#This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SUM(Emisiones_CH4_CO2eq_MUNDO[[#This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SUM(Emisiones_CH4_CO2eq_MUNDO[[#This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SUM(Emisiones_CH4_CO2eq_MUNDO[[#This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SUM(Emisiones_CH4_CO2eq_MUNDO[[#This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SUM(Emisiones_CH4_CO2eq_MUNDO[[#This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SUM(Emisiones_CH4_CO2eq_MUNDO[[#This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SUM(Emisiones_CH4_CO2eq_MUNDO[[#This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SUM(Emisiones_CH4_CO2eq_MUNDO[[#This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SUM(Emisiones_CH4_CO2eq_MUNDO[[#This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SUM(Emisiones_CH4_CO2eq_MUNDO[[#This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SUM(Emisiones_CH4_CO2eq_MUNDO[[#This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SUM(Emisiones_CH4_CO2eq_MUNDO[[#This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SUM(Emisiones_CH4_CO2eq_MUNDO[[#This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SUM(Emisiones_CH4_CO2eq_MUNDO[[#This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SUM(Emisiones_CH4_CO2eq_MUNDO[[#This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SUM(Emisiones_CH4_CO2eq_MUNDO[[#This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SUM(Emisiones_CH4_CO2eq_MUNDO[[#This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SUM(Emisiones_CH4_CO2eq_MUNDO[[#This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SUM(Emisiones_CH4_CO2eq_MUNDO[[#This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SUM(Emisiones_CH4_CO2eq_MUNDO[[#This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SUM(Emisiones_CH4_CO2eq_MUNDO[[#This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SUM(Emisiones_CH4_CO2eq_MUNDO[[#This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SUM(Emisiones_CH4_CO2eq_MUNDO[[#This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SUM(Emisiones_CH4_CO2eq_MUNDO[[#This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SUM(Emisiones_CH4_CO2eq_MUNDO[[#This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SUM(Emisiones_CH4_CO2eq_MUNDO[[#This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SUM(Emisiones_CH4_CO2eq_MUNDO[[#This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SUM(Emisiones_CH4_CO2eq_MUNDO[[#This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SUM(Emisiones_CH4_CO2eq_MUNDO[[#This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SUM(Emisiones_CH4_CO2eq_MUNDO[[#This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SUM(Emisiones_CH4_CO2eq_MUNDO[[#This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SUM(Emisiones_CH4_CO2eq_MUNDO[[#This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SUM(Emisiones_CH4_CO2eq_MUNDO[[#This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SUM(Emisiones_CH4_CO2eq_MUNDO[[#This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SUM(Emisiones_CH4_CO2eq_MUNDO[[#This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SUM(Emisiones_CH4_CO2eq_MUNDO[[#This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SUM(Emisiones_CH4_CO2eq_MUNDO[[#This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SUM(Emisiones_CH4_CO2eq_MUNDO[[#This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SUM(Emisiones_CH4_CO2eq_MUNDO[[#This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SUM(Emisiones_CH4_CO2eq_MUNDO[[#This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SUM(Emisiones_CH4_CO2eq_MUNDO[[#This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SUM(Emisiones_CH4_CO2eq_MUNDO[[#This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SUM(Emisiones_CH4_CO2eq_MUNDO[[#This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SUM(Emisiones_CH4_CO2eq_MUNDO[[#This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SUM(Emisiones_CH4_CO2eq_MUNDO[[#This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SUM(Emisiones_CH4_CO2eq_MUNDO[[#This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SUM(Emisiones_CH4_CO2eq_MUNDO[[#This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SUM(Emisiones_CH4_CO2eq_MUNDO[[#This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SUM(Emisiones_CH4_CO2eq_MUNDO[[#This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SUM(Emisiones_CH4_CO2eq_MUNDO[[#This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SUM(Emisiones_CH4_CO2eq_MUNDO[[#This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SUM(Emisiones_CH4_CO2eq_MUNDO[[#This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SUM(Emisiones_CH4_CO2eq_MUNDO[[#This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SUM(Emisiones_CH4_CO2eq_MUNDO[[#This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SUM(Emisiones_CH4_CO2eq_MUNDO[[#This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SUM(Emisiones_CH4_CO2eq_MUNDO[[#This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SUM(Emisiones_CH4_CO2eq_MUNDO[[#This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SUM(Emisiones_CH4_CO2eq_MUNDO[[#This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SUM(Emisiones_CH4_CO2eq_MUNDO[[#This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SUM(Emisiones_CH4_CO2eq_MUNDO[[#This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SUM(Emisiones_CH4_CO2eq_MUNDO[[#This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SUM(Emisiones_CH4_CO2eq_MUNDO[[#This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SUM(Emisiones_CH4_CO2eq_MUNDO[[#This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SUM(Emisiones_CH4_CO2eq_MUNDO[[#This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SUM(Emisiones_CH4_CO2eq_MUNDO[[#This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SUM(Emisiones_CH4_CO2eq_MUNDO[[#This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SUM(Emisiones_CH4_CO2eq_MUNDO[[#This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SUM(Emisiones_CH4_CO2eq_MUNDO[[#This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SUM(Emisiones_CH4_CO2eq_MUNDO[[#This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SUM(Emisiones_CH4_CO2eq_MUNDO[[#This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SUM(Emisiones_CH4_CO2eq_MUNDO[[#This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SUM(Emisiones_CH4_CO2eq_MUNDO[[#This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SUM(Emisiones_CH4_CO2eq_MUNDO[[#This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SUM(Emisiones_CH4_CO2eq_MUNDO[[#This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SUM(Emisiones_CH4_CO2eq_MUNDO[[#This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SUM(Emisiones_CH4_CO2eq_MUNDO[[#This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SUM(Emisiones_CH4_CO2eq_MUNDO[[#This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SUM(Emisiones_CH4_CO2eq_MUNDO[[#This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SUM(Emisiones_CH4_CO2eq_MUNDO[[#This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SUM(Emisiones_CH4_CO2eq_MUNDO[[#This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SUM(Emisiones_CH4_CO2eq_MUNDO[[#This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SUM(Emisiones_CH4_CO2eq_MUNDO[[#This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SUM(Emisiones_CH4_CO2eq_MUNDO[[#This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SUM(Emisiones_CH4_CO2eq_MUNDO[[#This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SUM(Emisiones_CH4_CO2eq_MUNDO[[#This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SUM(Emisiones_CH4_CO2eq_MUNDO[[#This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SUM(Emisiones_CH4_CO2eq_MUNDO[[#This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SUM(Emisiones_CH4_CO2eq_MUNDO[[#This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SUM(Emisiones_CH4_CO2eq_MUNDO[[#This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SUM(Emisiones_CH4_CO2eq_MUNDO[[#This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SUM(Emisiones_CH4_CO2eq_MUNDO[[#This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SUM(Emisiones_CH4_CO2eq_MUNDO[[#This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SUM(Emisiones_CH4_CO2eq_MUNDO[[#This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SUM(Emisiones_CH4_CO2eq_MUNDO[[#This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SUM(Emisiones_CH4_CO2eq_MUNDO[[#This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SUM(Emisiones_CH4_CO2eq_MUNDO[[#This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SUM(Emisiones_CH4_CO2eq_MUNDO[[#This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SUM(Emisiones_CH4_CO2eq_MUNDO[[#This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SUM(Emisiones_CH4_CO2eq_MUNDO[[#This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SUM(Emisiones_CH4_CO2eq_MUNDO[[#This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SUM(Emisiones_CH4_CO2eq_MUNDO[[#This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SUM(Emisiones_CH4_CO2eq_MUNDO[[#This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SUM(Emisiones_CH4_CO2eq_MUNDO[[#This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SUM(Emisiones_CH4_CO2eq_MUNDO[[#This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SUM(Emisiones_CH4_CO2eq_MUNDO[[#This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SUM(Emisiones_CH4_CO2eq_MUNDO[[#This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SUM(Emisiones_CH4_CO2eq_MUNDO[[#This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SUM(Emisiones_CH4_CO2eq_MUNDO[[#This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SUM(Emisiones_CH4_CO2eq_MUNDO[[#This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SUM(Emisiones_CH4_CO2eq_MUNDO[[#This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SUM(Emisiones_CH4_CO2eq_MUNDO[[#This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SUM(Emisiones_CH4_CO2eq_MUNDO[[#This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SUM(Emisiones_CH4_CO2eq_MUNDO[[#This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SUM(Emisiones_CH4_CO2eq_MUNDO[[#This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SUM(Emisiones_CH4_CO2eq_MUNDO[[#This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SUM(Emisiones_CH4_CO2eq_MUNDO[[#This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SUM(Emisiones_CH4_CO2eq_MUNDO[[#This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SUM(Emisiones_CH4_CO2eq_MUNDO[[#This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SUM(Emisiones_CH4_CO2eq_MUNDO[[#This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SUM(Emisiones_CH4_CO2eq_MUNDO[[#This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SUM(Emisiones_CH4_CO2eq_MUNDO[[#This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SUM(Emisiones_CH4_CO2eq_MUNDO[[#This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SUM(Emisiones_CH4_CO2eq_MUNDO[[#This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SUM(Emisiones_CH4_CO2eq_MUNDO[[#This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SUM(Emisiones_CH4_CO2eq_MUNDO[[#This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SUM(Emisiones_CH4_CO2eq_MUNDO[[#This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SUM(Emisiones_CH4_CO2eq_MUNDO[[#This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SUM(Emisiones_CH4_CO2eq_MUNDO[[#This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SUM(Emisiones_CH4_CO2eq_MUNDO[[#This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SUM(Emisiones_CH4_CO2eq_MUNDO[[#This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SUM(Emisiones_CH4_CO2eq_MUNDO[[#This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SUM(Emisiones_CH4_CO2eq_MUNDO[[#This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SUM(Emisiones_CH4_CO2eq_MUNDO[[#This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SUM(Emisiones_CH4_CO2eq_MUNDO[[#This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SUM(Emisiones_CH4_CO2eq_MUNDO[[#This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SUM(Emisiones_CH4_CO2eq_MUNDO[[#This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SUM(Emisiones_CH4_CO2eq_MUNDO[[#This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SUM(Emisiones_CH4_CO2eq_MUNDO[[#This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SUM(Emisiones_CH4_CO2eq_MUNDO[[#This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SUM(Emisiones_CH4_CO2eq_MUNDO[[#This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SUM(Emisiones_CH4_CO2eq_MUNDO[[#This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SUM(Emisiones_CH4_CO2eq_MUNDO[[#This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SUM(Emisiones_CH4_CO2eq_MUNDO[[#This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SUM(Emisiones_CH4_CO2eq_MUNDO[[#This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SUM(Emisiones_CH4_CO2eq_MUNDO[[#This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SUM(Emisiones_CH4_CO2eq_MUNDO[[#This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SUM(Emisiones_CH4_CO2eq_MUNDO[[#This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SUM(Emisiones_CH4_CO2eq_MUNDO[[#This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SUM(Emisiones_CH4_CO2eq_MUNDO[[#This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SUM(Emisiones_CH4_CO2eq_MUNDO[[#This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SUM(Emisiones_CH4_CO2eq_MUNDO[[#This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SUM(Emisiones_CH4_CO2eq_MUNDO[[#This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SUM(Emisiones_CH4_CO2eq_MUNDO[[#This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SUM(Emisiones_CH4_CO2eq_MUNDO[[#This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SUM(Emisiones_CH4_CO2eq_MUNDO[[#This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SUM(Emisiones_CH4_CO2eq_MUNDO[[#This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SUM(Emisiones_CH4_CO2eq_MUNDO[[#This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SUM(Emisiones_CH4_CO2eq_MUNDO[[#This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SUM(Emisiones_CH4_CO2eq_MUNDO[[#This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SUM(Emisiones_CH4_CO2eq_MUNDO[[#This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SUM(Emisiones_CH4_CO2eq_MUNDO[[#This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SUM(Emisiones_CH4_CO2eq_MUNDO[[#This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SUM(Emisiones_CH4_CO2eq_MUNDO[[#This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SUM(Emisiones_CH4_CO2eq_MUNDO[[#This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SUM(Emisiones_CH4_CO2eq_MUNDO[[#This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SUM(Emisiones_CH4_CO2eq_MUNDO[[#This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SUM(Emisiones_CH4_CO2eq_MUNDO[[#This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SUM(Emisiones_CH4_CO2eq_MUNDO[[#This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SUM(Emisiones_CH4_CO2eq_MUNDO[[#This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SUM(Emisiones_CH4_CO2eq_MUNDO[[#This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SUM(Emisiones_CH4_CO2eq_MUNDO[[#This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SUM(Emisiones_CH4_CO2eq_MUNDO[[#This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SUM(Emisiones_CH4_CO2eq_MUNDO[[#This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SUM(Emisiones_CH4_CO2eq_MUNDO[[#This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SUM(Emisiones_CH4_CO2eq_MUNDO[[#This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SUM(Emisiones_CH4_CO2eq_MUNDO[[#This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SUM(Emisiones_CH4_CO2eq_MUNDO[[#This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SUM(Emisiones_CH4_CO2eq_MUNDO[[#This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SUM(Emisiones_CH4_CO2eq_MUNDO[[#This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SUM(Emisiones_CH4_CO2eq_MUNDO[[#This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SUM(Emisiones_CH4_CO2eq_MUNDO[[#This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SUM(Emisiones_CH4_CO2eq_MUNDO[[#This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SUM(Emisiones_CH4_CO2eq_MUNDO[[#This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SUM(Emisiones_CH4_CO2eq_MUNDO[[#This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SUM(Emisiones_CH4_CO2eq_MUNDO[[#This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SUM(Emisiones_CH4_CO2eq_MUNDO[[#This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SUM(Emisiones_CH4_CO2eq_MUNDO[[#This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SUM(Emisiones_CH4_CO2eq_MUNDO[[#This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SUM(Emisiones_CH4_CO2eq_MUNDO[[#This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SUM(Emisiones_CH4_CO2eq_MUNDO[[#This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SUM(Emisiones_CH4_CO2eq_MUNDO[[#This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SUM(Emisiones_CH4_CO2eq_MUNDO[[#This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SUM(Emisiones_CH4_CO2eq_MUNDO[[#This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SUM(Emisiones_CH4_CO2eq_MUNDO[[#This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SUM(Emisiones_CH4_CO2eq_MUNDO[[#This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SUM(Emisiones_CH4_CO2eq_MUNDO[[#This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SUM(Emisiones_CH4_CO2eq_MUNDO[[#This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SUM(Emisiones_CH4_CO2eq_MUNDO[[#This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SUM(Emisiones_CH4_CO2eq_MUNDO[[#This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SUM(Emisiones_CH4_CO2eq_MUNDO[[#This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SUM(Emisiones_CH4_CO2eq_MUNDO[[#This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SUM(Emisiones_CH4_CO2eq_MUNDO[[#This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SUM(Emisiones_CH4_CO2eq_MUNDO[[#This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SUM(Emisiones_CH4_CO2eq_MUNDO[[#This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SUM(Emisiones_CH4_CO2eq_MUNDO[[#This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SUM(Emisiones_CH4_CO2eq_MUNDO[[#This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SUM(Emisiones_CH4_CO2eq_MUNDO[[#This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SUM(Emisiones_CH4_CO2eq_MUNDO[[#This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SUM(Emisiones_CH4_CO2eq_MUNDO[[#This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SUM(Emisiones_CH4_CO2eq_MUNDO[[#This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SUM(Emisiones_CH4_CO2eq_MUNDO[[#This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SUM(Emisiones_CH4_CO2eq_MUNDO[[#This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SUM(Emisiones_CH4_CO2eq_MUNDO[[#This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SUM(Emisiones_CH4_CO2eq_MUNDO[[#This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SUM(Emisiones_CH4_CO2eq_MUNDO[[#This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SUM(Emisiones_CH4_CO2eq_MUNDO[[#This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SUM(Emisiones_CH4_CO2eq_MUNDO[[#This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SUM(Emisiones_CH4_CO2eq_MUNDO[[#This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SUM(Emisiones_CH4_CO2eq_MUNDO[[#This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SUM(Emisiones_CH4_CO2eq_MUNDO[[#This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SUM(Emisiones_CH4_CO2eq_MUNDO[[#This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SUM(Emisiones_CH4_CO2eq_MUNDO[[#This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SUM(Emisiones_CH4_CO2eq_MUNDO[[#This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SUM(Emisiones_CH4_CO2eq_MUNDO[[#This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SUM(Emisiones_CH4_CO2eq_MUNDO[[#This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SUM(Emisiones_CH4_CO2eq_MUNDO[[#This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SUM(Emisiones_CH4_CO2eq_MUNDO[[#This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SUM(Emisiones_CH4_CO2eq_MUNDO[[#This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SUM(Emisiones_CH4_CO2eq_MUNDO[[#This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SUM(Emisiones_CH4_CO2eq_MUNDO[[#This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SUM(Emisiones_CH4_CO2eq_MUNDO[[#This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SUM(Emisiones_CH4_CO2eq_MUNDO[[#This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SUM(Emisiones_CH4_CO2eq_MUNDO[[#This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SUM(Emisiones_CH4_CO2eq_MUNDO[[#This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SUM(Emisiones_CH4_CO2eq_MUNDO[[#This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SUM(Emisiones_CH4_CO2eq_MUNDO[[#This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SUM(Emisiones_CH4_CO2eq_MUNDO[[#This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SUM(Emisiones_CH4_CO2eq_MUNDO[[#This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SUM(Emisiones_CH4_CO2eq_MUNDO[[#This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SUM(Emisiones_CH4_CO2eq_MUNDO[[#This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SUM(Emisiones_CH4_CO2eq_MUNDO[[#This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SUM(Emisiones_CH4_CO2eq_MUNDO[[#This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SUM(Emisiones_CH4_CO2eq_MUNDO[[#This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SUM(Emisiones_CH4_CO2eq_MUNDO[[#This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SUM(Emisiones_CH4_CO2eq_MUNDO[[#This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SUM(Emisiones_CH4_CO2eq_MUNDO[[#This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SUM(Emisiones_CH4_CO2eq_MUNDO[[#This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SUM(Emisiones_CH4_CO2eq_MUNDO[[#This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SUM(Emisiones_CH4_CO2eq_MUNDO[[#This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SUM(Emisiones_CH4_CO2eq_MUNDO[[#This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SUM(Emisiones_CH4_CO2eq_MUNDO[[#This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SUM(Emisiones_CH4_CO2eq_MUNDO[[#This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SUM(Emisiones_CH4_CO2eq_MUNDO[[#This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SUM(Emisiones_CH4_CO2eq_MUNDO[[#This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SUM(Emisiones_CH4_CO2eq_MUNDO[[#This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SUM(Emisiones_CH4_CO2eq_MUNDO[[#This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SUM(Emisiones_CH4_CO2eq_MUNDO[[#This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SUM(Emisiones_CH4_CO2eq_MUNDO[[#This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SUM(Emisiones_CH4_CO2eq_MUNDO[[#This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SUM(Emisiones_CH4_CO2eq_MUNDO[[#This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SUM(Emisiones_CH4_CO2eq_MUNDO[[#This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SUM(Emisiones_CH4_CO2eq_MUNDO[[#This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SUM(Emisiones_CH4_CO2eq_MUNDO[[#This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SUM(Emisiones_CH4_CO2eq_MUNDO[[#This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SUM(Emisiones_CH4_CO2eq_MUNDO[[#This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SUM(Emisiones_CH4_CO2eq_MUNDO[[#This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SUM(Emisiones_CH4_CO2eq_MUNDO[[#This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SUM(Emisiones_CH4_CO2eq_MUNDO[[#This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SUM(Emisiones_CH4_CO2eq_MUNDO[[#This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SUM(Emisiones_CH4_CO2eq_MUNDO[[#This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SUM(Emisiones_CH4_CO2eq_MUNDO[[#This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SUM(Emisiones_CH4_CO2eq_MUNDO[[#This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SUM(Emisiones_CH4_CO2eq_MUNDO[[#This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SUM(Emisiones_CH4_CO2eq_MUNDO[[#This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SUM(Emisiones_CH4_CO2eq_MUNDO[[#This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SUM(Emisiones_CH4_CO2eq_MUNDO[[#This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SUM(Emisiones_CH4_CO2eq_MUNDO[[#This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SUM(Emisiones_CH4_CO2eq_MUNDO[[#This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SUM(Emisiones_CH4_CO2eq_MUNDO[[#This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SUM(Emisiones_CH4_CO2eq_MUNDO[[#This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SUM(Emisiones_CH4_CO2eq_MUNDO[[#This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SUM(Emisiones_CH4_CO2eq_MUNDO[[#This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SUM(Emisiones_CH4_CO2eq_MUNDO[[#This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SUM(Emisiones_CH4_CO2eq_MUNDO[[#This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SUM(Emisiones_CH4_CO2eq_MUNDO[[#This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SUM(Emisiones_CH4_CO2eq_MUNDO[[#This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SUM(Emisiones_CH4_CO2eq_MUNDO[[#This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SUM(Emisiones_CH4_CO2eq_MUNDO[[#This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SUM(Emisiones_CH4_CO2eq_MUNDO[[#This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SUM(Emisiones_CH4_CO2eq_MUNDO[[#This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SUM(Emisiones_CH4_CO2eq_MUNDO[[#This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SUM(Emisiones_CH4_CO2eq_MUNDO[[#This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SUM(Emisiones_CH4_CO2eq_MUNDO[[#This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SUM(Emisiones_CH4_CO2eq_MUNDO[[#This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SUM(Emisiones_CH4_CO2eq_MUNDO[[#This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SUM(Emisiones_CH4_CO2eq_MUNDO[[#This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SUM(Emisiones_CH4_CO2eq_MUNDO[[#This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SUM(Emisiones_CH4_CO2eq_MUNDO[[#This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SUM(Emisiones_CH4_CO2eq_MUNDO[[#This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SUM(Emisiones_CH4_CO2eq_MUNDO[[#This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SUM(Emisiones_CH4_CO2eq_MUNDO[[#This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SUM(Emisiones_CH4_CO2eq_MUNDO[[#This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SUM(Emisiones_CH4_CO2eq_MUNDO[[#This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SUM(Emisiones_CH4_CO2eq_MUNDO[[#This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SUM(Emisiones_CH4_CO2eq_MUNDO[[#This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SUM(Emisiones_CH4_CO2eq_MUNDO[[#This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SUM(Emisiones_CH4_CO2eq_MUNDO[[#This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SUM(Emisiones_CH4_CO2eq_MUNDO[[#This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SUM(Emisiones_CH4_CO2eq_MUNDO[[#This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SUM(Emisiones_CH4_CO2eq_MUNDO[[#This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SUM(Emisiones_CH4_CO2eq_MUNDO[[#This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SUM(Emisiones_CH4_CO2eq_MUNDO[[#This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SUM(Emisiones_CH4_CO2eq_MUNDO[[#This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SUM(Emisiones_CH4_CO2eq_MUNDO[[#This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SUM(Emisiones_CH4_CO2eq_MUNDO[[#This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SUM(Emisiones_CH4_CO2eq_MUNDO[[#This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SUM(Emisiones_CH4_CO2eq_MUNDO[[#This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SUM(Emisiones_CH4_CO2eq_MUNDO[[#This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SUM(Emisiones_CH4_CO2eq_MUNDO[[#This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SUM(Emisiones_CH4_CO2eq_MUNDO[[#This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SUM(Emisiones_CH4_CO2eq_MUNDO[[#This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SUM(Emisiones_CH4_CO2eq_MUNDO[[#This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SUM(Emisiones_CH4_CO2eq_MUNDO[[#This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SUM(Emisiones_CH4_CO2eq_MUNDO[[#This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SUM(Emisiones_CH4_CO2eq_MUNDO[[#This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SUM(Emisiones_CH4_CO2eq_MUNDO[[#This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SUM(Emisiones_CH4_CO2eq_MUNDO[[#This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SUM(Emisiones_CH4_CO2eq_MUNDO[[#This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SUM(Emisiones_CH4_CO2eq_MUNDO[[#This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SUM(Emisiones_CH4_CO2eq_MUNDO[[#This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SUM(Emisiones_CH4_CO2eq_MUNDO[[#This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SUM(Emisiones_CH4_CO2eq_MUNDO[[#This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SUM(Emisiones_CH4_CO2eq_MUNDO[[#This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SUM(Emisiones_CH4_CO2eq_MUNDO[[#This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SUM(Emisiones_CH4_CO2eq_MUNDO[[#This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SUM(Emisiones_CH4_CO2eq_MUNDO[[#This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SUM(Emisiones_CH4_CO2eq_MUNDO[[#This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SUM(Emisiones_CH4_CO2eq_MUNDO[[#This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SUM(Emisiones_CH4_CO2eq_MUNDO[[#This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SUM(Emisiones_CH4_CO2eq_MUNDO[[#This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SUM(Emisiones_CH4_CO2eq_MUNDO[[#This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SUM(Emisiones_CH4_CO2eq_MUNDO[[#This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SUM(Emisiones_CH4_CO2eq_MUNDO[[#This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SUM(Emisiones_CH4_CO2eq_MUNDO[[#This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SUM(Emisiones_CH4_CO2eq_MUNDO[[#This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SUM(Emisiones_CH4_CO2eq_MUNDO[[#This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SUM(Emisiones_CH4_CO2eq_MUNDO[[#This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SUM(Emisiones_CH4_CO2eq_MUNDO[[#This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SUM(Emisiones_CH4_CO2eq_MUNDO[[#This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SUM(Emisiones_CH4_CO2eq_MUNDO[[#This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SUM(Emisiones_CH4_CO2eq_MUNDO[[#This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SUM(Emisiones_CH4_CO2eq_MUNDO[[#This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SUM(Emisiones_CH4_CO2eq_MUNDO[[#This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SUM(Emisiones_CH4_CO2eq_MUNDO[[#This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SUM(Emisiones_CH4_CO2eq_MUNDO[[#This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SUM(Emisiones_CH4_CO2eq_MUNDO[[#This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SUM(Emisiones_CH4_CO2eq_MUNDO[[#This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SUM(Emisiones_CH4_CO2eq_MUNDO[[#This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SUM(Emisiones_CH4_CO2eq_MUNDO[[#This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SUM(Emisiones_CH4_CO2eq_MUNDO[[#This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SUM(Emisiones_CH4_CO2eq_MUNDO[[#This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SUM(Emisiones_CH4_CO2eq_MUNDO[[#This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SUM(Emisiones_CH4_CO2eq_MUNDO[[#This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SUM(Emisiones_CH4_CO2eq_MUNDO[[#This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SUM(Emisiones_CH4_CO2eq_MUNDO[[#This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SUM(Emisiones_CH4_CO2eq_MUNDO[[#This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SUM(Emisiones_CH4_CO2eq_MUNDO[[#This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SUM(Emisiones_CH4_CO2eq_MUNDO[[#This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SUM(Emisiones_CH4_CO2eq_MUNDO[[#This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SUM(Emisiones_CH4_CO2eq_MUNDO[[#This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SUM(Emisiones_CH4_CO2eq_MUNDO[[#This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SUM(Emisiones_CH4_CO2eq_MUNDO[[#This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SUM(Emisiones_CH4_CO2eq_MUNDO[[#This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SUM(Emisiones_CH4_CO2eq_MUNDO[[#This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SUM(Emisiones_CH4_CO2eq_MUNDO[[#This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SUM(Emisiones_CH4_CO2eq_MUNDO[[#This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SUM(Emisiones_CH4_CO2eq_MUNDO[[#This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SUM(Emisiones_CH4_CO2eq_MUNDO[[#This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SUM(Emisiones_CH4_CO2eq_MUNDO[[#This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SUM(Emisiones_CH4_CO2eq_MUNDO[[#This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SUM(Emisiones_CH4_CO2eq_MUNDO[[#This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SUM(Emisiones_CH4_CO2eq_MUNDO[[#This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SUM(Emisiones_CH4_CO2eq_MUNDO[[#This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SUM(Emisiones_CH4_CO2eq_MUNDO[[#This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SUM(Emisiones_CH4_CO2eq_MUNDO[[#This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SUM(Emisiones_CH4_CO2eq_MUNDO[[#This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SUM(Emisiones_CH4_CO2eq_MUNDO[[#This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SUM(Emisiones_CH4_CO2eq_MUNDO[[#This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SUM(Emisiones_CH4_CO2eq_MUNDO[[#This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SUM(Emisiones_CH4_CO2eq_MUNDO[[#This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SUM(Emisiones_CH4_CO2eq_MUNDO[[#This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SUM(Emisiones_CH4_CO2eq_MUNDO[[#This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SUM(Emisiones_CH4_CO2eq_MUNDO[[#This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SUM(Emisiones_CH4_CO2eq_MUNDO[[#This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SUM(Emisiones_CH4_CO2eq_MUNDO[[#This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SUM(Emisiones_CH4_CO2eq_MUNDO[[#This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SUM(Emisiones_CH4_CO2eq_MUNDO[[#This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SUM(Emisiones_CH4_CO2eq_MUNDO[[#This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SUM(Emisiones_CH4_CO2eq_MUNDO[[#This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SUM(Emisiones_CH4_CO2eq_MUNDO[[#This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SUM(Emisiones_CH4_CO2eq_MUNDO[[#This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SUM(Emisiones_CH4_CO2eq_MUNDO[[#This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SUM(Emisiones_CH4_CO2eq_MUNDO[[#This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SUM(Emisiones_CH4_CO2eq_MUNDO[[#This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SUM(Emisiones_CH4_CO2eq_MUNDO[[#This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SUM(Emisiones_CH4_CO2eq_MUNDO[[#This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SUM(Emisiones_CH4_CO2eq_MUNDO[[#This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SUM(Emisiones_CH4_CO2eq_MUNDO[[#This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SUM(Emisiones_CH4_CO2eq_MUNDO[[#This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SUM(Emisiones_CH4_CO2eq_MUNDO[[#This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SUM(Emisiones_CH4_CO2eq_MUNDO[[#This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SUM(Emisiones_CH4_CO2eq_MUNDO[[#This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SUM(Emisiones_CH4_CO2eq_MUNDO[[#This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SUM(Emisiones_CH4_CO2eq_MUNDO[[#This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SUM(Emisiones_CH4_CO2eq_MUNDO[[#This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SUM(Emisiones_CH4_CO2eq_MUNDO[[#This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SUM(Emisiones_CH4_CO2eq_MUNDO[[#This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SUM(Emisiones_CH4_CO2eq_MUNDO[[#This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SUM(Emisiones_CH4_CO2eq_MUNDO[[#This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SUM(Emisiones_CH4_CO2eq_MUNDO[[#This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SUM(Emisiones_CH4_CO2eq_MUNDO[[#This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SUM(Emisiones_CH4_CO2eq_MUNDO[[#This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SUM(Emisiones_CH4_CO2eq_MUNDO[[#This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SUM(Emisiones_CH4_CO2eq_MUNDO[[#This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SUM(Emisiones_CH4_CO2eq_MUNDO[[#This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SUM(Emisiones_CH4_CO2eq_MUNDO[[#This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SUM(Emisiones_CH4_CO2eq_MUNDO[[#This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SUM(Emisiones_CH4_CO2eq_MUNDO[[#This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SUM(Emisiones_CH4_CO2eq_MUNDO[[#This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SUM(Emisiones_CH4_CO2eq_MUNDO[[#This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SUM(Emisiones_CH4_CO2eq_MUNDO[[#This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SUM(Emisiones_CH4_CO2eq_MUNDO[[#This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SUM(Emisiones_CH4_CO2eq_MUNDO[[#This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SUM(Emisiones_CH4_CO2eq_MUNDO[[#This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SUM(Emisiones_CH4_CO2eq_MUNDO[[#This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SUM(Emisiones_CH4_CO2eq_MUNDO[[#This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SUM(Emisiones_CH4_CO2eq_MUNDO[[#This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SUM(Emisiones_CH4_CO2eq_MUNDO[[#This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SUM(Emisiones_CH4_CO2eq_MUNDO[[#This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SUM(Emisiones_CH4_CO2eq_MUNDO[[#This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SUM(Emisiones_CH4_CO2eq_MUNDO[[#This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SUM(Emisiones_CH4_CO2eq_MUNDO[[#This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SUM(Emisiones_CH4_CO2eq_MUNDO[[#This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SUM(Emisiones_CH4_CO2eq_MUNDO[[#This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SUM(Emisiones_CH4_CO2eq_MUNDO[[#This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SUM(Emisiones_CH4_CO2eq_MUNDO[[#This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SUM(Emisiones_CH4_CO2eq_MUNDO[[#This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SUM(Emisiones_CH4_CO2eq_MUNDO[[#This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SUM(Emisiones_CH4_CO2eq_MUNDO[[#This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SUM(Emisiones_CH4_CO2eq_MUNDO[[#This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SUM(Emisiones_CH4_CO2eq_MUNDO[[#This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SUM(Emisiones_CH4_CO2eq_MUNDO[[#This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SUM(Emisiones_CH4_CO2eq_MUNDO[[#This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SUM(Emisiones_CH4_CO2eq_MUNDO[[#This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SUM(Emisiones_CH4_CO2eq_MUNDO[[#This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SUM(Emisiones_CH4_CO2eq_MUNDO[[#This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SUM(Emisiones_CH4_CO2eq_MUNDO[[#This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SUM(Emisiones_CH4_CO2eq_MUNDO[[#This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SUM(Emisiones_CH4_CO2eq_MUNDO[[#This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SUM(Emisiones_CH4_CO2eq_MUNDO[[#This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SUM(Emisiones_CH4_CO2eq_MUNDO[[#This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SUM(Emisiones_CH4_CO2eq_MUNDO[[#This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SUM(Emisiones_CH4_CO2eq_MUNDO[[#This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SUM(Emisiones_CH4_CO2eq_MUNDO[[#This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SUM(Emisiones_CH4_CO2eq_MUNDO[[#This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SUM(Emisiones_CH4_CO2eq_MUNDO[[#This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SUM(Emisiones_CH4_CO2eq_MUNDO[[#This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SUM(Emisiones_CH4_CO2eq_MUNDO[[#This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SUM(Emisiones_CH4_CO2eq_MUNDO[[#This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SUM(Emisiones_CH4_CO2eq_MUNDO[[#This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SUM(Emisiones_CH4_CO2eq_MUNDO[[#This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SUM(Emisiones_CH4_CO2eq_MUNDO[[#This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SUM(Emisiones_CH4_CO2eq_MUNDO[[#This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SUM(Emisiones_CH4_CO2eq_MUNDO[[#This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SUM(Emisiones_CH4_CO2eq_MUNDO[[#This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SUM(Emisiones_CH4_CO2eq_MUNDO[[#This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SUM(Emisiones_CH4_CO2eq_MUNDO[[#This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SUM(Emisiones_CH4_CO2eq_MUNDO[[#This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SUM(Emisiones_CH4_CO2eq_MUNDO[[#This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SUM(Emisiones_CH4_CO2eq_MUNDO[[#This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SUM(Emisiones_CH4_CO2eq_MUNDO[[#This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SUM(Emisiones_CH4_CO2eq_MUNDO[[#This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SUM(Emisiones_CH4_CO2eq_MUNDO[[#This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SUM(Emisiones_CH4_CO2eq_MUNDO[[#This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SUM(Emisiones_CH4_CO2eq_MUNDO[[#This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SUM(Emisiones_CH4_CO2eq_MUNDO[[#This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SUM(Emisiones_CH4_CO2eq_MUNDO[[#This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SUM(Emisiones_CH4_CO2eq_MUNDO[[#This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SUM(Emisiones_CH4_CO2eq_MUNDO[[#This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SUM(Emisiones_CH4_CO2eq_MUNDO[[#This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SUM(Emisiones_CH4_CO2eq_MUNDO[[#This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SUM(Emisiones_CH4_CO2eq_MUNDO[[#This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SUM(Emisiones_CH4_CO2eq_MUNDO[[#This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SUM(Emisiones_CH4_CO2eq_MUNDO[[#This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SUM(Emisiones_CH4_CO2eq_MUNDO[[#This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SUM(Emisiones_CH4_CO2eq_MUNDO[[#This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SUM(Emisiones_CH4_CO2eq_MUNDO[[#This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SUM(Emisiones_CH4_CO2eq_MUNDO[[#This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SUM(Emisiones_CH4_CO2eq_MUNDO[[#This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SUM(Emisiones_CH4_CO2eq_MUNDO[[#This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SUM(Emisiones_CH4_CO2eq_MUNDO[[#This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SUM(Emisiones_CH4_CO2eq_MUNDO[[#This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SUM(Emisiones_CH4_CO2eq_MUNDO[[#This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SUM(Emisiones_CH4_CO2eq_MUNDO[[#This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SUM(Emisiones_CH4_CO2eq_MUNDO[[#This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SUM(Emisiones_CH4_CO2eq_MUNDO[[#This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SUM(Emisiones_CH4_CO2eq_MUNDO[[#This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SUM(Emisiones_CH4_CO2eq_MUNDO[[#This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SUM(Emisiones_CH4_CO2eq_MUNDO[[#This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SUM(Emisiones_CH4_CO2eq_MUNDO[[#This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SUM(Emisiones_CH4_CO2eq_MUNDO[[#This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SUM(Emisiones_CH4_CO2eq_MUNDO[[#This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SUM(Emisiones_CH4_CO2eq_MUNDO[[#This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SUM(Emisiones_CH4_CO2eq_MUNDO[[#This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SUM(Emisiones_CH4_CO2eq_MUNDO[[#This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SUM(Emisiones_CH4_CO2eq_MUNDO[[#This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SUM(Emisiones_CH4_CO2eq_MUNDO[[#This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SUM(Emisiones_CH4_CO2eq_MUNDO[[#This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SUM(Emisiones_CH4_CO2eq_MUNDO[[#This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SUM(Emisiones_CH4_CO2eq_MUNDO[[#This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SUM(Emisiones_CH4_CO2eq_MUNDO[[#This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SUM(Emisiones_CH4_CO2eq_MUNDO[[#This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SUM(Emisiones_CH4_CO2eq_MUNDO[[#This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SUM(Emisiones_CH4_CO2eq_MUNDO[[#This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SUM(Emisiones_CH4_CO2eq_MUNDO[[#This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SUM(Emisiones_CH4_CO2eq_MUNDO[[#This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SUM(Emisiones_CH4_CO2eq_MUNDO[[#This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SUM(Emisiones_CH4_CO2eq_MUNDO[[#This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SUM(Emisiones_CH4_CO2eq_MUNDO[[#This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SUM(Emisiones_CH4_CO2eq_MUNDO[[#This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SUM(Emisiones_CH4_CO2eq_MUNDO[[#This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SUM(Emisiones_CH4_CO2eq_MUNDO[[#This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SUM(Emisiones_CH4_CO2eq_MUNDO[[#This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SUM(Emisiones_CH4_CO2eq_MUNDO[[#This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SUM(Emisiones_CH4_CO2eq_MUNDO[[#This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SUM(Emisiones_CH4_CO2eq_MUNDO[[#This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SUM(Emisiones_CH4_CO2eq_MUNDO[[#This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SUM(Emisiones_CH4_CO2eq_MUNDO[[#This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SUM(Emisiones_CH4_CO2eq_MUNDO[[#This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SUM(Emisiones_CH4_CO2eq_MUNDO[[#This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SUM(Emisiones_CH4_CO2eq_MUNDO[[#This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SUM(Emisiones_CH4_CO2eq_MUNDO[[#This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SUM(Emisiones_CH4_CO2eq_MUNDO[[#This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SUM(Emisiones_CH4_CO2eq_MUNDO[[#This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SUM(Emisiones_CH4_CO2eq_MUNDO[[#This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SUM(Emisiones_CH4_CO2eq_MUNDO[[#This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SUM(Emisiones_CH4_CO2eq_MUNDO[[#This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SUM(Emisiones_CH4_CO2eq_MUNDO[[#This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SUM(Emisiones_CH4_CO2eq_MUNDO[[#This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SUM(Emisiones_CH4_CO2eq_MUNDO[[#This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SUM(Emisiones_CH4_CO2eq_MUNDO[[#This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SUM(Emisiones_CH4_CO2eq_MUNDO[[#This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SUM(Emisiones_CH4_CO2eq_MUNDO[[#This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SUM(Emisiones_CH4_CO2eq_MUNDO[[#This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SUM(Emisiones_CH4_CO2eq_MUNDO[[#This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SUM(Emisiones_CH4_CO2eq_MUNDO[[#This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SUM(Emisiones_CH4_CO2eq_MUNDO[[#This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SUM(Emisiones_CH4_CO2eq_MUNDO[[#This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SUM(Emisiones_CH4_CO2eq_MUNDO[[#This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SUM(Emisiones_CH4_CO2eq_MUNDO[[#This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SUM(Emisiones_CH4_CO2eq_MUNDO[[#This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SUM(Emisiones_CH4_CO2eq_MUNDO[[#This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SUM(Emisiones_CH4_CO2eq_MUNDO[[#This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SUM(Emisiones_CH4_CO2eq_MUNDO[[#This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SUM(Emisiones_CH4_CO2eq_MUNDO[[#This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SUM(Emisiones_CH4_CO2eq_MUNDO[[#This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SUM(Emisiones_CH4_CO2eq_MUNDO[[#This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SUM(Emisiones_CH4_CO2eq_MUNDO[[#This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SUM(Emisiones_CH4_CO2eq_MUNDO[[#This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SUM(Emisiones_CH4_CO2eq_MUNDO[[#This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SUM(Emisiones_CH4_CO2eq_MUNDO[[#This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SUM(Emisiones_CH4_CO2eq_MUNDO[[#This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SUM(Emisiones_CH4_CO2eq_MUNDO[[#This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SUM(Emisiones_CH4_CO2eq_MUNDO[[#This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SUM(Emisiones_CH4_CO2eq_MUNDO[[#This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SUM(Emisiones_CH4_CO2eq_MUNDO[[#This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SUM(Emisiones_CH4_CO2eq_MUNDO[[#This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SUM(Emisiones_CH4_CO2eq_MUNDO[[#This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SUM(Emisiones_CH4_CO2eq_MUNDO[[#This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SUM(Emisiones_CH4_CO2eq_MUNDO[[#This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SUM(Emisiones_CH4_CO2eq_MUNDO[[#This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SUM(Emisiones_CH4_CO2eq_MUNDO[[#This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SUM(Emisiones_CH4_CO2eq_MUNDO[[#This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SUM(Emisiones_CH4_CO2eq_MUNDO[[#This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SUM(Emisiones_CH4_CO2eq_MUNDO[[#This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SUM(Emisiones_CH4_CO2eq_MUNDO[[#This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SUM(Emisiones_CH4_CO2eq_MUNDO[[#This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SUM(Emisiones_CH4_CO2eq_MUNDO[[#This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SUM(Emisiones_CH4_CO2eq_MUNDO[[#This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SUM(Emisiones_CH4_CO2eq_MUNDO[[#This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SUM(Emisiones_CH4_CO2eq_MUNDO[[#This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SUM(Emisiones_CH4_CO2eq_MUNDO[[#This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SUM(Emisiones_CH4_CO2eq_MUNDO[[#This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SUM(Emisiones_CH4_CO2eq_MUNDO[[#This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SUM(Emisiones_CH4_CO2eq_MUNDO[[#This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SUM(Emisiones_CH4_CO2eq_MUNDO[[#This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SUM(Emisiones_CH4_CO2eq_MUNDO[[#This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SUM(Emisiones_CH4_CO2eq_MUNDO[[#This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SUM(Emisiones_CH4_CO2eq_MUNDO[[#This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SUM(Emisiones_CH4_CO2eq_MUNDO[[#This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SUM(Emisiones_CH4_CO2eq_MUNDO[[#This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SUM(Emisiones_CH4_CO2eq_MUNDO[[#This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SUM(Emisiones_CH4_CO2eq_MUNDO[[#This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SUM(Emisiones_CH4_CO2eq_MUNDO[[#This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SUM(Emisiones_CH4_CO2eq_MUNDO[[#This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SUM(Emisiones_CH4_CO2eq_MUNDO[[#This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SUM(Emisiones_CH4_CO2eq_MUNDO[[#This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SUM(Emisiones_CH4_CO2eq_MUNDO[[#This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SUM(Emisiones_CH4_CO2eq_MUNDO[[#This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SUM(Emisiones_CH4_CO2eq_MUNDO[[#This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SUM(Emisiones_CH4_CO2eq_MUNDO[[#This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SUM(Emisiones_CH4_CO2eq_MUNDO[[#This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SUM(Emisiones_CH4_CO2eq_MUNDO[[#This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SUM(Emisiones_CH4_CO2eq_MUNDO[[#This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SUM(Emisiones_CH4_CO2eq_MUNDO[[#This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SUM(Emisiones_CH4_CO2eq_MUNDO[[#This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SUM(Emisiones_CH4_CO2eq_MUNDO[[#This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SUM(Emisiones_CH4_CO2eq_MUNDO[[#This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SUM(Emisiones_CH4_CO2eq_MUNDO[[#This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SUM(Emisiones_CH4_CO2eq_MUNDO[[#This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SUM(Emisiones_CH4_CO2eq_MUNDO[[#This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SUM(Emisiones_CH4_CO2eq_MUNDO[[#This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SUM(Emisiones_CH4_CO2eq_MUNDO[[#This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SUM(Emisiones_CH4_CO2eq_MUNDO[[#This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SUM(Emisiones_CH4_CO2eq_MUNDO[[#This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SUM(Emisiones_CH4_CO2eq_MUNDO[[#This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SUM(Emisiones_CH4_CO2eq_MUNDO[[#This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SUM(Emisiones_CH4_CO2eq_MUNDO[[#This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SUM(Emisiones_CH4_CO2eq_MUNDO[[#This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SUM(Emisiones_CH4_CO2eq_MUNDO[[#This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SUM(Emisiones_CH4_CO2eq_MUNDO[[#This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SUM(Emisiones_CH4_CO2eq_MUNDO[[#This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SUM(Emisiones_CH4_CO2eq_MUNDO[[#This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SUM(Emisiones_CH4_CO2eq_MUNDO[[#This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SUM(Emisiones_CH4_CO2eq_MUNDO[[#This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SUM(Emisiones_CH4_CO2eq_MUNDO[[#This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SUM(Emisiones_CH4_CO2eq_MUNDO[[#This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SUM(Emisiones_CH4_CO2eq_MUNDO[[#This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SUM(Emisiones_CH4_CO2eq_MUNDO[[#This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SUM(Emisiones_CH4_CO2eq_MUNDO[[#This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SUM(Emisiones_CH4_CO2eq_MUNDO[[#This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SUM(Emisiones_CH4_CO2eq_MUNDO[[#This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SUM(Emisiones_CH4_CO2eq_MUNDO[[#This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SUM(Emisiones_CH4_CO2eq_MUNDO[[#This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SUM(Emisiones_CH4_CO2eq_MUNDO[[#This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SUM(Emisiones_CH4_CO2eq_MUNDO[[#This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SUM(Emisiones_CH4_CO2eq_MUNDO[[#This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SUM(Emisiones_CH4_CO2eq_MUNDO[[#This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SUM(Emisiones_CH4_CO2eq_MUNDO[[#This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SUM(Emisiones_CH4_CO2eq_MUNDO[[#This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SUM(Emisiones_CH4_CO2eq_MUNDO[[#This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SUM(Emisiones_CH4_CO2eq_MUNDO[[#This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SUM(Emisiones_CH4_CO2eq_MUNDO[[#This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SUM(Emisiones_CH4_CO2eq_MUNDO[[#This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SUM(Emisiones_CH4_CO2eq_MUNDO[[#This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SUM(Emisiones_CH4_CO2eq_MUNDO[[#This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SUM(Emisiones_CH4_CO2eq_MUNDO[[#This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SUM(Emisiones_CH4_CO2eq_MUNDO[[#This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SUM(Emisiones_CH4_CO2eq_MUNDO[[#This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SUM(Emisiones_CH4_CO2eq_MUNDO[[#This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SUM(Emisiones_CH4_CO2eq_MUNDO[[#This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SUM(Emisiones_CH4_CO2eq_MUNDO[[#This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SUM(Emisiones_CH4_CO2eq_MUNDO[[#This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SUM(Emisiones_CH4_CO2eq_MUNDO[[#This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SUM(Emisiones_CH4_CO2eq_MUNDO[[#This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SUM(Emisiones_CH4_CO2eq_MUNDO[[#This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SUM(Emisiones_CH4_CO2eq_MUNDO[[#This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SUM(Emisiones_CH4_CO2eq_MUNDO[[#This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SUM(Emisiones_CH4_CO2eq_MUNDO[[#This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SUM(Emisiones_CH4_CO2eq_MUNDO[[#This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SUM(Emisiones_CH4_CO2eq_MUNDO[[#This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SUM(Emisiones_CH4_CO2eq_MUNDO[[#This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SUM(Emisiones_CH4_CO2eq_MUNDO[[#This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SUM(Emisiones_CH4_CO2eq_MUNDO[[#This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SUM(Emisiones_CH4_CO2eq_MUNDO[[#This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SUM(Emisiones_CH4_CO2eq_MUNDO[[#This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SUM(Emisiones_CH4_CO2eq_MUNDO[[#This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SUM(Emisiones_CH4_CO2eq_MUNDO[[#This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SUM(Emisiones_CH4_CO2eq_MUNDO[[#This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SUM(Emisiones_CH4_CO2eq_MUNDO[[#This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SUM(Emisiones_CH4_CO2eq_MUNDO[[#This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SUM(Emisiones_CH4_CO2eq_MUNDO[[#This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SUM(Emisiones_CH4_CO2eq_MUNDO[[#This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SUM(Emisiones_CH4_CO2eq_MUNDO[[#This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SUM(Emisiones_CH4_CO2eq_MUNDO[[#This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SUM(Emisiones_CH4_CO2eq_MUNDO[[#This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SUM(Emisiones_CH4_CO2eq_MUNDO[[#This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SUM(Emisiones_CH4_CO2eq_MUNDO[[#This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SUM(Emisiones_CH4_CO2eq_MUNDO[[#This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SUM(Emisiones_CH4_CO2eq_MUNDO[[#This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SUM(Emisiones_CH4_CO2eq_MUNDO[[#This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SUM(Emisiones_CH4_CO2eq_MUNDO[[#This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SUM(Emisiones_CH4_CO2eq_MUNDO[[#This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SUM(Emisiones_CH4_CO2eq_MUNDO[[#This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SUM(Emisiones_CH4_CO2eq_MUNDO[[#This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SUM(Emisiones_CH4_CO2eq_MUNDO[[#This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SUM(Emisiones_CH4_CO2eq_MUNDO[[#This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SUM(Emisiones_CH4_CO2eq_MUNDO[[#This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SUM(Emisiones_CH4_CO2eq_MUNDO[[#This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SUM(Emisiones_CH4_CO2eq_MUNDO[[#This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SUM(Emisiones_CH4_CO2eq_MUNDO[[#This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SUM(Emisiones_CH4_CO2eq_MUNDO[[#This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SUM(Emisiones_CH4_CO2eq_MUNDO[[#This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SUM(Emisiones_CH4_CO2eq_MUNDO[[#This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SUM(Emisiones_CH4_CO2eq_MUNDO[[#This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SUM(Emisiones_CH4_CO2eq_MUNDO[[#This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SUM(Emisiones_CH4_CO2eq_MUNDO[[#This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SUM(Emisiones_CH4_CO2eq_MUNDO[[#This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SUM(Emisiones_CH4_CO2eq_MUNDO[[#This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SUM(Emisiones_CH4_CO2eq_MUNDO[[#This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SUM(Emisiones_CH4_CO2eq_MUNDO[[#This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SUM(Emisiones_CH4_CO2eq_MUNDO[[#This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SUM(Emisiones_CH4_CO2eq_MUNDO[[#This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SUM(Emisiones_CH4_CO2eq_MUNDO[[#This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SUM(Emisiones_CH4_CO2eq_MUNDO[[#This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SUM(Emisiones_CH4_CO2eq_MUNDO[[#This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SUM(Emisiones_CH4_CO2eq_MUNDO[[#This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SUM(Emisiones_CH4_CO2eq_MUNDO[[#This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SUM(Emisiones_CH4_CO2eq_MUNDO[[#This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SUM(Emisiones_CH4_CO2eq_MUNDO[[#This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SUM(Emisiones_CH4_CO2eq_MUNDO[[#This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SUM(Emisiones_CH4_CO2eq_MUNDO[[#This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SUM(Emisiones_CH4_CO2eq_MUNDO[[#This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SUM(Emisiones_CH4_CO2eq_MUNDO[[#This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SUM(Emisiones_CH4_CO2eq_MUNDO[[#This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SUM(Emisiones_CH4_CO2eq_MUNDO[[#This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SUM(Emisiones_CH4_CO2eq_MUNDO[[#This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SUM(Emisiones_CH4_CO2eq_MUNDO[[#This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SUM(Emisiones_CH4_CO2eq_MUNDO[[#This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SUM(Emisiones_CH4_CO2eq_MUNDO[[#This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SUM(Emisiones_CH4_CO2eq_MUNDO[[#This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SUM(Emisiones_CH4_CO2eq_MUNDO[[#This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SUM(Emisiones_CH4_CO2eq_MUNDO[[#This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SUM(Emisiones_CH4_CO2eq_MUNDO[[#This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SUM(Emisiones_CH4_CO2eq_MUNDO[[#This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SUM(Emisiones_CH4_CO2eq_MUNDO[[#This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SUM(Emisiones_CH4_CO2eq_MUNDO[[#This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SUM(Emisiones_CH4_CO2eq_MUNDO[[#This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SUM(Emisiones_CH4_CO2eq_MUNDO[[#This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SUM(Emisiones_CH4_CO2eq_MUNDO[[#This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SUM(Emisiones_CH4_CO2eq_MUNDO[[#This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SUM(Emisiones_CH4_CO2eq_MUNDO[[#This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SUM(Emisiones_CH4_CO2eq_MUNDO[[#This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SUM(Emisiones_CH4_CO2eq_MUNDO[[#This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SUM(Emisiones_CH4_CO2eq_MUNDO[[#This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SUM(Emisiones_CH4_CO2eq_MUNDO[[#This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SUM(Emisiones_CH4_CO2eq_MUNDO[[#This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SUM(Emisiones_CH4_CO2eq_MUNDO[[#This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SUM(Emisiones_CH4_CO2eq_MUNDO[[#This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SUM(Emisiones_CH4_CO2eq_MUNDO[[#This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SUM(Emisiones_CH4_CO2eq_MUNDO[[#This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SUM(Emisiones_CH4_CO2eq_MUNDO[[#This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SUM(Emisiones_CH4_CO2eq_MUNDO[[#This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SUM(Emisiones_CH4_CO2eq_MUNDO[[#This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SUM(Emisiones_CH4_CO2eq_MUNDO[[#This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SUM(Emisiones_CH4_CO2eq_MUNDO[[#This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SUM(Emisiones_CH4_CO2eq_MUNDO[[#This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SUM(Emisiones_CH4_CO2eq_MUNDO[[#This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SUM(Emisiones_CH4_CO2eq_MUNDO[[#This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SUM(Emisiones_CH4_CO2eq_MUNDO[[#This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SUM(Emisiones_CH4_CO2eq_MUNDO[[#This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SUM(Emisiones_CH4_CO2eq_MUNDO[[#This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SUM(Emisiones_CH4_CO2eq_MUNDO[[#This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SUM(Emisiones_CH4_CO2eq_MUNDO[[#This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SUM(Emisiones_CH4_CO2eq_MUNDO[[#This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SUM(Emisiones_CH4_CO2eq_MUNDO[[#This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SUM(Emisiones_CH4_CO2eq_MUNDO[[#This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SUM(Emisiones_CH4_CO2eq_MUNDO[[#This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SUM(Emisiones_CH4_CO2eq_MUNDO[[#This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SUM(Emisiones_CH4_CO2eq_MUNDO[[#This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SUM(Emisiones_CH4_CO2eq_MUNDO[[#This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SUM(Emisiones_CH4_CO2eq_MUNDO[[#This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SUM(Emisiones_CH4_CO2eq_MUNDO[[#This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SUM(Emisiones_CH4_CO2eq_MUNDO[[#This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SUM(Emisiones_CH4_CO2eq_MUNDO[[#This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SUM(Emisiones_CH4_CO2eq_MUNDO[[#This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SUM(Emisiones_CH4_CO2eq_MUNDO[[#This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SUM(Emisiones_CH4_CO2eq_MUNDO[[#This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SUM(Emisiones_CH4_CO2eq_MUNDO[[#This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SUM(Emisiones_CH4_CO2eq_MUNDO[[#This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SUM(Emisiones_CH4_CO2eq_MUNDO[[#This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SUM(Emisiones_CH4_CO2eq_MUNDO[[#This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SUM(Emisiones_CH4_CO2eq_MUNDO[[#This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SUM(Emisiones_CH4_CO2eq_MUNDO[[#This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SUM(Emisiones_CH4_CO2eq_MUNDO[[#This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SUM(Emisiones_CH4_CO2eq_MUNDO[[#This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SUM(Emisiones_CH4_CO2eq_MUNDO[[#This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SUM(Emisiones_CH4_CO2eq_MUNDO[[#This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SUM(Emisiones_CH4_CO2eq_MUNDO[[#This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SUM(Emisiones_CH4_CO2eq_MUNDO[[#This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SUM(Emisiones_CH4_CO2eq_MUNDO[[#This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SUM(Emisiones_CH4_CO2eq_MUNDO[[#This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SUM(Emisiones_CH4_CO2eq_MUNDO[[#This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SUM(Emisiones_CH4_CO2eq_MUNDO[[#This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SUM(Emisiones_CH4_CO2eq_MUNDO[[#This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SUM(Emisiones_CH4_CO2eq_MUNDO[[#This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SUM(Emisiones_CH4_CO2eq_MUNDO[[#This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SUM(Emisiones_CH4_CO2eq_MUNDO[[#This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SUM(Emisiones_CH4_CO2eq_MUNDO[[#This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SUM(Emisiones_CH4_CO2eq_MUNDO[[#This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SUM(Emisiones_CH4_CO2eq_MUNDO[[#This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SUM(Emisiones_CH4_CO2eq_MUNDO[[#This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SUM(Emisiones_CH4_CO2eq_MUNDO[[#This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SUM(Emisiones_CH4_CO2eq_MUNDO[[#This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SUM(Emisiones_CH4_CO2eq_MUNDO[[#This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SUM(Emisiones_CH4_CO2eq_MUNDO[[#This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SUM(Emisiones_CH4_CO2eq_MUNDO[[#This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SUM(Emisiones_CH4_CO2eq_MUNDO[[#This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SUM(Emisiones_CH4_CO2eq_MUNDO[[#This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SUM(Emisiones_CH4_CO2eq_MUNDO[[#This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SUM(Emisiones_CH4_CO2eq_MUNDO[[#This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SUM(Emisiones_CH4_CO2eq_MUNDO[[#This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SUM(Emisiones_CH4_CO2eq_MUNDO[[#This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SUM(Emisiones_CH4_CO2eq_MUNDO[[#This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SUM(Emisiones_CH4_CO2eq_MUNDO[[#This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SUM(Emisiones_CH4_CO2eq_MUNDO[[#This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SUM(Emisiones_CH4_CO2eq_MUNDO[[#This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SUM(Emisiones_CH4_CO2eq_MUNDO[[#This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SUM(Emisiones_CH4_CO2eq_MUNDO[[#This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SUM(Emisiones_CH4_CO2eq_MUNDO[[#This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SUM(Emisiones_CH4_CO2eq_MUNDO[[#This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SUM(Emisiones_CH4_CO2eq_MUNDO[[#This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SUM(Emisiones_CH4_CO2eq_MUNDO[[#This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SUM(Emisiones_CH4_CO2eq_MUNDO[[#This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SUM(Emisiones_CH4_CO2eq_MUNDO[[#This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SUM(Emisiones_CH4_CO2eq_MUNDO[[#This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SUM(Emisiones_CH4_CO2eq_MUNDO[[#This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SUM(Emisiones_CH4_CO2eq_MUNDO[[#This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SUM(Emisiones_CH4_CO2eq_MUNDO[[#This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SUM(Emisiones_CH4_CO2eq_MUNDO[[#This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SUM(Emisiones_CH4_CO2eq_MUNDO[[#This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SUM(Emisiones_CH4_CO2eq_MUNDO[[#This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SUM(Emisiones_CH4_CO2eq_MUNDO[[#This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SUM(Emisiones_CH4_CO2eq_MUNDO[[#This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SUM(Emisiones_CH4_CO2eq_MUNDO[[#This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SUM(Emisiones_CH4_CO2eq_MUNDO[[#This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SUM(Emisiones_CH4_CO2eq_MUNDO[[#This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SUM(Emisiones_CH4_CO2eq_MUNDO[[#This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SUM(Emisiones_CH4_CO2eq_MUNDO[[#This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SUM(Emisiones_CH4_CO2eq_MUNDO[[#This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SUM(Emisiones_CH4_CO2eq_MUNDO[[#This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SUM(Emisiones_CH4_CO2eq_MUNDO[[#This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SUM(Emisiones_CH4_CO2eq_MUNDO[[#This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SUM(Emisiones_CH4_CO2eq_MUNDO[[#This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SUM(Emisiones_CH4_CO2eq_MUNDO[[#This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SUM(Emisiones_CH4_CO2eq_MUNDO[[#This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SUM(Emisiones_CH4_CO2eq_MUNDO[[#This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SUM(Emisiones_CH4_CO2eq_MUNDO[[#This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SUM(Emisiones_CH4_CO2eq_MUNDO[[#This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SUM(Emisiones_CH4_CO2eq_MUNDO[[#This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SUM(Emisiones_CH4_CO2eq_MUNDO[[#This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SUM(Emisiones_CH4_CO2eq_MUNDO[[#This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SUM(Emisiones_CH4_CO2eq_MUNDO[[#This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SUM(Emisiones_CH4_CO2eq_MUNDO[[#This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SUM(Emisiones_CH4_CO2eq_MUNDO[[#This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SUM(Emisiones_CH4_CO2eq_MUNDO[[#This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SUM(Emisiones_CH4_CO2eq_MUNDO[[#This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SUM(Emisiones_CH4_CO2eq_MUNDO[[#This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SUM(Emisiones_CH4_CO2eq_MUNDO[[#This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SUM(Emisiones_CH4_CO2eq_MUNDO[[#This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SUM(Emisiones_CH4_CO2eq_MUNDO[[#This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SUM(Emisiones_CH4_CO2eq_MUNDO[[#This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SUM(Emisiones_CH4_CO2eq_MUNDO[[#This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SUM(Emisiones_CH4_CO2eq_MUNDO[[#This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SUM(Emisiones_CH4_CO2eq_MUNDO[[#This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SUM(Emisiones_CH4_CO2eq_MUNDO[[#This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SUM(Emisiones_CH4_CO2eq_MUNDO[[#This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SUM(Emisiones_CH4_CO2eq_MUNDO[[#This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SUM(Emisiones_CH4_CO2eq_MUNDO[[#This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SUM(Emisiones_CH4_CO2eq_MUNDO[[#This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SUM(Emisiones_CH4_CO2eq_MUNDO[[#This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SUM(Emisiones_CH4_CO2eq_MUNDO[[#This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SUM(Emisiones_CH4_CO2eq_MUNDO[[#This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SUM(Emisiones_CH4_CO2eq_MUNDO[[#This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SUM(Emisiones_CH4_CO2eq_MUNDO[[#This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SUM(Emisiones_CH4_CO2eq_MUNDO[[#This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SUM(Emisiones_CH4_CO2eq_MUNDO[[#This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SUM(Emisiones_CH4_CO2eq_MUNDO[[#This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SUM(Emisiones_CH4_CO2eq_MUNDO[[#This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SUM(Emisiones_CH4_CO2eq_MUNDO[[#This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SUM(Emisiones_CH4_CO2eq_MUNDO[[#This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SUM(Emisiones_CH4_CO2eq_MUNDO[[#This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SUM(Emisiones_CH4_CO2eq_MUNDO[[#This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SUM(Emisiones_CH4_CO2eq_MUNDO[[#This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SUM(Emisiones_CH4_CO2eq_MUNDO[[#This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SUM(Emisiones_CH4_CO2eq_MUNDO[[#This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SUM(Emisiones_CH4_CO2eq_MUNDO[[#This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SUM(Emisiones_CH4_CO2eq_MUNDO[[#This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SUM(Emisiones_CH4_CO2eq_MUNDO[[#This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SUM(Emisiones_CH4_CO2eq_MUNDO[[#This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SUM(Emisiones_CH4_CO2eq_MUNDO[[#This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SUM(Emisiones_CH4_CO2eq_MUNDO[[#This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SUM(Emisiones_CH4_CO2eq_MUNDO[[#This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SUM(Emisiones_CH4_CO2eq_MUNDO[[#This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SUM(Emisiones_CH4_CO2eq_MUNDO[[#This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SUM(Emisiones_CH4_CO2eq_MUNDO[[#This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SUM(Emisiones_CH4_CO2eq_MUNDO[[#This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SUM(Emisiones_CH4_CO2eq_MUNDO[[#This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SUM(Emisiones_CH4_CO2eq_MUNDO[[#This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SUM(Emisiones_CH4_CO2eq_MUNDO[[#This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SUM(Emisiones_CH4_CO2eq_MUNDO[[#This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SUM(Emisiones_CH4_CO2eq_MUNDO[[#This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SUM(Emisiones_CH4_CO2eq_MUNDO[[#This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SUM(Emisiones_CH4_CO2eq_MUNDO[[#This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SUM(Emisiones_CH4_CO2eq_MUNDO[[#This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SUM(Emisiones_CH4_CO2eq_MUNDO[[#This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SUM(Emisiones_CH4_CO2eq_MUNDO[[#This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SUM(Emisiones_CH4_CO2eq_MUNDO[[#This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SUM(Emisiones_CH4_CO2eq_MUNDO[[#This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SUM(Emisiones_CH4_CO2eq_MUNDO[[#This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SUM(Emisiones_CH4_CO2eq_MUNDO[[#This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SUM(Emisiones_CH4_CO2eq_MUNDO[[#This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SUM(Emisiones_CH4_CO2eq_MUNDO[[#This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SUM(Emisiones_CH4_CO2eq_MUNDO[[#This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SUM(Emisiones_CH4_CO2eq_MUNDO[[#This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SUM(Emisiones_CH4_CO2eq_MUNDO[[#This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SUM(Emisiones_CH4_CO2eq_MUNDO[[#This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SUM(Emisiones_CH4_CO2eq_MUNDO[[#This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SUM(Emisiones_CH4_CO2eq_MUNDO[[#This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SUM(Emisiones_CH4_CO2eq_MUNDO[[#This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SUM(Emisiones_CH4_CO2eq_MUNDO[[#This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SUM(Emisiones_CH4_CO2eq_MUNDO[[#This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SUM(Emisiones_CH4_CO2eq_MUNDO[[#This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SUM(Emisiones_CH4_CO2eq_MUNDO[[#This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SUM(Emisiones_CH4_CO2eq_MUNDO[[#This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SUM(Emisiones_CH4_CO2eq_MUNDO[[#This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SUM(Emisiones_CH4_CO2eq_MUNDO[[#This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SUM(Emisiones_CH4_CO2eq_MUNDO[[#This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SUM(Emisiones_CH4_CO2eq_MUNDO[[#This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SUM(Emisiones_CH4_CO2eq_MUNDO[[#This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SUM(Emisiones_CH4_CO2eq_MUNDO[[#This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SUM(Emisiones_CH4_CO2eq_MUNDO[[#This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SUM(Emisiones_CH4_CO2eq_MUNDO[[#This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SUM(Emisiones_CH4_CO2eq_MUNDO[[#This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SUM(Emisiones_CH4_CO2eq_MUNDO[[#This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SUM(Emisiones_CH4_CO2eq_MUNDO[[#This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SUM(Emisiones_CH4_CO2eq_MUNDO[[#This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SUM(Emisiones_CH4_CO2eq_MUNDO[[#This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SUM(Emisiones_CH4_CO2eq_MUNDO[[#This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SUM(Emisiones_CH4_CO2eq_MUNDO[[#This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SUM(Emisiones_CH4_CO2eq_MUNDO[[#This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SUM(Emisiones_CH4_CO2eq_MUNDO[[#This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SUM(Emisiones_CH4_CO2eq_MUNDO[[#This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SUM(Emisiones_CH4_CO2eq_MUNDO[[#This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SUM(Emisiones_CH4_CO2eq_MUNDO[[#This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SUM(Emisiones_CH4_CO2eq_MUNDO[[#This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SUM(Emisiones_CH4_CO2eq_MUNDO[[#This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SUM(Emisiones_CH4_CO2eq_MUNDO[[#This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SUM(Emisiones_CH4_CO2eq_MUNDO[[#This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SUM(Emisiones_CH4_CO2eq_MUNDO[[#This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SUM(Emisiones_CH4_CO2eq_MUNDO[[#This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SUM(Emisiones_CH4_CO2eq_MUNDO[[#This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SUM(Emisiones_CH4_CO2eq_MUNDO[[#This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SUM(Emisiones_CH4_CO2eq_MUNDO[[#This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SUM(Emisiones_CH4_CO2eq_MUNDO[[#This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SUM(Emisiones_CH4_CO2eq_MUNDO[[#This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SUM(Emisiones_CH4_CO2eq_MUNDO[[#This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SUM(Emisiones_CH4_CO2eq_MUNDO[[#This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SUM(Emisiones_CH4_CO2eq_MUNDO[[#This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SUM(Emisiones_CH4_CO2eq_MUNDO[[#This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SUM(Emisiones_CH4_CO2eq_MUNDO[[#This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SUM(Emisiones_CH4_CO2eq_MUNDO[[#This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SUM(Emisiones_CH4_CO2eq_MUNDO[[#This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SUM(Emisiones_CH4_CO2eq_MUNDO[[#This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SUM(Emisiones_CH4_CO2eq_MUNDO[[#This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SUM(Emisiones_CH4_CO2eq_MUNDO[[#This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SUM(Emisiones_CH4_CO2eq_MUNDO[[#This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SUM(Emisiones_CH4_CO2eq_MUNDO[[#This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SUM(Emisiones_CH4_CO2eq_MUNDO[[#This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SUM(Emisiones_CH4_CO2eq_MUNDO[[#This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SUM(Emisiones_CH4_CO2eq_MUNDO[[#This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SUM(Emisiones_CH4_CO2eq_MUNDO[[#This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SUM(Emisiones_CH4_CO2eq_MUNDO[[#This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SUM(Emisiones_CH4_CO2eq_MUNDO[[#This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SUM(Emisiones_CH4_CO2eq_MUNDO[[#This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SUM(Emisiones_CH4_CO2eq_MUNDO[[#This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SUM(Emisiones_CH4_CO2eq_MUNDO[[#This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SUM(Emisiones_CH4_CO2eq_MUNDO[[#This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SUM(Emisiones_CH4_CO2eq_MUNDO[[#This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SUM(Emisiones_CH4_CO2eq_MUNDO[[#This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SUM(Emisiones_CH4_CO2eq_MUNDO[[#This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SUM(Emisiones_CH4_CO2eq_MUNDO[[#This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SUM(Emisiones_CH4_CO2eq_MUNDO[[#This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SUM(Emisiones_CH4_CO2eq_MUNDO[[#This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SUM(Emisiones_CH4_CO2eq_MUNDO[[#This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SUM(Emisiones_CH4_CO2eq_MUNDO[[#This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SUM(Emisiones_CH4_CO2eq_MUNDO[[#This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SUM(Emisiones_CH4_CO2eq_MUNDO[[#This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SUM(Emisiones_CH4_CO2eq_MUNDO[[#This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SUM(Emisiones_CH4_CO2eq_MUNDO[[#This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SUM(Emisiones_CH4_CO2eq_MUNDO[[#This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SUM(Emisiones_CH4_CO2eq_MUNDO[[#This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SUM(Emisiones_CH4_CO2eq_MUNDO[[#This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SUM(Emisiones_CH4_CO2eq_MUNDO[[#This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SUM(Emisiones_CH4_CO2eq_MUNDO[[#This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SUM(Emisiones_CH4_CO2eq_MUNDO[[#This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SUM(Emisiones_CH4_CO2eq_MUNDO[[#This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SUM(Emisiones_CH4_CO2eq_MUNDO[[#This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SUM(Emisiones_CH4_CO2eq_MUNDO[[#This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SUM(Emisiones_CH4_CO2eq_MUNDO[[#This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SUM(Emisiones_CH4_CO2eq_MUNDO[[#This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SUM(Emisiones_CH4_CO2eq_MUNDO[[#This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SUM(Emisiones_CH4_CO2eq_MUNDO[[#This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SUM(Emisiones_CH4_CO2eq_MUNDO[[#This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SUM(Emisiones_CH4_CO2eq_MUNDO[[#This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SUM(Emisiones_CH4_CO2eq_MUNDO[[#This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SUM(Emisiones_CH4_CO2eq_MUNDO[[#This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SUM(Emisiones_CH4_CO2eq_MUNDO[[#This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SUM(Emisiones_CH4_CO2eq_MUNDO[[#This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SUM(Emisiones_CH4_CO2eq_MUNDO[[#This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SUM(Emisiones_CH4_CO2eq_MUNDO[[#This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SUM(Emisiones_CH4_CO2eq_MUNDO[[#This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SUM(Emisiones_CH4_CO2eq_MUNDO[[#This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SUM(Emisiones_CH4_CO2eq_MUNDO[[#This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SUM(Emisiones_CH4_CO2eq_MUNDO[[#This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SUM(Emisiones_CH4_CO2eq_MUNDO[[#This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SUM(Emisiones_CH4_CO2eq_MUNDO[[#This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SUM(Emisiones_CH4_CO2eq_MUNDO[[#This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SUM(Emisiones_CH4_CO2eq_MUNDO[[#This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SUM(Emisiones_CH4_CO2eq_MUNDO[[#This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SUM(Emisiones_CH4_CO2eq_MUNDO[[#This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SUM(Emisiones_CH4_CO2eq_MUNDO[[#This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SUM(Emisiones_CH4_CO2eq_MUNDO[[#This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SUM(Emisiones_CH4_CO2eq_MUNDO[[#This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SUM(Emisiones_CH4_CO2eq_MUNDO[[#This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SUM(Emisiones_CH4_CO2eq_MUNDO[[#This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SUM(Emisiones_CH4_CO2eq_MUNDO[[#This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SUM(Emisiones_CH4_CO2eq_MUNDO[[#This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SUM(Emisiones_CH4_CO2eq_MUNDO[[#This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SUM(Emisiones_CH4_CO2eq_MUNDO[[#This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SUM(Emisiones_CH4_CO2eq_MUNDO[[#This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SUM(Emisiones_CH4_CO2eq_MUNDO[[#This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SUM(Emisiones_CH4_CO2eq_MUNDO[[#This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SUM(Emisiones_CH4_CO2eq_MUNDO[[#This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SUM(Emisiones_CH4_CO2eq_MUNDO[[#This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SUM(Emisiones_CH4_CO2eq_MUNDO[[#This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SUM(Emisiones_CH4_CO2eq_MUNDO[[#This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SUM(Emisiones_CH4_CO2eq_MUNDO[[#This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SUM(Emisiones_CH4_CO2eq_MUNDO[[#This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SUM(Emisiones_CH4_CO2eq_MUNDO[[#This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SUM(Emisiones_CH4_CO2eq_MUNDO[[#This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SUM(Emisiones_CH4_CO2eq_MUNDO[[#This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SUM(Emisiones_CH4_CO2eq_MUNDO[[#This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SUM(Emisiones_CH4_CO2eq_MUNDO[[#This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SUM(Emisiones_CH4_CO2eq_MUNDO[[#This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SUM(Emisiones_CH4_CO2eq_MUNDO[[#This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SUM(Emisiones_CH4_CO2eq_MUNDO[[#This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SUM(Emisiones_CH4_CO2eq_MUNDO[[#This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SUM(Emisiones_CH4_CO2eq_MUNDO[[#This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SUM(Emisiones_CH4_CO2eq_MUNDO[[#This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SUM(Emisiones_CH4_CO2eq_MUNDO[[#This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SUM(Emisiones_CH4_CO2eq_MUNDO[[#This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SUM(Emisiones_CH4_CO2eq_MUNDO[[#This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SUM(Emisiones_CH4_CO2eq_MUNDO[[#This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SUM(Emisiones_CH4_CO2eq_MUNDO[[#This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SUM(Emisiones_CH4_CO2eq_MUNDO[[#This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SUM(Emisiones_CH4_CO2eq_MUNDO[[#This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SUM(Emisiones_CH4_CO2eq_MUNDO[[#This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SUM(Emisiones_CH4_CO2eq_MUNDO[[#This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SUM(Emisiones_CH4_CO2eq_MUNDO[[#This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SUM(Emisiones_CH4_CO2eq_MUNDO[[#This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SUM(Emisiones_CH4_CO2eq_MUNDO[[#This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SUM(Emisiones_CH4_CO2eq_MUNDO[[#This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SUM(Emisiones_CH4_CO2eq_MUNDO[[#This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SUM(Emisiones_CH4_CO2eq_MUNDO[[#This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SUM(Emisiones_CH4_CO2eq_MUNDO[[#This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SUM(Emisiones_CH4_CO2eq_MUNDO[[#This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SUM(Emisiones_CH4_CO2eq_MUNDO[[#This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SUM(Emisiones_CH4_CO2eq_MUNDO[[#This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SUM(Emisiones_CH4_CO2eq_MUNDO[[#This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SUM(Emisiones_CH4_CO2eq_MUNDO[[#This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SUM(Emisiones_CH4_CO2eq_MUNDO[[#This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SUM(Emisiones_CH4_CO2eq_MUNDO[[#This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SUM(Emisiones_CH4_CO2eq_MUNDO[[#This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SUM(Emisiones_CH4_CO2eq_MUNDO[[#This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SUM(Emisiones_CH4_CO2eq_MUNDO[[#This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SUM(Emisiones_CH4_CO2eq_MUNDO[[#This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SUM(Emisiones_CH4_CO2eq_MUNDO[[#This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SUM(Emisiones_CH4_CO2eq_MUNDO[[#This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SUM(Emisiones_CH4_CO2eq_MUNDO[[#This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SUM(Emisiones_CH4_CO2eq_MUNDO[[#This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SUM(Emisiones_CH4_CO2eq_MUNDO[[#This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SUM(Emisiones_CH4_CO2eq_MUNDO[[#This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SUM(Emisiones_CH4_CO2eq_MUNDO[[#This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SUM(Emisiones_CH4_CO2eq_MUNDO[[#This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SUM(Emisiones_CH4_CO2eq_MUNDO[[#This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SUM(Emisiones_CH4_CO2eq_MUNDO[[#This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SUM(Emisiones_CH4_CO2eq_MUNDO[[#This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SUM(Emisiones_CH4_CO2eq_MUNDO[[#This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SUM(Emisiones_CH4_CO2eq_MUNDO[[#This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SUM(Emisiones_CH4_CO2eq_MUNDO[[#This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SUM(Emisiones_CH4_CO2eq_MUNDO[[#This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SUM(Emisiones_CH4_CO2eq_MUNDO[[#This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SUM(Emisiones_CH4_CO2eq_MUNDO[[#This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SUM(Emisiones_CH4_CO2eq_MUNDO[[#This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SUM(Emisiones_CH4_CO2eq_MUNDO[[#This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SUM(Emisiones_CH4_CO2eq_MUNDO[[#This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SUM(Emisiones_CH4_CO2eq_MUNDO[[#This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SUM(Emisiones_CH4_CO2eq_MUNDO[[#This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SUM(Emisiones_CH4_CO2eq_MUNDO[[#This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SUM(Emisiones_CH4_CO2eq_MUNDO[[#This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SUM(Emisiones_CH4_CO2eq_MUNDO[[#This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SUM(Emisiones_CH4_CO2eq_MUNDO[[#This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SUM(Emisiones_CH4_CO2eq_MUNDO[[#This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SUM(Emisiones_CH4_CO2eq_MUNDO[[#This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SUM(Emisiones_CH4_CO2eq_MUNDO[[#This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SUM(Emisiones_CH4_CO2eq_MUNDO[[#This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SUM(Emisiones_CH4_CO2eq_MUNDO[[#This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SUM(Emisiones_CH4_CO2eq_MUNDO[[#This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SUM(Emisiones_CH4_CO2eq_MUNDO[[#This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SUM(Emisiones_CH4_CO2eq_MUNDO[[#This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SUM(Emisiones_CH4_CO2eq_MUNDO[[#This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SUM(Emisiones_CH4_CO2eq_MUNDO[[#This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SUM(Emisiones_CH4_CO2eq_MUNDO[[#This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SUM(Emisiones_CH4_CO2eq_MUNDO[[#This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SUM(Emisiones_CH4_CO2eq_MUNDO[[#This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SUM(Emisiones_CH4_CO2eq_MUNDO[[#This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SUM(Emisiones_CH4_CO2eq_MUNDO[[#This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SUM(Emisiones_CH4_CO2eq_MUNDO[[#This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SUM(Emisiones_CH4_CO2eq_MUNDO[[#This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SUM(Emisiones_CH4_CO2eq_MUNDO[[#This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SUM(Emisiones_CH4_CO2eq_MUNDO[[#This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SUM(Emisiones_CH4_CO2eq_MUNDO[[#This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SUM(Emisiones_CH4_CO2eq_MUNDO[[#This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SUM(Emisiones_CH4_CO2eq_MUNDO[[#This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SUM(Emisiones_CH4_CO2eq_MUNDO[[#This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SUM(Emisiones_CH4_CO2eq_MUNDO[[#This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SUM(Emisiones_CH4_CO2eq_MUNDO[[#This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SUM(Emisiones_CH4_CO2eq_MUNDO[[#This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SUM(Emisiones_CH4_CO2eq_MUNDO[[#This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SUM(Emisiones_CH4_CO2eq_MUNDO[[#This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SUM(Emisiones_CH4_CO2eq_MUNDO[[#This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SUM(Emisiones_CH4_CO2eq_MUNDO[[#This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SUM(Emisiones_CH4_CO2eq_MUNDO[[#This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SUM(Emisiones_CH4_CO2eq_MUNDO[[#This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SUM(Emisiones_CH4_CO2eq_MUNDO[[#This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SUM(Emisiones_CH4_CO2eq_MUNDO[[#This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SUM(Emisiones_CH4_CO2eq_MUNDO[[#This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SUM(Emisiones_CH4_CO2eq_MUNDO[[#This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SUM(Emisiones_CH4_CO2eq_MUNDO[[#This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SUM(Emisiones_CH4_CO2eq_MUNDO[[#This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SUM(Emisiones_CH4_CO2eq_MUNDO[[#This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SUM(Emisiones_CH4_CO2eq_MUNDO[[#This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SUM(Emisiones_CH4_CO2eq_MUNDO[[#This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SUM(Emisiones_CH4_CO2eq_MUNDO[[#This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SUM(Emisiones_CH4_CO2eq_MUNDO[[#This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SUM(Emisiones_CH4_CO2eq_MUNDO[[#This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SUM(Emisiones_CH4_CO2eq_MUNDO[[#This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SUM(Emisiones_CH4_CO2eq_MUNDO[[#This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SUM(Emisiones_CH4_CO2eq_MUNDO[[#This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SUM(Emisiones_CH4_CO2eq_MUNDO[[#This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SUM(Emisiones_CH4_CO2eq_MUNDO[[#This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SUM(Emisiones_CH4_CO2eq_MUNDO[[#This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SUM(Emisiones_CH4_CO2eq_MUNDO[[#This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SUM(Emisiones_CH4_CO2eq_MUNDO[[#This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SUM(Emisiones_CH4_CO2eq_MUNDO[[#This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SUM(Emisiones_CH4_CO2eq_MUNDO[[#This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SUM(Emisiones_CH4_CO2eq_MUNDO[[#This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SUM(Emisiones_CH4_CO2eq_MUNDO[[#This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SUM(Emisiones_CH4_CO2eq_MUNDO[[#This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SUM(Emisiones_CH4_CO2eq_MUNDO[[#This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SUM(Emisiones_CH4_CO2eq_MUNDO[[#This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SUM(Emisiones_CH4_CO2eq_MUNDO[[#This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SUM(Emisiones_CH4_CO2eq_MUNDO[[#This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SUM(Emisiones_CH4_CO2eq_MUNDO[[#This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SUM(Emisiones_CH4_CO2eq_MUNDO[[#This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SUM(Emisiones_CH4_CO2eq_MUNDO[[#This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SUM(Emisiones_CH4_CO2eq_MUNDO[[#This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SUM(Emisiones_CH4_CO2eq_MUNDO[[#This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SUM(Emisiones_CH4_CO2eq_MUNDO[[#This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SUM(Emisiones_CH4_CO2eq_MUNDO[[#This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SUM(Emisiones_CH4_CO2eq_MUNDO[[#This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SUM(Emisiones_CH4_CO2eq_MUNDO[[#This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SUM(Emisiones_CH4_CO2eq_MUNDO[[#This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SUM(Emisiones_CH4_CO2eq_MUNDO[[#This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SUM(Emisiones_CH4_CO2eq_MUNDO[[#This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SUM(Emisiones_CH4_CO2eq_MUNDO[[#This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SUM(Emisiones_CH4_CO2eq_MUNDO[[#This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SUM(Emisiones_CH4_CO2eq_MUNDO[[#This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SUM(Emisiones_CH4_CO2eq_MUNDO[[#This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SUM(Emisiones_CH4_CO2eq_MUNDO[[#This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SUM(Emisiones_CH4_CO2eq_MUNDO[[#This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SUM(Emisiones_CH4_CO2eq_MUNDO[[#This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SUM(Emisiones_CH4_CO2eq_MUNDO[[#This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SUM(Emisiones_CH4_CO2eq_MUNDO[[#This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SUM(Emisiones_CH4_CO2eq_MUNDO[[#This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SUM(Emisiones_CH4_CO2eq_MUNDO[[#This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SUM(Emisiones_CH4_CO2eq_MUNDO[[#This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SUM(Emisiones_CH4_CO2eq_MUNDO[[#This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SUM(Emisiones_CH4_CO2eq_MUNDO[[#This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SUM(Emisiones_CH4_CO2eq_MUNDO[[#This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SUM(Emisiones_CH4_CO2eq_MUNDO[[#This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SUM(Emisiones_CH4_CO2eq_MUNDO[[#This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SUM(Emisiones_CH4_CO2eq_MUNDO[[#This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SUM(Emisiones_CH4_CO2eq_MUNDO[[#This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SUM(Emisiones_CH4_CO2eq_MUNDO[[#This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SUM(Emisiones_CH4_CO2eq_MUNDO[[#This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SUM(Emisiones_CH4_CO2eq_MUNDO[[#This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SUM(Emisiones_CH4_CO2eq_MUNDO[[#This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SUM(Emisiones_CH4_CO2eq_MUNDO[[#This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SUM(Emisiones_CH4_CO2eq_MUNDO[[#This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SUM(Emisiones_CH4_CO2eq_MUNDO[[#This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SUM(Emisiones_CH4_CO2eq_MUNDO[[#This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SUM(Emisiones_CH4_CO2eq_MUNDO[[#This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SUM(Emisiones_CH4_CO2eq_MUNDO[[#This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SUM(Emisiones_CH4_CO2eq_MUNDO[[#This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SUM(Emisiones_CH4_CO2eq_MUNDO[[#This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SUM(Emisiones_CH4_CO2eq_MUNDO[[#This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SUM(Emisiones_CH4_CO2eq_MUNDO[[#This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SUM(Emisiones_CH4_CO2eq_MUNDO[[#This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SUM(Emisiones_CH4_CO2eq_MUNDO[[#This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SUM(Emisiones_CH4_CO2eq_MUNDO[[#This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SUM(Emisiones_CH4_CO2eq_MUNDO[[#This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SUM(Emisiones_CH4_CO2eq_MUNDO[[#This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SUM(Emisiones_CH4_CO2eq_MUNDO[[#This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SUM(Emisiones_CH4_CO2eq_MUNDO[[#This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SUM(Emisiones_CH4_CO2eq_MUNDO[[#This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SUM(Emisiones_CH4_CO2eq_MUNDO[[#This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SUM(Emisiones_CH4_CO2eq_MUNDO[[#This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SUM(Emisiones_CH4_CO2eq_MUNDO[[#This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SUM(Emisiones_CH4_CO2eq_MUNDO[[#This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SUM(Emisiones_CH4_CO2eq_MUNDO[[#This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SUM(Emisiones_CH4_CO2eq_MUNDO[[#This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SUM(Emisiones_CH4_CO2eq_MUNDO[[#This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SUM(Emisiones_CH4_CO2eq_MUNDO[[#This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SUM(Emisiones_CH4_CO2eq_MUNDO[[#This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SUM(Emisiones_CH4_CO2eq_MUNDO[[#This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SUM(Emisiones_CH4_CO2eq_MUNDO[[#This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SUM(Emisiones_CH4_CO2eq_MUNDO[[#This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SUM(Emisiones_CH4_CO2eq_MUNDO[[#This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SUM(Emisiones_CH4_CO2eq_MUNDO[[#This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SUM(Emisiones_CH4_CO2eq_MUNDO[[#This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SUM(Emisiones_CH4_CO2eq_MUNDO[[#This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SUM(Emisiones_CH4_CO2eq_MUNDO[[#This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SUM(Emisiones_CH4_CO2eq_MUNDO[[#This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SUM(Emisiones_CH4_CO2eq_MUNDO[[#This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SUM(Emisiones_CH4_CO2eq_MUNDO[[#This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SUM(Emisiones_CH4_CO2eq_MUNDO[[#This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SUM(Emisiones_CH4_CO2eq_MUNDO[[#This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SUM(Emisiones_CH4_CO2eq_MUNDO[[#This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SUM(Emisiones_CH4_CO2eq_MUNDO[[#This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SUM(Emisiones_CH4_CO2eq_MUNDO[[#This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SUM(Emisiones_CH4_CO2eq_MUNDO[[#This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SUM(Emisiones_CH4_CO2eq_MUNDO[[#This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SUM(Emisiones_CH4_CO2eq_MUNDO[[#This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SUM(Emisiones_CH4_CO2eq_MUNDO[[#This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SUM(Emisiones_CH4_CO2eq_MUNDO[[#This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SUM(Emisiones_CH4_CO2eq_MUNDO[[#This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SUM(Emisiones_CH4_CO2eq_MUNDO[[#This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SUM(Emisiones_CH4_CO2eq_MUNDO[[#This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SUM(Emisiones_CH4_CO2eq_MUNDO[[#This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SUM(Emisiones_CH4_CO2eq_MUNDO[[#This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SUM(Emisiones_CH4_CO2eq_MUNDO[[#This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SUM(Emisiones_CH4_CO2eq_MUNDO[[#This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SUM(Emisiones_CH4_CO2eq_MUNDO[[#This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SUM(Emisiones_CH4_CO2eq_MUNDO[[#This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SUM(Emisiones_CH4_CO2eq_MUNDO[[#This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SUM(Emisiones_CH4_CO2eq_MUNDO[[#This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SUM(Emisiones_CH4_CO2eq_MUNDO[[#This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SUM(Emisiones_CH4_CO2eq_MUNDO[[#This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SUM(Emisiones_CH4_CO2eq_MUNDO[[#This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SUM(Emisiones_CH4_CO2eq_MUNDO[[#This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SUM(Emisiones_CH4_CO2eq_MUNDO[[#This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SUM(Emisiones_CH4_CO2eq_MUNDO[[#This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SUM(Emisiones_CH4_CO2eq_MUNDO[[#This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SUM(Emisiones_CH4_CO2eq_MUNDO[[#This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SUM(Emisiones_CH4_CO2eq_MUNDO[[#This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SUM(Emisiones_CH4_CO2eq_MUNDO[[#This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SUM(Emisiones_CH4_CO2eq_MUNDO[[#This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SUM(Emisiones_CH4_CO2eq_MUNDO[[#This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SUM(Emisiones_CH4_CO2eq_MUNDO[[#This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SUM(Emisiones_CH4_CO2eq_MUNDO[[#This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SUM(Emisiones_CH4_CO2eq_MUNDO[[#This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SUM(Emisiones_CH4_CO2eq_MUNDO[[#This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SUM(Emisiones_CH4_CO2eq_MUNDO[[#This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SUM(Emisiones_CH4_CO2eq_MUNDO[[#This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SUM(Emisiones_CH4_CO2eq_MUNDO[[#This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SUM(Emisiones_CH4_CO2eq_MUNDO[[#This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SUM(Emisiones_CH4_CO2eq_MUNDO[[#This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SUM(Emisiones_CH4_CO2eq_MUNDO[[#This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SUM(Emisiones_CH4_CO2eq_MUNDO[[#This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SUM(Emisiones_CH4_CO2eq_MUNDO[[#This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SUM(Emisiones_CH4_CO2eq_MUNDO[[#This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SUM(Emisiones_CH4_CO2eq_MUNDO[[#This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SUM(Emisiones_CH4_CO2eq_MUNDO[[#This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SUM(Emisiones_CH4_CO2eq_MUNDO[[#This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SUM(Emisiones_CH4_CO2eq_MUNDO[[#This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SUM(Emisiones_CH4_CO2eq_MUNDO[[#This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SUM(Emisiones_CH4_CO2eq_MUNDO[[#This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SUM(Emisiones_CH4_CO2eq_MUNDO[[#This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SUM(Emisiones_CH4_CO2eq_MUNDO[[#This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SUM(Emisiones_CH4_CO2eq_MUNDO[[#This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SUM(Emisiones_CH4_CO2eq_MUNDO[[#This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SUM(Emisiones_CH4_CO2eq_MUNDO[[#This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SUM(Emisiones_CH4_CO2eq_MUNDO[[#This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SUM(Emisiones_CH4_CO2eq_MUNDO[[#This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SUM(Emisiones_CH4_CO2eq_MUNDO[[#This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SUM(Emisiones_CH4_CO2eq_MUNDO[[#This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SUM(Emisiones_CH4_CO2eq_MUNDO[[#This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SUM(Emisiones_CH4_CO2eq_MUNDO[[#This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SUM(Emisiones_CH4_CO2eq_MUNDO[[#This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SUM(Emisiones_CH4_CO2eq_MUNDO[[#This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SUM(Emisiones_CH4_CO2eq_MUNDO[[#This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SUM(Emisiones_CH4_CO2eq_MUNDO[[#This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SUM(Emisiones_CH4_CO2eq_MUNDO[[#This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SUM(Emisiones_CH4_CO2eq_MUNDO[[#This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SUM(Emisiones_CH4_CO2eq_MUNDO[[#This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SUM(Emisiones_CH4_CO2eq_MUNDO[[#This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SUM(Emisiones_CH4_CO2eq_MUNDO[[#This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SUM(Emisiones_CH4_CO2eq_MUNDO[[#This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SUM(Emisiones_CH4_CO2eq_MUNDO[[#This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SUM(Emisiones_CH4_CO2eq_MUNDO[[#This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SUM(Emisiones_CH4_CO2eq_MUNDO[[#This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SUM(Emisiones_CH4_CO2eq_MUNDO[[#This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SUM(Emisiones_CH4_CO2eq_MUNDO[[#This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SUM(Emisiones_CH4_CO2eq_MUNDO[[#This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SUM(Emisiones_CH4_CO2eq_MUNDO[[#This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SUM(Emisiones_CH4_CO2eq_MUNDO[[#This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SUM(Emisiones_CH4_CO2eq_MUNDO[[#This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SUM(Emisiones_CH4_CO2eq_MUNDO[[#This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SUM(Emisiones_CH4_CO2eq_MUNDO[[#This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SUM(Emisiones_CH4_CO2eq_MUNDO[[#This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SUM(Emisiones_CH4_CO2eq_MUNDO[[#This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SUM(Emisiones_CH4_CO2eq_MUNDO[[#This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SUM(Emisiones_CH4_CO2eq_MUNDO[[#This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SUM(Emisiones_CH4_CO2eq_MUNDO[[#This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SUM(Emisiones_CH4_CO2eq_MUNDO[[#This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SUM(Emisiones_CH4_CO2eq_MUNDO[[#This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SUM(Emisiones_CH4_CO2eq_MUNDO[[#This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SUM(Emisiones_CH4_CO2eq_MUNDO[[#This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SUM(Emisiones_CH4_CO2eq_MUNDO[[#This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SUM(Emisiones_CH4_CO2eq_MUNDO[[#This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SUM(Emisiones_CH4_CO2eq_MUNDO[[#This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SUM(Emisiones_CH4_CO2eq_MUNDO[[#This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SUM(Emisiones_CH4_CO2eq_MUNDO[[#This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SUM(Emisiones_CH4_CO2eq_MUNDO[[#This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SUM(Emisiones_CH4_CO2eq_MUNDO[[#This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SUM(Emisiones_CH4_CO2eq_MUNDO[[#This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SUM(Emisiones_CH4_CO2eq_MUNDO[[#This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SUM(Emisiones_CH4_CO2eq_MUNDO[[#This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SUM(Emisiones_CH4_CO2eq_MUNDO[[#This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SUM(Emisiones_CH4_CO2eq_MUNDO[[#This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SUM(Emisiones_CH4_CO2eq_MUNDO[[#This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SUM(Emisiones_CH4_CO2eq_MUNDO[[#This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SUM(Emisiones_CH4_CO2eq_MUNDO[[#This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SUM(Emisiones_CH4_CO2eq_MUNDO[[#This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SUM(Emisiones_CH4_CO2eq_MUNDO[[#This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SUM(Emisiones_CH4_CO2eq_MUNDO[[#This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SUM(Emisiones_CH4_CO2eq_MUNDO[[#This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SUM(Emisiones_CH4_CO2eq_MUNDO[[#This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SUM(Emisiones_CH4_CO2eq_MUNDO[[#This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SUM(Emisiones_CH4_CO2eq_MUNDO[[#This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SUM(Emisiones_CH4_CO2eq_MUNDO[[#This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SUM(Emisiones_CH4_CO2eq_MUNDO[[#This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SUM(Emisiones_CH4_CO2eq_MUNDO[[#This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SUM(Emisiones_CH4_CO2eq_MUNDO[[#This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SUM(Emisiones_CH4_CO2eq_MUNDO[[#This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SUM(Emisiones_CH4_CO2eq_MUNDO[[#This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SUM(Emisiones_CH4_CO2eq_MUNDO[[#This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SUM(Emisiones_CH4_CO2eq_MUNDO[[#This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SUM(Emisiones_CH4_CO2eq_MUNDO[[#This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SUM(Emisiones_CH4_CO2eq_MUNDO[[#This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SUM(Emisiones_CH4_CO2eq_MUNDO[[#This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SUM(Emisiones_CH4_CO2eq_MUNDO[[#This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SUM(Emisiones_CH4_CO2eq_MUNDO[[#This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SUM(Emisiones_CH4_CO2eq_MUNDO[[#This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SUM(Emisiones_CH4_CO2eq_MUNDO[[#This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SUM(Emisiones_CH4_CO2eq_MUNDO[[#This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SUM(Emisiones_CH4_CO2eq_MUNDO[[#This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SUM(Emisiones_CH4_CO2eq_MUNDO[[#This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SUM(Emisiones_CH4_CO2eq_MUNDO[[#This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SUM(Emisiones_CH4_CO2eq_MUNDO[[#This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SUM(Emisiones_CH4_CO2eq_MUNDO[[#This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SUM(Emisiones_CH4_CO2eq_MUNDO[[#This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SUM(Emisiones_CH4_CO2eq_MUNDO[[#This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SUM(Emisiones_CH4_CO2eq_MUNDO[[#This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SUM(Emisiones_CH4_CO2eq_MUNDO[[#This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SUM(Emisiones_CH4_CO2eq_MUNDO[[#This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SUM(Emisiones_CH4_CO2eq_MUNDO[[#This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SUM(Emisiones_CH4_CO2eq_MUNDO[[#This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SUM(Emisiones_CH4_CO2eq_MUNDO[[#This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SUM(Emisiones_CH4_CO2eq_MUNDO[[#This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SUM(Emisiones_CH4_CO2eq_MUNDO[[#This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SUM(Emisiones_CH4_CO2eq_MUNDO[[#This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SUM(Emisiones_CH4_CO2eq_MUNDO[[#This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SUM(Emisiones_CH4_CO2eq_MUNDO[[#This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SUM(Emisiones_CH4_CO2eq_MUNDO[[#This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SUM(Emisiones_CH4_CO2eq_MUNDO[[#This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SUM(Emisiones_CH4_CO2eq_MUNDO[[#This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SUM(Emisiones_CH4_CO2eq_MUNDO[[#This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SUM(Emisiones_CH4_CO2eq_MUNDO[[#This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SUM(Emisiones_CH4_CO2eq_MUNDO[[#This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SUM(Emisiones_CH4_CO2eq_MUNDO[[#This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SUM(Emisiones_CH4_CO2eq_MUNDO[[#This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SUM(Emisiones_CH4_CO2eq_MUNDO[[#This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SUM(Emisiones_CH4_CO2eq_MUNDO[[#This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SUM(Emisiones_CH4_CO2eq_MUNDO[[#This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SUM(Emisiones_CH4_CO2eq_MUNDO[[#This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SUM(Emisiones_CH4_CO2eq_MUNDO[[#This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SUM(Emisiones_CH4_CO2eq_MUNDO[[#This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SUM(Emisiones_CH4_CO2eq_MUNDO[[#This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SUM(Emisiones_CH4_CO2eq_MUNDO[[#This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SUM(Emisiones_CH4_CO2eq_MUNDO[[#This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SUM(Emisiones_CH4_CO2eq_MUNDO[[#This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SUM(Emisiones_CH4_CO2eq_MUNDO[[#This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SUM(Emisiones_CH4_CO2eq_MUNDO[[#This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SUM(Emisiones_CH4_CO2eq_MUNDO[[#This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SUM(Emisiones_CH4_CO2eq_MUNDO[[#This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SUM(Emisiones_CH4_CO2eq_MUNDO[[#This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SUM(Emisiones_CH4_CO2eq_MUNDO[[#This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SUM(Emisiones_CH4_CO2eq_MUNDO[[#This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SUM(Emisiones_CH4_CO2eq_MUNDO[[#This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SUM(Emisiones_CH4_CO2eq_MUNDO[[#This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SUM(Emisiones_CH4_CO2eq_MUNDO[[#This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SUM(Emisiones_CH4_CO2eq_MUNDO[[#This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SUM(Emisiones_CH4_CO2eq_MUNDO[[#This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SUM(Emisiones_CH4_CO2eq_MUNDO[[#This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SUM(Emisiones_CH4_CO2eq_MUNDO[[#This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SUM(Emisiones_CH4_CO2eq_MUNDO[[#This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SUM(Emisiones_CH4_CO2eq_MUNDO[[#This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SUM(Emisiones_CH4_CO2eq_MUNDO[[#This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SUM(Emisiones_CH4_CO2eq_MUNDO[[#This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SUM(Emisiones_CH4_CO2eq_MUNDO[[#This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SUM(Emisiones_CH4_CO2eq_MUNDO[[#This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SUM(Emisiones_CH4_CO2eq_MUNDO[[#This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SUM(Emisiones_CH4_CO2eq_MUNDO[[#This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SUM(Emisiones_CH4_CO2eq_MUNDO[[#This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SUM(Emisiones_CH4_CO2eq_MUNDO[[#This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SUM(Emisiones_CH4_CO2eq_MUNDO[[#This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SUM(Emisiones_CH4_CO2eq_MUNDO[[#This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SUM(Emisiones_CH4_CO2eq_MUNDO[[#This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SUM(Emisiones_CH4_CO2eq_MUNDO[[#This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SUM(Emisiones_CH4_CO2eq_MUNDO[[#This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SUM(Emisiones_CH4_CO2eq_MUNDO[[#This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SUM(Emisiones_CH4_CO2eq_MUNDO[[#This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SUM(Emisiones_CH4_CO2eq_MUNDO[[#This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SUM(Emisiones_CH4_CO2eq_MUNDO[[#This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SUM(Emisiones_CH4_CO2eq_MUNDO[[#This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SUM(Emisiones_CH4_CO2eq_MUNDO[[#This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SUM(Emisiones_CH4_CO2eq_MUNDO[[#This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SUM(Emisiones_CH4_CO2eq_MUNDO[[#This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SUM(Emisiones_CH4_CO2eq_MUNDO[[#This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SUM(Emisiones_CH4_CO2eq_MUNDO[[#This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SUM(Emisiones_CH4_CO2eq_MUNDO[[#This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SUM(Emisiones_CH4_CO2eq_MUNDO[[#This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SUM(Emisiones_CH4_CO2eq_MUNDO[[#This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SUM(Emisiones_CH4_CO2eq_MUNDO[[#This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SUM(Emisiones_CH4_CO2eq_MUNDO[[#This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SUM(Emisiones_CH4_CO2eq_MUNDO[[#This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SUM(Emisiones_CH4_CO2eq_MUNDO[[#This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SUM(Emisiones_CH4_CO2eq_MUNDO[[#This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SUM(Emisiones_CH4_CO2eq_MUNDO[[#This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SUM(Emisiones_CH4_CO2eq_MUNDO[[#This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SUM(Emisiones_CH4_CO2eq_MUNDO[[#This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SUM(Emisiones_CH4_CO2eq_MUNDO[[#This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SUM(Emisiones_CH4_CO2eq_MUNDO[[#This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SUM(Emisiones_CH4_CO2eq_MUNDO[[#This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SUM(Emisiones_CH4_CO2eq_MUNDO[[#This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SUM(Emisiones_CH4_CO2eq_MUNDO[[#This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SUM(Emisiones_CH4_CO2eq_MUNDO[[#This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SUM(Emisiones_CH4_CO2eq_MUNDO[[#This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SUM(Emisiones_CH4_CO2eq_MUNDO[[#This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SUM(Emisiones_CH4_CO2eq_MUNDO[[#This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SUM(Emisiones_CH4_CO2eq_MUNDO[[#This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SUM(Emisiones_CH4_CO2eq_MUNDO[[#This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SUM(Emisiones_CH4_CO2eq_MUNDO[[#This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SUM(Emisiones_CH4_CO2eq_MUNDO[[#This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SUM(Emisiones_CH4_CO2eq_MUNDO[[#This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SUM(Emisiones_CH4_CO2eq_MUNDO[[#This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SUM(Emisiones_CH4_CO2eq_MUNDO[[#This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SUM(Emisiones_CH4_CO2eq_MUNDO[[#This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SUM(Emisiones_CH4_CO2eq_MUNDO[[#This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SUM(Emisiones_CH4_CO2eq_MUNDO[[#This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SUM(Emisiones_CH4_CO2eq_MUNDO[[#This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SUM(Emisiones_CH4_CO2eq_MUNDO[[#This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SUM(Emisiones_CH4_CO2eq_MUNDO[[#This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SUM(Emisiones_CH4_CO2eq_MUNDO[[#This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SUM(Emisiones_CH4_CO2eq_MUNDO[[#This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SUM(Emisiones_CH4_CO2eq_MUNDO[[#This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SUM(Emisiones_CH4_CO2eq_MUNDO[[#This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SUM(Emisiones_CH4_CO2eq_MUNDO[[#This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SUM(Emisiones_CH4_CO2eq_MUNDO[[#This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SUM(Emisiones_CH4_CO2eq_MUNDO[[#This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SUM(Emisiones_CH4_CO2eq_MUNDO[[#This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SUM(Emisiones_CH4_CO2eq_MUNDO[[#This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SUM(Emisiones_CH4_CO2eq_MUNDO[[#This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SUM(Emisiones_CH4_CO2eq_MUNDO[[#This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SUM(Emisiones_CH4_CO2eq_MUNDO[[#This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SUM(Emisiones_CH4_CO2eq_MUNDO[[#This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SUM(Emisiones_CH4_CO2eq_MUNDO[[#This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SUM(Emisiones_CH4_CO2eq_MUNDO[[#This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SUM(Emisiones_CH4_CO2eq_MUNDO[[#This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SUM(Emisiones_CH4_CO2eq_MUNDO[[#This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SUM(Emisiones_CH4_CO2eq_MUNDO[[#This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SUM(Emisiones_CH4_CO2eq_MUNDO[[#This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SUM(Emisiones_CH4_CO2eq_MUNDO[[#This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SUM(Emisiones_CH4_CO2eq_MUNDO[[#This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SUM(Emisiones_CH4_CO2eq_MUNDO[[#This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SUM(Emisiones_CH4_CO2eq_MUNDO[[#This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SUM(Emisiones_CH4_CO2eq_MUNDO[[#This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SUM(Emisiones_CH4_CO2eq_MUNDO[[#This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SUM(Emisiones_CH4_CO2eq_MUNDO[[#This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SUM(Emisiones_CH4_CO2eq_MUNDO[[#This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SUM(Emisiones_CH4_CO2eq_MUNDO[[#This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SUM(Emisiones_CH4_CO2eq_MUNDO[[#This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SUM(Emisiones_CH4_CO2eq_MUNDO[[#This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SUM(Emisiones_CH4_CO2eq_MUNDO[[#This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SUM(Emisiones_CH4_CO2eq_MUNDO[[#This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SUM(Emisiones_CH4_CO2eq_MUNDO[[#This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SUM(Emisiones_CH4_CO2eq_MUNDO[[#This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SUM(Emisiones_CH4_CO2eq_MUNDO[[#This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SUM(Emisiones_CH4_CO2eq_MUNDO[[#This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SUM(Emisiones_CH4_CO2eq_MUNDO[[#This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SUM(Emisiones_CH4_CO2eq_MUNDO[[#This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SUM(Emisiones_CH4_CO2eq_MUNDO[[#This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SUM(Emisiones_CH4_CO2eq_MUNDO[[#This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SUM(Emisiones_CH4_CO2eq_MUNDO[[#This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SUM(Emisiones_CH4_CO2eq_MUNDO[[#This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SUM(Emisiones_CH4_CO2eq_MUNDO[[#This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SUM(Emisiones_CH4_CO2eq_MUNDO[[#This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SUM(Emisiones_CH4_CO2eq_MUNDO[[#This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SUM(Emisiones_CH4_CO2eq_MUNDO[[#This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SUM(Emisiones_CH4_CO2eq_MUNDO[[#This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SUM(Emisiones_CH4_CO2eq_MUNDO[[#This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SUM(Emisiones_CH4_CO2eq_MUNDO[[#This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SUM(Emisiones_CH4_CO2eq_MUNDO[[#This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SUM(Emisiones_CH4_CO2eq_MUNDO[[#This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SUM(Emisiones_CH4_CO2eq_MUNDO[[#This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SUM(Emisiones_CH4_CO2eq_MUNDO[[#This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SUM(Emisiones_CH4_CO2eq_MUNDO[[#This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SUM(Emisiones_CH4_CO2eq_MUNDO[[#This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SUM(Emisiones_CH4_CO2eq_MUNDO[[#This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SUM(Emisiones_CH4_CO2eq_MUNDO[[#This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SUM(Emisiones_CH4_CO2eq_MUNDO[[#This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SUM(Emisiones_CH4_CO2eq_MUNDO[[#This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SUM(Emisiones_CH4_CO2eq_MUNDO[[#This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SUM(Emisiones_CH4_CO2eq_MUNDO[[#This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SUM(Emisiones_CH4_CO2eq_MUNDO[[#This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SUM(Emisiones_CH4_CO2eq_MUNDO[[#This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SUM(Emisiones_CH4_CO2eq_MUNDO[[#This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SUM(Emisiones_CH4_CO2eq_MUNDO[[#This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SUM(Emisiones_CH4_CO2eq_MUNDO[[#This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SUM(Emisiones_CH4_CO2eq_MUNDO[[#This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SUM(Emisiones_CH4_CO2eq_MUNDO[[#This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SUM(Emisiones_CH4_CO2eq_MUNDO[[#This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SUM(Emisiones_CH4_CO2eq_MUNDO[[#This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SUM(Emisiones_CH4_CO2eq_MUNDO[[#This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SUM(Emisiones_CH4_CO2eq_MUNDO[[#This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SUM(Emisiones_CH4_CO2eq_MUNDO[[#This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SUM(Emisiones_CH4_CO2eq_MUNDO[[#This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SUM(Emisiones_CH4_CO2eq_MUNDO[[#This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SUM(Emisiones_CH4_CO2eq_MUNDO[[#This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SUM(Emisiones_CH4_CO2eq_MUNDO[[#This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SUM(Emisiones_CH4_CO2eq_MUNDO[[#This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SUM(Emisiones_CH4_CO2eq_MUNDO[[#This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SUM(Emisiones_CH4_CO2eq_MUNDO[[#This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SUM(Emisiones_CH4_CO2eq_MUNDO[[#This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SUM(Emisiones_CH4_CO2eq_MUNDO[[#This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SUM(Emisiones_CH4_CO2eq_MUNDO[[#This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SUM(Emisiones_CH4_CO2eq_MUNDO[[#This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SUM(Emisiones_CH4_CO2eq_MUNDO[[#This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SUM(Emisiones_CH4_CO2eq_MUNDO[[#This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SUM(Emisiones_CH4_CO2eq_MUNDO[[#This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SUM(Emisiones_CH4_CO2eq_MUNDO[[#This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SUM(Emisiones_CH4_CO2eq_MUNDO[[#This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SUM(Emisiones_CH4_CO2eq_MUNDO[[#This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SUM(Emisiones_CH4_CO2eq_MUNDO[[#This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SUM(Emisiones_CH4_CO2eq_MUNDO[[#This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SUM(Emisiones_CH4_CO2eq_MUNDO[[#This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SUM(Emisiones_CH4_CO2eq_MUNDO[[#This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SUM(Emisiones_CH4_CO2eq_MUNDO[[#This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SUM(Emisiones_CH4_CO2eq_MUNDO[[#This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SUM(Emisiones_CH4_CO2eq_MUNDO[[#This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SUM(Emisiones_CH4_CO2eq_MUNDO[[#This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SUM(Emisiones_CH4_CO2eq_MUNDO[[#This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SUM(Emisiones_CH4_CO2eq_MUNDO[[#This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SUM(Emisiones_CH4_CO2eq_MUNDO[[#This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SUM(Emisiones_CH4_CO2eq_MUNDO[[#This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SUM(Emisiones_CH4_CO2eq_MUNDO[[#This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SUM(Emisiones_CH4_CO2eq_MUNDO[[#This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SUM(Emisiones_CH4_CO2eq_MUNDO[[#This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SUM(Emisiones_CH4_CO2eq_MUNDO[[#This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SUM(Emisiones_CH4_CO2eq_MUNDO[[#This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SUM(Emisiones_CH4_CO2eq_MUNDO[[#This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SUM(Emisiones_CH4_CO2eq_MUNDO[[#This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SUM(Emisiones_CH4_CO2eq_MUNDO[[#This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SUM(Emisiones_CH4_CO2eq_MUNDO[[#This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SUM(Emisiones_CH4_CO2eq_MUNDO[[#This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SUM(Emisiones_CH4_CO2eq_MUNDO[[#This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SUM(Emisiones_CH4_CO2eq_MUNDO[[#This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SUM(Emisiones_CH4_CO2eq_MUNDO[[#This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SUM(Emisiones_CH4_CO2eq_MUNDO[[#This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SUM(Emisiones_CH4_CO2eq_MUNDO[[#This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SUM(Emisiones_CH4_CO2eq_MUNDO[[#This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SUM(Emisiones_CH4_CO2eq_MUNDO[[#This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SUM(Emisiones_CH4_CO2eq_MUNDO[[#This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SUM(Emisiones_CH4_CO2eq_MUNDO[[#This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SUM(Emisiones_CH4_CO2eq_MUNDO[[#This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SUM(Emisiones_CH4_CO2eq_MUNDO[[#This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SUM(Emisiones_CH4_CO2eq_MUNDO[[#This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SUM(Emisiones_CH4_CO2eq_MUNDO[[#This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SUM(Emisiones_CH4_CO2eq_MUNDO[[#This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SUM(Emisiones_CH4_CO2eq_MUNDO[[#This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SUM(Emisiones_CH4_CO2eq_MUNDO[[#This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SUM(Emisiones_CH4_CO2eq_MUNDO[[#This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SUM(Emisiones_CH4_CO2eq_MUNDO[[#This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SUM(Emisiones_CH4_CO2eq_MUNDO[[#This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SUM(Emisiones_CH4_CO2eq_MUNDO[[#This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SUM(Emisiones_CH4_CO2eq_MUNDO[[#This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SUM(Emisiones_CH4_CO2eq_MUNDO[[#This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SUM(Emisiones_CH4_CO2eq_MUNDO[[#This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SUM(Emisiones_CH4_CO2eq_MUNDO[[#This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SUM(Emisiones_CH4_CO2eq_MUNDO[[#This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SUM(Emisiones_CH4_CO2eq_MUNDO[[#This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SUM(Emisiones_CH4_CO2eq_MUNDO[[#This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SUM(Emisiones_CH4_CO2eq_MUNDO[[#This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SUM(Emisiones_CH4_CO2eq_MUNDO[[#This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SUM(Emisiones_CH4_CO2eq_MUNDO[[#This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SUM(Emisiones_CH4_CO2eq_MUNDO[[#This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SUM(Emisiones_CH4_CO2eq_MUNDO[[#This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SUM(Emisiones_CH4_CO2eq_MUNDO[[#This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SUM(Emisiones_CH4_CO2eq_MUNDO[[#This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SUM(Emisiones_CH4_CO2eq_MUNDO[[#This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SUM(Emisiones_CH4_CO2eq_MUNDO[[#This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SUM(Emisiones_CH4_CO2eq_MUNDO[[#This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SUM(Emisiones_CH4_CO2eq_MUNDO[[#This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SUM(Emisiones_CH4_CO2eq_MUNDO[[#This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SUM(Emisiones_CH4_CO2eq_MUNDO[[#This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SUM(Emisiones_CH4_CO2eq_MUNDO[[#This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SUM(Emisiones_CH4_CO2eq_MUNDO[[#This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SUM(Emisiones_CH4_CO2eq_MUNDO[[#This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SUM(Emisiones_CH4_CO2eq_MUNDO[[#This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SUM(Emisiones_CH4_CO2eq_MUNDO[[#This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SUM(Emisiones_CH4_CO2eq_MUNDO[[#This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SUM(Emisiones_CH4_CO2eq_MUNDO[[#This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SUM(Emisiones_CH4_CO2eq_MUNDO[[#This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SUM(Emisiones_CH4_CO2eq_MUNDO[[#This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SUM(Emisiones_CH4_CO2eq_MUNDO[[#This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SUM(Emisiones_CH4_CO2eq_MUNDO[[#This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SUM(Emisiones_CH4_CO2eq_MUNDO[[#This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SUM(Emisiones_CH4_CO2eq_MUNDO[[#This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SUM(Emisiones_CH4_CO2eq_MUNDO[[#This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SUM(Emisiones_CH4_CO2eq_MUNDO[[#This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SUM(Emisiones_CH4_CO2eq_MUNDO[[#This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SUM(Emisiones_CH4_CO2eq_MUNDO[[#This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SUM(Emisiones_CH4_CO2eq_MUNDO[[#This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SUM(Emisiones_CH4_CO2eq_MUNDO[[#This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SUM(Emisiones_CH4_CO2eq_MUNDO[[#This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SUM(Emisiones_CH4_CO2eq_MUNDO[[#This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SUM(Emisiones_CH4_CO2eq_MUNDO[[#This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SUM(Emisiones_CH4_CO2eq_MUNDO[[#This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SUM(Emisiones_CH4_CO2eq_MUNDO[[#This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SUM(Emisiones_CH4_CO2eq_MUNDO[[#This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SUM(Emisiones_CH4_CO2eq_MUNDO[[#This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SUM(Emisiones_CH4_CO2eq_MUNDO[[#This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SUM(Emisiones_CH4_CO2eq_MUNDO[[#This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SUM(Emisiones_CH4_CO2eq_MUNDO[[#This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SUM(Emisiones_CH4_CO2eq_MUNDO[[#This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SUM(Emisiones_CH4_CO2eq_MUNDO[[#This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SUM(Emisiones_CH4_CO2eq_MUNDO[[#This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SUM(Emisiones_CH4_CO2eq_MUNDO[[#This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SUM(Emisiones_CH4_CO2eq_MUNDO[[#This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SUM(Emisiones_CH4_CO2eq_MUNDO[[#This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SUM(Emisiones_CH4_CO2eq_MUNDO[[#This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SUM(Emisiones_CH4_CO2eq_MUNDO[[#This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SUM(Emisiones_CH4_CO2eq_MUNDO[[#This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SUM(Emisiones_CH4_CO2eq_MUNDO[[#This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SUM(Emisiones_CH4_CO2eq_MUNDO[[#This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SUM(Emisiones_CH4_CO2eq_MUNDO[[#This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SUM(Emisiones_CH4_CO2eq_MUNDO[[#This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SUM(Emisiones_CH4_CO2eq_MUNDO[[#This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SUM(Emisiones_CH4_CO2eq_MUNDO[[#This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SUM(Emisiones_CH4_CO2eq_MUNDO[[#This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SUM(Emisiones_CH4_CO2eq_MUNDO[[#This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SUM(Emisiones_CH4_CO2eq_MUNDO[[#This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SUM(Emisiones_CH4_CO2eq_MUNDO[[#This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SUM(Emisiones_CH4_CO2eq_MUNDO[[#This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SUM(Emisiones_CH4_CO2eq_MUNDO[[#This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SUM(Emisiones_CH4_CO2eq_MUNDO[[#This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SUM(Emisiones_CH4_CO2eq_MUNDO[[#This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SUM(Emisiones_CH4_CO2eq_MUNDO[[#This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SUM(Emisiones_CH4_CO2eq_MUNDO[[#This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SUM(Emisiones_CH4_CO2eq_MUNDO[[#This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SUM(Emisiones_CH4_CO2eq_MUNDO[[#This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SUM(Emisiones_CH4_CO2eq_MUNDO[[#This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SUM(Emisiones_CH4_CO2eq_MUNDO[[#This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SUM(Emisiones_CH4_CO2eq_MUNDO[[#This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SUM(Emisiones_CH4_CO2eq_MUNDO[[#This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SUM(Emisiones_CH4_CO2eq_MUNDO[[#This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SUM(Emisiones_CH4_CO2eq_MUNDO[[#This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SUM(Emisiones_CH4_CO2eq_MUNDO[[#This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SUM(Emisiones_CH4_CO2eq_MUNDO[[#This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SUM(Emisiones_CH4_CO2eq_MUNDO[[#This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SUM(Emisiones_CH4_CO2eq_MUNDO[[#This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SUM(Emisiones_CH4_CO2eq_MUNDO[[#This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SUM(Emisiones_CH4_CO2eq_MUNDO[[#This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SUM(Emisiones_CH4_CO2eq_MUNDO[[#This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SUM(Emisiones_CH4_CO2eq_MUNDO[[#This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SUM(Emisiones_CH4_CO2eq_MUNDO[[#This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SUM(Emisiones_CH4_CO2eq_MUNDO[[#This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SUM(Emisiones_CH4_CO2eq_MUNDO[[#This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SUM(Emisiones_CH4_CO2eq_MUNDO[[#This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SUM(Emisiones_CH4_CO2eq_MUNDO[[#This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SUM(Emisiones_CH4_CO2eq_MUNDO[[#This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SUM(Emisiones_CH4_CO2eq_MUNDO[[#This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SUM(Emisiones_CH4_CO2eq_MUNDO[[#This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SUM(Emisiones_CH4_CO2eq_MUNDO[[#This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SUM(Emisiones_CH4_CO2eq_MUNDO[[#This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SUM(Emisiones_CH4_CO2eq_MUNDO[[#This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SUM(Emisiones_CH4_CO2eq_MUNDO[[#This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SUM(Emisiones_CH4_CO2eq_MUNDO[[#This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SUM(Emisiones_CH4_CO2eq_MUNDO[[#This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SUM(Emisiones_CH4_CO2eq_MUNDO[[#This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SUM(Emisiones_CH4_CO2eq_MUNDO[[#This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SUM(Emisiones_CH4_CO2eq_MUNDO[[#This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SUM(Emisiones_CH4_CO2eq_MUNDO[[#This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SUM(Emisiones_CH4_CO2eq_MUNDO[[#This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SUM(Emisiones_CH4_CO2eq_MUNDO[[#This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SUM(Emisiones_CH4_CO2eq_MUNDO[[#This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SUM(Emisiones_CH4_CO2eq_MUNDO[[#This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SUM(Emisiones_CH4_CO2eq_MUNDO[[#This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SUM(Emisiones_CH4_CO2eq_MUNDO[[#This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SUM(Emisiones_CH4_CO2eq_MUNDO[[#This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SUM(Emisiones_CH4_CO2eq_MUNDO[[#This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SUM(Emisiones_CH4_CO2eq_MUNDO[[#This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SUM(Emisiones_CH4_CO2eq_MUNDO[[#This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SUM(Emisiones_CH4_CO2eq_MUNDO[[#This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SUM(Emisiones_CH4_CO2eq_MUNDO[[#This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SUM(Emisiones_CH4_CO2eq_MUNDO[[#This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SUM(Emisiones_CH4_CO2eq_MUNDO[[#This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SUM(Emisiones_CH4_CO2eq_MUNDO[[#This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SUM(Emisiones_CH4_CO2eq_MUNDO[[#This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SUM(Emisiones_CH4_CO2eq_MUNDO[[#This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SUM(Emisiones_CH4_CO2eq_MUNDO[[#This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SUM(Emisiones_CH4_CO2eq_MUNDO[[#This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SUM(Emisiones_CH4_CO2eq_MUNDO[[#This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SUM(Emisiones_CH4_CO2eq_MUNDO[[#This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SUM(Emisiones_CH4_CO2eq_MUNDO[[#This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SUM(Emisiones_CH4_CO2eq_MUNDO[[#This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SUM(Emisiones_CH4_CO2eq_MUNDO[[#This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SUM(Emisiones_CH4_CO2eq_MUNDO[[#This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SUM(Emisiones_CH4_CO2eq_MUNDO[[#This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SUM(Emisiones_CH4_CO2eq_MUNDO[[#This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SUM(Emisiones_CH4_CO2eq_MUNDO[[#This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SUM(Emisiones_CH4_CO2eq_MUNDO[[#This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SUM(Emisiones_CH4_CO2eq_MUNDO[[#This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SUM(Emisiones_CH4_CO2eq_MUNDO[[#This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SUM(Emisiones_CH4_CO2eq_MUNDO[[#This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SUM(Emisiones_CH4_CO2eq_MUNDO[[#This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SUM(Emisiones_CH4_CO2eq_MUNDO[[#This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SUM(Emisiones_CH4_CO2eq_MUNDO[[#This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SUM(Emisiones_CH4_CO2eq_MUNDO[[#This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SUM(Emisiones_CH4_CO2eq_MUNDO[[#This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SUM(Emisiones_CH4_CO2eq_MUNDO[[#This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SUM(Emisiones_CH4_CO2eq_MUNDO[[#This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SUM(Emisiones_CH4_CO2eq_MUNDO[[#This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SUM(Emisiones_CH4_CO2eq_MUNDO[[#This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SUM(Emisiones_CH4_CO2eq_MUNDO[[#This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SUM(Emisiones_CH4_CO2eq_MUNDO[[#This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SUM(Emisiones_CH4_CO2eq_MUNDO[[#This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SUM(Emisiones_CH4_CO2eq_MUNDO[[#This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SUM(Emisiones_CH4_CO2eq_MUNDO[[#This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SUM(Emisiones_CH4_CO2eq_MUNDO[[#This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SUM(Emisiones_CH4_CO2eq_MUNDO[[#This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SUM(Emisiones_CH4_CO2eq_MUNDO[[#This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SUM(Emisiones_CH4_CO2eq_MUNDO[[#This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SUM(Emisiones_CH4_CO2eq_MUNDO[[#This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SUM(Emisiones_CH4_CO2eq_MUNDO[[#This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SUM(Emisiones_CH4_CO2eq_MUNDO[[#This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SUM(Emisiones_CH4_CO2eq_MUNDO[[#This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SUM(Emisiones_CH4_CO2eq_MUNDO[[#This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SUM(Emisiones_CH4_CO2eq_MUNDO[[#This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SUM(Emisiones_CH4_CO2eq_MUNDO[[#This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SUM(Emisiones_CH4_CO2eq_MUNDO[[#This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SUM(Emisiones_CH4_CO2eq_MUNDO[[#This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SUM(Emisiones_CH4_CO2eq_MUNDO[[#This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SUM(Emisiones_CH4_CO2eq_MUNDO[[#This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SUM(Emisiones_CH4_CO2eq_MUNDO[[#This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SUM(Emisiones_CH4_CO2eq_MUNDO[[#This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SUM(Emisiones_CH4_CO2eq_MUNDO[[#This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SUM(Emisiones_CH4_CO2eq_MUNDO[[#This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SUM(Emisiones_CH4_CO2eq_MUNDO[[#This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SUM(Emisiones_CH4_CO2eq_MUNDO[[#This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SUM(Emisiones_CH4_CO2eq_MUNDO[[#This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SUM(Emisiones_CH4_CO2eq_MUNDO[[#This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SUM(Emisiones_CH4_CO2eq_MUNDO[[#This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SUM(Emisiones_CH4_CO2eq_MUNDO[[#This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SUM(Emisiones_CH4_CO2eq_MUNDO[[#This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SUM(Emisiones_CH4_CO2eq_MUNDO[[#This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SUM(Emisiones_CH4_CO2eq_MUNDO[[#This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SUM(Emisiones_CH4_CO2eq_MUNDO[[#This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SUM(Emisiones_CH4_CO2eq_MUNDO[[#This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SUM(Emisiones_CH4_CO2eq_MUNDO[[#This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SUM(Emisiones_CH4_CO2eq_MUNDO[[#This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SUM(Emisiones_CH4_CO2eq_MUNDO[[#This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SUM(Emisiones_CH4_CO2eq_MUNDO[[#This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SUM(Emisiones_CH4_CO2eq_MUNDO[[#This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SUM(Emisiones_CH4_CO2eq_MUNDO[[#This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SUM(Emisiones_CH4_CO2eq_MUNDO[[#This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SUM(Emisiones_CH4_CO2eq_MUNDO[[#This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SUM(Emisiones_CH4_CO2eq_MUNDO[[#This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SUM(Emisiones_CH4_CO2eq_MUNDO[[#This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SUM(Emisiones_CH4_CO2eq_MUNDO[[#This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SUM(Emisiones_CH4_CO2eq_MUNDO[[#This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SUM(Emisiones_CH4_CO2eq_MUNDO[[#This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SUM(Emisiones_CH4_CO2eq_MUNDO[[#This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SUM(Emisiones_CH4_CO2eq_MUNDO[[#This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SUM(Emisiones_CH4_CO2eq_MUNDO[[#This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SUM(Emisiones_CH4_CO2eq_MUNDO[[#This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SUM(Emisiones_CH4_CO2eq_MUNDO[[#This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SUM(Emisiones_CH4_CO2eq_MUNDO[[#This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SUM(Emisiones_CH4_CO2eq_MUNDO[[#This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SUM(Emisiones_CH4_CO2eq_MUNDO[[#This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SUM(Emisiones_CH4_CO2eq_MUNDO[[#This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SUM(Emisiones_CH4_CO2eq_MUNDO[[#This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SUM(Emisiones_CH4_CO2eq_MUNDO[[#This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SUM(Emisiones_CH4_CO2eq_MUNDO[[#This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SUM(Emisiones_CH4_CO2eq_MUNDO[[#This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SUM(Emisiones_CH4_CO2eq_MUNDO[[#This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SUM(Emisiones_CH4_CO2eq_MUNDO[[#This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SUM(Emisiones_CH4_CO2eq_MUNDO[[#This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SUM(Emisiones_CH4_CO2eq_MUNDO[[#This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SUM(Emisiones_CH4_CO2eq_MUNDO[[#This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SUM(Emisiones_CH4_CO2eq_MUNDO[[#This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SUM(Emisiones_CH4_CO2eq_MUNDO[[#This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SUM(Emisiones_CH4_CO2eq_MUNDO[[#This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SUM(Emisiones_CH4_CO2eq_MUNDO[[#This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SUM(Emisiones_CH4_CO2eq_MUNDO[[#This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SUM(Emisiones_CH4_CO2eq_MUNDO[[#This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SUM(Emisiones_CH4_CO2eq_MUNDO[[#This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SUM(Emisiones_CH4_CO2eq_MUNDO[[#This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SUM(Emisiones_CH4_CO2eq_MUNDO[[#This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SUM(Emisiones_CH4_CO2eq_MUNDO[[#This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SUM(Emisiones_CH4_CO2eq_MUNDO[[#This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SUM(Emisiones_CH4_CO2eq_MUNDO[[#This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SUM(Emisiones_CH4_CO2eq_MUNDO[[#This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SUM(Emisiones_CH4_CO2eq_MUNDO[[#This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SUM(Emisiones_CH4_CO2eq_MUNDO[[#This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SUM(Emisiones_CH4_CO2eq_MUNDO[[#This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SUM(Emisiones_CH4_CO2eq_MUNDO[[#This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SUM(Emisiones_CH4_CO2eq_MUNDO[[#This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SUM(Emisiones_CH4_CO2eq_MUNDO[[#This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SUM(Emisiones_CH4_CO2eq_MUNDO[[#This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SUM(Emisiones_CH4_CO2eq_MUNDO[[#This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SUM(Emisiones_CH4_CO2eq_MUNDO[[#This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SUM(Emisiones_CH4_CO2eq_MUNDO[[#This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SUM(Emisiones_CH4_CO2eq_MUNDO[[#This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SUM(Emisiones_CH4_CO2eq_MUNDO[[#This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SUM(Emisiones_CH4_CO2eq_MUNDO[[#This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SUM(Emisiones_CH4_CO2eq_MUNDO[[#This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SUM(Emisiones_CH4_CO2eq_MUNDO[[#This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SUM(Emisiones_CH4_CO2eq_MUNDO[[#This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SUM(Emisiones_CH4_CO2eq_MUNDO[[#This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SUM(Emisiones_CH4_CO2eq_MUNDO[[#This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SUM(Emisiones_CH4_CO2eq_MUNDO[[#This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SUM(Emisiones_CH4_CO2eq_MUNDO[[#This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SUM(Emisiones_CH4_CO2eq_MUNDO[[#This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SUM(Emisiones_CH4_CO2eq_MUNDO[[#This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SUM(Emisiones_CH4_CO2eq_MUNDO[[#This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SUM(Emisiones_CH4_CO2eq_MUNDO[[#This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SUM(Emisiones_CH4_CO2eq_MUNDO[[#This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SUM(Emisiones_CH4_CO2eq_MUNDO[[#This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SUM(Emisiones_CH4_CO2eq_MUNDO[[#This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SUM(Emisiones_CH4_CO2eq_MUNDO[[#This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SUM(Emisiones_CH4_CO2eq_MUNDO[[#This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SUM(Emisiones_CH4_CO2eq_MUNDO[[#This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SUM(Emisiones_CH4_CO2eq_MUNDO[[#This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SUM(Emisiones_CH4_CO2eq_MUNDO[[#This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SUM(Emisiones_CH4_CO2eq_MUNDO[[#This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SUM(Emisiones_CH4_CO2eq_MUNDO[[#This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SUM(Emisiones_CH4_CO2eq_MUNDO[[#This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SUM(Emisiones_CH4_CO2eq_MUNDO[[#This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SUM(Emisiones_CH4_CO2eq_MUNDO[[#This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SUM(Emisiones_CH4_CO2eq_MUNDO[[#This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SUM(Emisiones_CH4_CO2eq_MUNDO[[#This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SUM(Emisiones_CH4_CO2eq_MUNDO[[#This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SUM(Emisiones_CH4_CO2eq_MUNDO[[#This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SUM(Emisiones_CH4_CO2eq_MUNDO[[#This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SUM(Emisiones_CH4_CO2eq_MUNDO[[#This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SUM(Emisiones_CH4_CO2eq_MUNDO[[#This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SUM(Emisiones_CH4_CO2eq_MUNDO[[#This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SUM(Emisiones_CH4_CO2eq_MUNDO[[#This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SUM(Emisiones_CH4_CO2eq_MUNDO[[#This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SUM(Emisiones_CH4_CO2eq_MUNDO[[#This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SUM(Emisiones_CH4_CO2eq_MUNDO[[#This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SUM(Emisiones_CH4_CO2eq_MUNDO[[#This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SUM(Emisiones_CH4_CO2eq_MUNDO[[#This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SUM(Emisiones_CH4_CO2eq_MUNDO[[#This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SUM(Emisiones_CH4_CO2eq_MUNDO[[#This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SUM(Emisiones_CH4_CO2eq_MUNDO[[#This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SUM(Emisiones_CH4_CO2eq_MUNDO[[#This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SUM(Emisiones_CH4_CO2eq_MUNDO[[#This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SUM(Emisiones_CH4_CO2eq_MUNDO[[#This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SUM(Emisiones_CH4_CO2eq_MUNDO[[#This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SUM(Emisiones_CH4_CO2eq_MUNDO[[#This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SUM(Emisiones_CH4_CO2eq_MUNDO[[#This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SUM(Emisiones_CH4_CO2eq_MUNDO[[#This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SUM(Emisiones_CH4_CO2eq_MUNDO[[#This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SUM(Emisiones_CH4_CO2eq_MUNDO[[#This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SUM(Emisiones_CH4_CO2eq_MUNDO[[#This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SUM(Emisiones_CH4_CO2eq_MUNDO[[#This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SUM(Emisiones_CH4_CO2eq_MUNDO[[#This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SUM(Emisiones_CH4_CO2eq_MUNDO[[#This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SUM(Emisiones_CH4_CO2eq_MUNDO[[#This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SUM(Emisiones_CH4_CO2eq_MUNDO[[#This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SUM(Emisiones_CH4_CO2eq_MUNDO[[#This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SUM(Emisiones_CH4_CO2eq_MUNDO[[#This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SUM(Emisiones_CH4_CO2eq_MUNDO[[#This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SUM(Emisiones_CH4_CO2eq_MUNDO[[#This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SUM(Emisiones_CH4_CO2eq_MUNDO[[#This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SUM(Emisiones_CH4_CO2eq_MUNDO[[#This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SUM(Emisiones_CH4_CO2eq_MUNDO[[#This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SUM(Emisiones_CH4_CO2eq_MUNDO[[#This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SUM(Emisiones_CH4_CO2eq_MUNDO[[#This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SUM(Emisiones_CH4_CO2eq_MUNDO[[#This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SUM(Emisiones_CH4_CO2eq_MUNDO[[#This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SUM(Emisiones_CH4_CO2eq_MUNDO[[#This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SUM(Emisiones_CH4_CO2eq_MUNDO[[#This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SUM(Emisiones_CH4_CO2eq_MUNDO[[#This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SUM(Emisiones_CH4_CO2eq_MUNDO[[#This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SUM(Emisiones_CH4_CO2eq_MUNDO[[#This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SUM(Emisiones_CH4_CO2eq_MUNDO[[#This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SUM(Emisiones_CH4_CO2eq_MUNDO[[#This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SUM(Emisiones_CH4_CO2eq_MUNDO[[#This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SUM(Emisiones_CH4_CO2eq_MUNDO[[#This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SUM(Emisiones_CH4_CO2eq_MUNDO[[#This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SUM(Emisiones_CH4_CO2eq_MUNDO[[#This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SUM(Emisiones_CH4_CO2eq_MUNDO[[#This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SUM(Emisiones_CH4_CO2eq_MUNDO[[#This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SUM(Emisiones_CH4_CO2eq_MUNDO[[#This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SUM(Emisiones_CH4_CO2eq_MUNDO[[#This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SUM(Emisiones_CH4_CO2eq_MUNDO[[#This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SUM(Emisiones_CH4_CO2eq_MUNDO[[#This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SUM(Emisiones_CH4_CO2eq_MUNDO[[#This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SUM(Emisiones_CH4_CO2eq_MUNDO[[#This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SUM(Emisiones_CH4_CO2eq_MUNDO[[#This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SUM(Emisiones_CH4_CO2eq_MUNDO[[#This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SUM(Emisiones_CH4_CO2eq_MUNDO[[#This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SUM(Emisiones_CH4_CO2eq_MUNDO[[#This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SUM(Emisiones_CH4_CO2eq_MUNDO[[#This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SUM(Emisiones_CH4_CO2eq_MUNDO[[#This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SUM(Emisiones_CH4_CO2eq_MUNDO[[#This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SUM(Emisiones_CH4_CO2eq_MUNDO[[#This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SUM(Emisiones_CH4_CO2eq_MUNDO[[#This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SUM(Emisiones_CH4_CO2eq_MUNDO[[#This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SUM(Emisiones_CH4_CO2eq_MUNDO[[#This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SUM(Emisiones_CH4_CO2eq_MUNDO[[#This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SUM(Emisiones_CH4_CO2eq_MUNDO[[#This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SUM(Emisiones_CH4_CO2eq_MUNDO[[#This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SUM(Emisiones_CH4_CO2eq_MUNDO[[#This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SUM(Emisiones_CH4_CO2eq_MUNDO[[#This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SUM(Emisiones_CH4_CO2eq_MUNDO[[#This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SUM(Emisiones_CH4_CO2eq_MUNDO[[#This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SUM(Emisiones_CH4_CO2eq_MUNDO[[#This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SUM(Emisiones_CH4_CO2eq_MUNDO[[#This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SUM(Emisiones_CH4_CO2eq_MUNDO[[#This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SUM(Emisiones_CH4_CO2eq_MUNDO[[#This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SUM(Emisiones_CH4_CO2eq_MUNDO[[#This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SUM(Emisiones_CH4_CO2eq_MUNDO[[#This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SUM(Emisiones_CH4_CO2eq_MUNDO[[#This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SUM(Emisiones_CH4_CO2eq_MUNDO[[#This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SUM(Emisiones_CH4_CO2eq_MUNDO[[#This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SUM(Emisiones_CH4_CO2eq_MUNDO[[#This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SUM(Emisiones_CH4_CO2eq_MUNDO[[#This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SUM(Emisiones_CH4_CO2eq_MUNDO[[#This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SUM(Emisiones_CH4_CO2eq_MUNDO[[#This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SUM(Emisiones_CH4_CO2eq_MUNDO[[#This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SUM(Emisiones_CH4_CO2eq_MUNDO[[#This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SUM(Emisiones_CH4_CO2eq_MUNDO[[#This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SUM(Emisiones_CH4_CO2eq_MUNDO[[#This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SUM(Emisiones_CH4_CO2eq_MUNDO[[#This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SUM(Emisiones_CH4_CO2eq_MUNDO[[#This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SUM(Emisiones_CH4_CO2eq_MUNDO[[#This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SUM(Emisiones_CH4_CO2eq_MUNDO[[#This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SUM(Emisiones_CH4_CO2eq_MUNDO[[#This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SUM(Emisiones_CH4_CO2eq_MUNDO[[#This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SUM(Emisiones_CH4_CO2eq_MUNDO[[#This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SUM(Emisiones_CH4_CO2eq_MUNDO[[#This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SUM(Emisiones_CH4_CO2eq_MUNDO[[#This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SUM(Emisiones_CH4_CO2eq_MUNDO[[#This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SUM(Emisiones_CH4_CO2eq_MUNDO[[#This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SUM(Emisiones_CH4_CO2eq_MUNDO[[#This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SUM(Emisiones_CH4_CO2eq_MUNDO[[#This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SUM(Emisiones_CH4_CO2eq_MUNDO[[#This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SUM(Emisiones_CH4_CO2eq_MUNDO[[#This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SUM(Emisiones_CH4_CO2eq_MUNDO[[#This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SUM(Emisiones_CH4_CO2eq_MUNDO[[#This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SUM(Emisiones_CH4_CO2eq_MUNDO[[#This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SUM(Emisiones_CH4_CO2eq_MUNDO[[#This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SUM(Emisiones_CH4_CO2eq_MUNDO[[#This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SUM(Emisiones_CH4_CO2eq_MUNDO[[#This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SUM(Emisiones_CH4_CO2eq_MUNDO[[#This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SUM(Emisiones_CH4_CO2eq_MUNDO[[#This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SUM(Emisiones_CH4_CO2eq_MUNDO[[#This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SUM(Emisiones_CH4_CO2eq_MUNDO[[#This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SUM(Emisiones_CH4_CO2eq_MUNDO[[#This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SUM(Emisiones_CH4_CO2eq_MUNDO[[#This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SUM(Emisiones_CH4_CO2eq_MUNDO[[#This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SUM(Emisiones_CH4_CO2eq_MUNDO[[#This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SUM(Emisiones_CH4_CO2eq_MUNDO[[#This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SUM(Emisiones_CH4_CO2eq_MUNDO[[#This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SUM(Emisiones_CH4_CO2eq_MUNDO[[#This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SUM(Emisiones_CH4_CO2eq_MUNDO[[#This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SUM(Emisiones_CH4_CO2eq_MUNDO[[#This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SUM(Emisiones_CH4_CO2eq_MUNDO[[#This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SUM(Emisiones_CH4_CO2eq_MUNDO[[#This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SUM(Emisiones_CH4_CO2eq_MUNDO[[#This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SUM(Emisiones_CH4_CO2eq_MUNDO[[#This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SUM(Emisiones_CH4_CO2eq_MUNDO[[#This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SUM(Emisiones_CH4_CO2eq_MUNDO[[#This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SUM(Emisiones_CH4_CO2eq_MUNDO[[#This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SUM(Emisiones_CH4_CO2eq_MUNDO[[#This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SUM(Emisiones_CH4_CO2eq_MUNDO[[#This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SUM(Emisiones_CH4_CO2eq_MUNDO[[#This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SUM(Emisiones_CH4_CO2eq_MUNDO[[#This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SUM(Emisiones_CH4_CO2eq_MUNDO[[#This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SUM(Emisiones_CH4_CO2eq_MUNDO[[#This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SUM(Emisiones_CH4_CO2eq_MUNDO[[#This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SUM(Emisiones_CH4_CO2eq_MUNDO[[#This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SUM(Emisiones_CH4_CO2eq_MUNDO[[#This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SUM(Emisiones_CH4_CO2eq_MUNDO[[#This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SUM(Emisiones_CH4_CO2eq_MUNDO[[#This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SUM(Emisiones_CH4_CO2eq_MUNDO[[#This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SUM(Emisiones_CH4_CO2eq_MUNDO[[#This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SUM(Emisiones_CH4_CO2eq_MUNDO[[#This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SUM(Emisiones_CH4_CO2eq_MUNDO[[#This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SUM(Emisiones_CH4_CO2eq_MUNDO[[#This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SUM(Emisiones_CH4_CO2eq_MUNDO[[#This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SUM(Emisiones_CH4_CO2eq_MUNDO[[#This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SUM(Emisiones_CH4_CO2eq_MUNDO[[#This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SUM(Emisiones_CH4_CO2eq_MUNDO[[#This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SUM(Emisiones_CH4_CO2eq_MUNDO[[#This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SUM(Emisiones_CH4_CO2eq_MUNDO[[#This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SUM(Emisiones_CH4_CO2eq_MUNDO[[#This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SUM(Emisiones_CH4_CO2eq_MUNDO[[#This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SUM(Emisiones_CH4_CO2eq_MUNDO[[#This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SUM(Emisiones_CH4_CO2eq_MUNDO[[#This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SUM(Emisiones_CH4_CO2eq_MUNDO[[#This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SUM(Emisiones_CH4_CO2eq_MUNDO[[#This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SUM(Emisiones_CH4_CO2eq_MUNDO[[#This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SUM(Emisiones_CH4_CO2eq_MUNDO[[#This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SUM(Emisiones_CH4_CO2eq_MUNDO[[#This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SUM(Emisiones_CH4_CO2eq_MUNDO[[#This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SUM(Emisiones_CH4_CO2eq_MUNDO[[#This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SUM(Emisiones_CH4_CO2eq_MUNDO[[#This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SUM(Emisiones_CH4_CO2eq_MUNDO[[#This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SUM(Emisiones_CH4_CO2eq_MUNDO[[#This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SUM(Emisiones_CH4_CO2eq_MUNDO[[#This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SUM(Emisiones_CH4_CO2eq_MUNDO[[#This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SUM(Emisiones_CH4_CO2eq_MUNDO[[#This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SUM(Emisiones_CH4_CO2eq_MUNDO[[#This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SUM(Emisiones_CH4_CO2eq_MUNDO[[#This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SUM(Emisiones_CH4_CO2eq_MUNDO[[#This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SUM(Emisiones_CH4_CO2eq_MUNDO[[#This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SUM(Emisiones_CH4_CO2eq_MUNDO[[#This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SUM(Emisiones_CH4_CO2eq_MUNDO[[#This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SUM(Emisiones_CH4_CO2eq_MUNDO[[#This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SUM(Emisiones_CH4_CO2eq_MUNDO[[#This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SUM(Emisiones_CH4_CO2eq_MUNDO[[#This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SUM(Emisiones_CH4_CO2eq_MUNDO[[#This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SUM(Emisiones_CH4_CO2eq_MUNDO[[#This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SUM(Emisiones_CH4_CO2eq_MUNDO[[#This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SUM(Emisiones_CH4_CO2eq_MUNDO[[#This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SUM(Emisiones_CH4_CO2eq_MUNDO[[#This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SUM(Emisiones_CH4_CO2eq_MUNDO[[#This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SUM(Emisiones_CH4_CO2eq_MUNDO[[#This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SUM(Emisiones_CH4_CO2eq_MUNDO[[#This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SUM(Emisiones_CH4_CO2eq_MUNDO[[#This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SUM(Emisiones_CH4_CO2eq_MUNDO[[#This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SUM(Emisiones_CH4_CO2eq_MUNDO[[#This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SUM(Emisiones_CH4_CO2eq_MUNDO[[#This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SUM(Emisiones_CH4_CO2eq_MUNDO[[#This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SUM(Emisiones_CH4_CO2eq_MUNDO[[#This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SUM(Emisiones_CH4_CO2eq_MUNDO[[#This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SUM(Emisiones_CH4_CO2eq_MUNDO[[#This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SUM(Emisiones_CH4_CO2eq_MUNDO[[#This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SUM(Emisiones_CH4_CO2eq_MUNDO[[#This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SUM(Emisiones_CH4_CO2eq_MUNDO[[#This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SUM(Emisiones_CH4_CO2eq_MUNDO[[#This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SUM(Emisiones_CH4_CO2eq_MUNDO[[#This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SUM(Emisiones_CH4_CO2eq_MUNDO[[#This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SUM(Emisiones_CH4_CO2eq_MUNDO[[#This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SUM(Emisiones_CH4_CO2eq_MUNDO[[#This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SUM(Emisiones_CH4_CO2eq_MUNDO[[#This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SUM(Emisiones_CH4_CO2eq_MUNDO[[#This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SUM(Emisiones_CH4_CO2eq_MUNDO[[#This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SUM(Emisiones_CH4_CO2eq_MUNDO[[#This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SUM(Emisiones_CH4_CO2eq_MUNDO[[#This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SUM(Emisiones_CH4_CO2eq_MUNDO[[#This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SUM(Emisiones_CH4_CO2eq_MUNDO[[#This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SUM(Emisiones_CH4_CO2eq_MUNDO[[#This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SUM(Emisiones_CH4_CO2eq_MUNDO[[#This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SUM(Emisiones_CH4_CO2eq_MUNDO[[#This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SUM(Emisiones_CH4_CO2eq_MUNDO[[#This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SUM(Emisiones_CH4_CO2eq_MUNDO[[#This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SUM(Emisiones_CH4_CO2eq_MUNDO[[#This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SUM(Emisiones_CH4_CO2eq_MUNDO[[#This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SUM(Emisiones_CH4_CO2eq_MUNDO[[#This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SUM(Emisiones_CH4_CO2eq_MUNDO[[#This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SUM(Emisiones_CH4_CO2eq_MUNDO[[#This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SUM(Emisiones_CH4_CO2eq_MUNDO[[#This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SUM(Emisiones_CH4_CO2eq_MUNDO[[#This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SUM(Emisiones_CH4_CO2eq_MUNDO[[#This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SUM(Emisiones_CH4_CO2eq_MUNDO[[#This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SUM(Emisiones_CH4_CO2eq_MUNDO[[#This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SUM(Emisiones_CH4_CO2eq_MUNDO[[#This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SUM(Emisiones_CH4_CO2eq_MUNDO[[#This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SUM(Emisiones_CH4_CO2eq_MUNDO[[#This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SUM(Emisiones_CH4_CO2eq_MUNDO[[#This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SUM(Emisiones_CH4_CO2eq_MUNDO[[#This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SUM(Emisiones_CH4_CO2eq_MUNDO[[#This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SUM(Emisiones_CH4_CO2eq_MUNDO[[#This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SUM(Emisiones_CH4_CO2eq_MUNDO[[#This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SUM(Emisiones_CH4_CO2eq_MUNDO[[#This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SUM(Emisiones_CH4_CO2eq_MUNDO[[#This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SUM(Emisiones_CH4_CO2eq_MUNDO[[#This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SUM(Emisiones_CH4_CO2eq_MUNDO[[#This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SUM(Emisiones_CH4_CO2eq_MUNDO[[#This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SUM(Emisiones_CH4_CO2eq_MUNDO[[#This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SUM(Emisiones_CH4_CO2eq_MUNDO[[#This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SUM(Emisiones_CH4_CO2eq_MUNDO[[#This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SUM(Emisiones_CH4_CO2eq_MUNDO[[#This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SUM(Emisiones_CH4_CO2eq_MUNDO[[#This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SUM(Emisiones_CH4_CO2eq_MUNDO[[#This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SUM(Emisiones_CH4_CO2eq_MUNDO[[#This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SUM(Emisiones_CH4_CO2eq_MUNDO[[#This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SUM(Emisiones_CH4_CO2eq_MUNDO[[#This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SUM(Emisiones_CH4_CO2eq_MUNDO[[#This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SUM(Emisiones_CH4_CO2eq_MUNDO[[#This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SUM(Emisiones_CH4_CO2eq_MUNDO[[#This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SUM(Emisiones_CH4_CO2eq_MUNDO[[#This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SUM(Emisiones_CH4_CO2eq_MUNDO[[#This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SUM(Emisiones_CH4_CO2eq_MUNDO[[#This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SUM(Emisiones_CH4_CO2eq_MUNDO[[#This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SUM(Emisiones_CH4_CO2eq_MUNDO[[#This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SUM(Emisiones_CH4_CO2eq_MUNDO[[#This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SUM(Emisiones_CH4_CO2eq_MUNDO[[#This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SUM(Emisiones_CH4_CO2eq_MUNDO[[#This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SUM(Emisiones_CH4_CO2eq_MUNDO[[#This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SUM(Emisiones_CH4_CO2eq_MUNDO[[#This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SUM(Emisiones_CH4_CO2eq_MUNDO[[#This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SUM(Emisiones_CH4_CO2eq_MUNDO[[#This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SUM(Emisiones_CH4_CO2eq_MUNDO[[#This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SUM(Emisiones_CH4_CO2eq_MUNDO[[#This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SUM(Emisiones_CH4_CO2eq_MUNDO[[#This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SUM(Emisiones_CH4_CO2eq_MUNDO[[#This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SUM(Emisiones_CH4_CO2eq_MUNDO[[#This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SUM(Emisiones_CH4_CO2eq_MUNDO[[#This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SUM(Emisiones_CH4_CO2eq_MUNDO[[#This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SUM(Emisiones_CH4_CO2eq_MUNDO[[#This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SUM(Emisiones_CH4_CO2eq_MUNDO[[#This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SUM(Emisiones_CH4_CO2eq_MUNDO[[#This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SUM(Emisiones_CH4_CO2eq_MUNDO[[#This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SUM(Emisiones_CH4_CO2eq_MUNDO[[#This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SUM(Emisiones_CH4_CO2eq_MUNDO[[#This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SUM(Emisiones_CH4_CO2eq_MUNDO[[#This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SUM(Emisiones_CH4_CO2eq_MUNDO[[#This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SUM(Emisiones_CH4_CO2eq_MUNDO[[#This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SUM(Emisiones_CH4_CO2eq_MUNDO[[#This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SUM(Emisiones_CH4_CO2eq_MUNDO[[#This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SUM(Emisiones_CH4_CO2eq_MUNDO[[#This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SUM(Emisiones_CH4_CO2eq_MUNDO[[#This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SUM(Emisiones_CH4_CO2eq_MUNDO[[#This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SUM(Emisiones_CH4_CO2eq_MUNDO[[#This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SUM(Emisiones_CH4_CO2eq_MUNDO[[#This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SUM(Emisiones_CH4_CO2eq_MUNDO[[#This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SUM(Emisiones_CH4_CO2eq_MUNDO[[#This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SUM(Emisiones_CH4_CO2eq_MUNDO[[#This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SUM(Emisiones_CH4_CO2eq_MUNDO[[#This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SUM(Emisiones_CH4_CO2eq_MUNDO[[#This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SUM(Emisiones_CH4_CO2eq_MUNDO[[#This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SUM(Emisiones_CH4_CO2eq_MUNDO[[#This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SUM(Emisiones_CH4_CO2eq_MUNDO[[#This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SUM(Emisiones_CH4_CO2eq_MUNDO[[#This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SUM(Emisiones_CH4_CO2eq_MUNDO[[#This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SUM(Emisiones_CH4_CO2eq_MUNDO[[#This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SUM(Emisiones_CH4_CO2eq_MUNDO[[#This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SUM(Emisiones_CH4_CO2eq_MUNDO[[#This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SUM(Emisiones_CH4_CO2eq_MUNDO[[#This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SUM(Emisiones_CH4_CO2eq_MUNDO[[#This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SUM(Emisiones_CH4_CO2eq_MUNDO[[#This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SUM(Emisiones_CH4_CO2eq_MUNDO[[#This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SUM(Emisiones_CH4_CO2eq_MUNDO[[#This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SUM(Emisiones_CH4_CO2eq_MUNDO[[#This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SUM(Emisiones_CH4_CO2eq_MUNDO[[#This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SUM(Emisiones_CH4_CO2eq_MUNDO[[#This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SUM(Emisiones_CH4_CO2eq_MUNDO[[#This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SUM(Emisiones_CH4_CO2eq_MUNDO[[#This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SUM(Emisiones_CH4_CO2eq_MUNDO[[#This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SUM(Emisiones_CH4_CO2eq_MUNDO[[#This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SUM(Emisiones_CH4_CO2eq_MUNDO[[#This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SUM(Emisiones_CH4_CO2eq_MUNDO[[#This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SUM(Emisiones_CH4_CO2eq_MUNDO[[#This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SUM(Emisiones_CH4_CO2eq_MUNDO[[#This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SUM(Emisiones_CH4_CO2eq_MUNDO[[#This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SUM(Emisiones_CH4_CO2eq_MUNDO[[#This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SUM(Emisiones_CH4_CO2eq_MUNDO[[#This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SUM(Emisiones_CH4_CO2eq_MUNDO[[#This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SUM(Emisiones_CH4_CO2eq_MUNDO[[#This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SUM(Emisiones_CH4_CO2eq_MUNDO[[#This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SUM(Emisiones_CH4_CO2eq_MUNDO[[#This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SUM(Emisiones_CH4_CO2eq_MUNDO[[#This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SUM(Emisiones_CH4_CO2eq_MUNDO[[#This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SUM(Emisiones_CH4_CO2eq_MUNDO[[#This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SUM(Emisiones_CH4_CO2eq_MUNDO[[#This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SUM(Emisiones_CH4_CO2eq_MUNDO[[#This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SUM(Emisiones_CH4_CO2eq_MUNDO[[#This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SUM(Emisiones_CH4_CO2eq_MUNDO[[#This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SUM(Emisiones_CH4_CO2eq_MUNDO[[#This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SUM(Emisiones_CH4_CO2eq_MUNDO[[#This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SUM(Emisiones_CH4_CO2eq_MUNDO[[#This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SUM(Emisiones_CH4_CO2eq_MUNDO[[#This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SUM(Emisiones_CH4_CO2eq_MUNDO[[#This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SUM(Emisiones_CH4_CO2eq_MUNDO[[#This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SUM(Emisiones_CH4_CO2eq_MUNDO[[#This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SUM(Emisiones_CH4_CO2eq_MUNDO[[#This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SUM(Emisiones_CH4_CO2eq_MUNDO[[#This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SUM(Emisiones_CH4_CO2eq_MUNDO[[#This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SUM(Emisiones_CH4_CO2eq_MUNDO[[#This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SUM(Emisiones_CH4_CO2eq_MUNDO[[#This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SUM(Emisiones_CH4_CO2eq_MUNDO[[#This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SUM(Emisiones_CH4_CO2eq_MUNDO[[#This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SUM(Emisiones_CH4_CO2eq_MUNDO[[#This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SUM(Emisiones_CH4_CO2eq_MUNDO[[#This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SUM(Emisiones_CH4_CO2eq_MUNDO[[#This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SUM(Emisiones_CH4_CO2eq_MUNDO[[#This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SUM(Emisiones_CH4_CO2eq_MUNDO[[#This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SUM(Emisiones_CH4_CO2eq_MUNDO[[#This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SUM(Emisiones_CH4_CO2eq_MUNDO[[#This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SUM(Emisiones_CH4_CO2eq_MUNDO[[#This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SUM(Emisiones_CH4_CO2eq_MUNDO[[#This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SUM(Emisiones_CH4_CO2eq_MUNDO[[#This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SUM(Emisiones_CH4_CO2eq_MUNDO[[#This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SUM(Emisiones_CH4_CO2eq_MUNDO[[#This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SUM(Emisiones_CH4_CO2eq_MUNDO[[#This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SUM(Emisiones_CH4_CO2eq_MUNDO[[#This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SUM(Emisiones_CH4_CO2eq_MUNDO[[#This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SUM(Emisiones_CH4_CO2eq_MUNDO[[#This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SUM(Emisiones_CH4_CO2eq_MUNDO[[#This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SUM(Emisiones_CH4_CO2eq_MUNDO[[#This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SUM(Emisiones_CH4_CO2eq_MUNDO[[#This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SUM(Emisiones_CH4_CO2eq_MUNDO[[#This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SUM(Emisiones_CH4_CO2eq_MUNDO[[#This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SUM(Emisiones_CH4_CO2eq_MUNDO[[#This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SUM(Emisiones_CH4_CO2eq_MUNDO[[#This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SUM(Emisiones_CH4_CO2eq_MUNDO[[#This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SUM(Emisiones_CH4_CO2eq_MUNDO[[#This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SUM(Emisiones_CH4_CO2eq_MUNDO[[#This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SUM(Emisiones_CH4_CO2eq_MUNDO[[#This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SUM(Emisiones_CH4_CO2eq_MUNDO[[#This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SUM(Emisiones_CH4_CO2eq_MUNDO[[#This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SUM(Emisiones_CH4_CO2eq_MUNDO[[#This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SUM(Emisiones_CH4_CO2eq_MUNDO[[#This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SUM(Emisiones_CH4_CO2eq_MUNDO[[#This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SUM(Emisiones_CH4_CO2eq_MUNDO[[#This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SUM(Emisiones_CH4_CO2eq_MUNDO[[#This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SUM(Emisiones_CH4_CO2eq_MUNDO[[#This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SUM(Emisiones_CH4_CO2eq_MUNDO[[#This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SUM(Emisiones_CH4_CO2eq_MUNDO[[#This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SUM(Emisiones_CH4_CO2eq_MUNDO[[#This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SUM(Emisiones_CH4_CO2eq_MUNDO[[#This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SUM(Emisiones_CH4_CO2eq_MUNDO[[#This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SUM(Emisiones_CH4_CO2eq_MUNDO[[#This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SUM(Emisiones_CH4_CO2eq_MUNDO[[#This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SUM(Emisiones_CH4_CO2eq_MUNDO[[#This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SUM(Emisiones_CH4_CO2eq_MUNDO[[#This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SUM(Emisiones_CH4_CO2eq_MUNDO[[#This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SUM(Emisiones_CH4_CO2eq_MUNDO[[#This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SUM(Emisiones_CH4_CO2eq_MUNDO[[#This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SUM(Emisiones_CH4_CO2eq_MUNDO[[#This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SUM(Emisiones_CH4_CO2eq_MUNDO[[#This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SUM(Emisiones_CH4_CO2eq_MUNDO[[#This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SUM(Emisiones_CH4_CO2eq_MUNDO[[#This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SUM(Emisiones_CH4_CO2eq_MUNDO[[#This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SUM(Emisiones_CH4_CO2eq_MUNDO[[#This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SUM(Emisiones_CH4_CO2eq_MUNDO[[#This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SUM(Emisiones_CH4_CO2eq_MUNDO[[#This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SUM(Emisiones_CH4_CO2eq_MUNDO[[#This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SUM(Emisiones_CH4_CO2eq_MUNDO[[#This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SUM(Emisiones_CH4_CO2eq_MUNDO[[#This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SUM(Emisiones_CH4_CO2eq_MUNDO[[#This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SUM(Emisiones_CH4_CO2eq_MUNDO[[#This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SUM(Emisiones_CH4_CO2eq_MUNDO[[#This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SUM(Emisiones_CH4_CO2eq_MUNDO[[#This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SUM(Emisiones_CH4_CO2eq_MUNDO[[#This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SUM(Emisiones_CH4_CO2eq_MUNDO[[#This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SUM(Emisiones_CH4_CO2eq_MUNDO[[#This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SUM(Emisiones_CH4_CO2eq_MUNDO[[#This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SUM(Emisiones_CH4_CO2eq_MUNDO[[#This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SUM(Emisiones_CH4_CO2eq_MUNDO[[#This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SUM(Emisiones_CH4_CO2eq_MUNDO[[#This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SUM(Emisiones_CH4_CO2eq_MUNDO[[#This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SUM(Emisiones_CH4_CO2eq_MUNDO[[#This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SUM(Emisiones_CH4_CO2eq_MUNDO[[#This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SUM(Emisiones_CH4_CO2eq_MUNDO[[#This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SUM(Emisiones_CH4_CO2eq_MUNDO[[#This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SUM(Emisiones_CH4_CO2eq_MUNDO[[#This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SUM(Emisiones_CH4_CO2eq_MUNDO[[#This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SUM(Emisiones_CH4_CO2eq_MUNDO[[#This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SUM(Emisiones_CH4_CO2eq_MUNDO[[#This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SUM(Emisiones_CH4_CO2eq_MUNDO[[#This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SUM(Emisiones_CH4_CO2eq_MUNDO[[#This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SUM(Emisiones_CH4_CO2eq_MUNDO[[#This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SUM(Emisiones_CH4_CO2eq_MUNDO[[#This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SUM(Emisiones_CH4_CO2eq_MUNDO[[#This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SUM(Emisiones_CH4_CO2eq_MUNDO[[#This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SUM(Emisiones_CH4_CO2eq_MUNDO[[#This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SUM(Emisiones_CH4_CO2eq_MUNDO[[#This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SUM(Emisiones_CH4_CO2eq_MUNDO[[#This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SUM(Emisiones_CH4_CO2eq_MUNDO[[#This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SUM(Emisiones_CH4_CO2eq_MUNDO[[#This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SUM(Emisiones_CH4_CO2eq_MUNDO[[#This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SUM(Emisiones_CH4_CO2eq_MUNDO[[#This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SUM(Emisiones_CH4_CO2eq_MUNDO[[#This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SUM(Emisiones_CH4_CO2eq_MUNDO[[#This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SUM(Emisiones_CH4_CO2eq_MUNDO[[#This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SUM(Emisiones_CH4_CO2eq_MUNDO[[#This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SUM(Emisiones_CH4_CO2eq_MUNDO[[#This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SUM(Emisiones_CH4_CO2eq_MUNDO[[#This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SUM(Emisiones_CH4_CO2eq_MUNDO[[#This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SUM(Emisiones_CH4_CO2eq_MUNDO[[#This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SUM(Emisiones_CH4_CO2eq_MUNDO[[#This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SUM(Emisiones_CH4_CO2eq_MUNDO[[#This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SUM(Emisiones_CH4_CO2eq_MUNDO[[#This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SUM(Emisiones_CH4_CO2eq_MUNDO[[#This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SUM(Emisiones_CH4_CO2eq_MUNDO[[#This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SUM(Emisiones_CH4_CO2eq_MUNDO[[#This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SUM(Emisiones_CH4_CO2eq_MUNDO[[#This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SUM(Emisiones_CH4_CO2eq_MUNDO[[#This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SUM(Emisiones_CH4_CO2eq_MUNDO[[#This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SUM(Emisiones_CH4_CO2eq_MUNDO[[#This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SUM(Emisiones_CH4_CO2eq_MUNDO[[#This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SUM(Emisiones_CH4_CO2eq_MUNDO[[#This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SUM(Emisiones_CH4_CO2eq_MUNDO[[#This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SUM(Emisiones_CH4_CO2eq_MUNDO[[#This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SUM(Emisiones_CH4_CO2eq_MUNDO[[#This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SUM(Emisiones_CH4_CO2eq_MUNDO[[#This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SUM(Emisiones_CH4_CO2eq_MUNDO[[#This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SUM(Emisiones_CH4_CO2eq_MUNDO[[#This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SUM(Emisiones_CH4_CO2eq_MUNDO[[#This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SUM(Emisiones_CH4_CO2eq_MUNDO[[#This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SUM(Emisiones_CH4_CO2eq_MUNDO[[#This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SUM(Emisiones_CH4_CO2eq_MUNDO[[#This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SUM(Emisiones_CH4_CO2eq_MUNDO[[#This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SUM(Emisiones_CH4_CO2eq_MUNDO[[#This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SUM(Emisiones_CH4_CO2eq_MUNDO[[#This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SUM(Emisiones_CH4_CO2eq_MUNDO[[#This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SUM(Emisiones_CH4_CO2eq_MUNDO[[#This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SUM(Emisiones_CH4_CO2eq_MUNDO[[#This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SUM(Emisiones_CH4_CO2eq_MUNDO[[#This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SUM(Emisiones_CH4_CO2eq_MUNDO[[#This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SUM(Emisiones_CH4_CO2eq_MUNDO[[#This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SUM(Emisiones_CH4_CO2eq_MUNDO[[#This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SUM(Emisiones_CH4_CO2eq_MUNDO[[#This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SUM(Emisiones_CH4_CO2eq_MUNDO[[#This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SUM(Emisiones_CH4_CO2eq_MUNDO[[#This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SUM(Emisiones_CH4_CO2eq_MUNDO[[#This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SUM(Emisiones_CH4_CO2eq_MUNDO[[#This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SUM(Emisiones_CH4_CO2eq_MUNDO[[#This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SUM(Emisiones_CH4_CO2eq_MUNDO[[#This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SUM(Emisiones_CH4_CO2eq_MUNDO[[#This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SUM(Emisiones_CH4_CO2eq_MUNDO[[#This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SUM(Emisiones_CH4_CO2eq_MUNDO[[#This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SUM(Emisiones_CH4_CO2eq_MUNDO[[#This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SUM(Emisiones_CH4_CO2eq_MUNDO[[#This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SUM(Emisiones_CH4_CO2eq_MUNDO[[#This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SUM(Emisiones_CH4_CO2eq_MUNDO[[#This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SUM(Emisiones_CH4_CO2eq_MUNDO[[#This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SUM(Emisiones_CH4_CO2eq_MUNDO[[#This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SUM(Emisiones_CH4_CO2eq_MUNDO[[#This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SUM(Emisiones_CH4_CO2eq_MUNDO[[#This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SUM(Emisiones_CH4_CO2eq_MUNDO[[#This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SUM(Emisiones_CH4_CO2eq_MUNDO[[#This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SUM(Emisiones_CH4_CO2eq_MUNDO[[#This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SUM(Emisiones_CH4_CO2eq_MUNDO[[#This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SUM(Emisiones_CH4_CO2eq_MUNDO[[#This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SUM(Emisiones_CH4_CO2eq_MUNDO[[#This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SUM(Emisiones_CH4_CO2eq_MUNDO[[#This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SUM(Emisiones_CH4_CO2eq_MUNDO[[#This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SUM(Emisiones_CH4_CO2eq_MUNDO[[#This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SUM(Emisiones_CH4_CO2eq_MUNDO[[#This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SUM(Emisiones_CH4_CO2eq_MUNDO[[#This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SUM(Emisiones_CH4_CO2eq_MUNDO[[#This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SUM(Emisiones_CH4_CO2eq_MUNDO[[#This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SUM(Emisiones_CH4_CO2eq_MUNDO[[#This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SUM(Emisiones_CH4_CO2eq_MUNDO[[#This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SUM(Emisiones_CH4_CO2eq_MUNDO[[#This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SUM(Emisiones_CH4_CO2eq_MUNDO[[#This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SUM(Emisiones_CH4_CO2eq_MUNDO[[#This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SUM(Emisiones_CH4_CO2eq_MUNDO[[#This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SUM(Emisiones_CH4_CO2eq_MUNDO[[#This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SUM(Emisiones_CH4_CO2eq_MUNDO[[#This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SUM(Emisiones_CH4_CO2eq_MUNDO[[#This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SUM(Emisiones_CH4_CO2eq_MUNDO[[#This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SUM(Emisiones_CH4_CO2eq_MUNDO[[#This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SUM(Emisiones_CH4_CO2eq_MUNDO[[#This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SUM(Emisiones_CH4_CO2eq_MUNDO[[#This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SUM(Emisiones_CH4_CO2eq_MUNDO[[#This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SUM(Emisiones_CH4_CO2eq_MUNDO[[#This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SUM(Emisiones_CH4_CO2eq_MUNDO[[#This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SUM(Emisiones_CH4_CO2eq_MUNDO[[#This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SUM(Emisiones_CH4_CO2eq_MUNDO[[#This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SUM(Emisiones_CH4_CO2eq_MUNDO[[#This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SUM(Emisiones_CH4_CO2eq_MUNDO[[#This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SUM(Emisiones_CH4_CO2eq_MUNDO[[#This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SUM(Emisiones_CH4_CO2eq_MUNDO[[#This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SUM(Emisiones_CH4_CO2eq_MUNDO[[#This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SUM(Emisiones_CH4_CO2eq_MUNDO[[#This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SUM(Emisiones_CH4_CO2eq_MUNDO[[#This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SUM(Emisiones_CH4_CO2eq_MUNDO[[#This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SUM(Emisiones_CH4_CO2eq_MUNDO[[#This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SUM(Emisiones_CH4_CO2eq_MUNDO[[#This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SUM(Emisiones_CH4_CO2eq_MUNDO[[#This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SUM(Emisiones_CH4_CO2eq_MUNDO[[#This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SUM(Emisiones_CH4_CO2eq_MUNDO[[#This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SUM(Emisiones_CH4_CO2eq_MUNDO[[#This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SUM(Emisiones_CH4_CO2eq_MUNDO[[#This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SUM(Emisiones_CH4_CO2eq_MUNDO[[#This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SUM(Emisiones_CH4_CO2eq_MUNDO[[#This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SUM(Emisiones_CH4_CO2eq_MUNDO[[#This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SUM(Emisiones_CH4_CO2eq_MUNDO[[#This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SUM(Emisiones_CH4_CO2eq_MUNDO[[#This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SUM(Emisiones_CH4_CO2eq_MUNDO[[#This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SUM(Emisiones_CH4_CO2eq_MUNDO[[#This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SUM(Emisiones_CH4_CO2eq_MUNDO[[#This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SUM(Emisiones_CH4_CO2eq_MUNDO[[#This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SUM(Emisiones_CH4_CO2eq_MUNDO[[#This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SUM(Emisiones_CH4_CO2eq_MUNDO[[#This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SUM(Emisiones_CH4_CO2eq_MUNDO[[#This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SUM(Emisiones_CH4_CO2eq_MUNDO[[#This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SUM(Emisiones_CH4_CO2eq_MUNDO[[#This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SUM(Emisiones_CH4_CO2eq_MUNDO[[#This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SUM(Emisiones_CH4_CO2eq_MUNDO[[#This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SUM(Emisiones_CH4_CO2eq_MUNDO[[#This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SUM(Emisiones_CH4_CO2eq_MUNDO[[#This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SUM(Emisiones_CH4_CO2eq_MUNDO[[#This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SUM(Emisiones_CH4_CO2eq_MUNDO[[#This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SUM(Emisiones_CH4_CO2eq_MUNDO[[#This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SUM(Emisiones_CH4_CO2eq_MUNDO[[#This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SUM(Emisiones_CH4_CO2eq_MUNDO[[#This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SUM(Emisiones_CH4_CO2eq_MUNDO[[#This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SUM(Emisiones_CH4_CO2eq_MUNDO[[#This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SUM(Emisiones_CH4_CO2eq_MUNDO[[#This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SUM(Emisiones_CH4_CO2eq_MUNDO[[#This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SUM(Emisiones_CH4_CO2eq_MUNDO[[#This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SUM(Emisiones_CH4_CO2eq_MUNDO[[#This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SUM(Emisiones_CH4_CO2eq_MUNDO[[#This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SUM(Emisiones_CH4_CO2eq_MUNDO[[#This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SUM(Emisiones_CH4_CO2eq_MUNDO[[#This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SUM(Emisiones_CH4_CO2eq_MUNDO[[#This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SUM(Emisiones_CH4_CO2eq_MUNDO[[#This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SUM(Emisiones_CH4_CO2eq_MUNDO[[#This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SUM(Emisiones_CH4_CO2eq_MUNDO[[#This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SUM(Emisiones_CH4_CO2eq_MUNDO[[#This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SUM(Emisiones_CH4_CO2eq_MUNDO[[#This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SUM(Emisiones_CH4_CO2eq_MUNDO[[#This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SUM(Emisiones_CH4_CO2eq_MUNDO[[#This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SUM(Emisiones_CH4_CO2eq_MUNDO[[#This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SUM(Emisiones_CH4_CO2eq_MUNDO[[#This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SUM(Emisiones_CH4_CO2eq_MUNDO[[#This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SUM(Emisiones_CH4_CO2eq_MUNDO[[#This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SUM(Emisiones_CH4_CO2eq_MUNDO[[#This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SUM(Emisiones_CH4_CO2eq_MUNDO[[#This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SUM(Emisiones_CH4_CO2eq_MUNDO[[#This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SUM(Emisiones_CH4_CO2eq_MUNDO[[#This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SUM(Emisiones_CH4_CO2eq_MUNDO[[#This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SUM(Emisiones_CH4_CO2eq_MUNDO[[#This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SUM(Emisiones_CH4_CO2eq_MUNDO[[#This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SUM(Emisiones_CH4_CO2eq_MUNDO[[#This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SUM(Emisiones_CH4_CO2eq_MUNDO[[#This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SUM(Emisiones_CH4_CO2eq_MUNDO[[#This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SUM(Emisiones_CH4_CO2eq_MUNDO[[#This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SUM(Emisiones_CH4_CO2eq_MUNDO[[#This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SUM(Emisiones_CH4_CO2eq_MUNDO[[#This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SUM(Emisiones_CH4_CO2eq_MUNDO[[#This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SUM(Emisiones_CH4_CO2eq_MUNDO[[#This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SUM(Emisiones_CH4_CO2eq_MUNDO[[#This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SUM(Emisiones_CH4_CO2eq_MUNDO[[#This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SUM(Emisiones_CH4_CO2eq_MUNDO[[#This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SUM(Emisiones_CH4_CO2eq_MUNDO[[#This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SUM(Emisiones_CH4_CO2eq_MUNDO[[#This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SUM(Emisiones_CH4_CO2eq_MUNDO[[#This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SUM(Emisiones_CH4_CO2eq_MUNDO[[#This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SUM(Emisiones_CH4_CO2eq_MUNDO[[#This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SUM(Emisiones_CH4_CO2eq_MUNDO[[#This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SUM(Emisiones_CH4_CO2eq_MUNDO[[#This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SUM(Emisiones_CH4_CO2eq_MUNDO[[#This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SUM(Emisiones_CH4_CO2eq_MUNDO[[#This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SUM(Emisiones_CH4_CO2eq_MUNDO[[#This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SUM(Emisiones_CH4_CO2eq_MUNDO[[#This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SUM(Emisiones_CH4_CO2eq_MUNDO[[#This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SUM(Emisiones_CH4_CO2eq_MUNDO[[#This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SUM(Emisiones_CH4_CO2eq_MUNDO[[#This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SUM(Emisiones_CH4_CO2eq_MUNDO[[#This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SUM(Emisiones_CH4_CO2eq_MUNDO[[#This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SUM(Emisiones_CH4_CO2eq_MUNDO[[#This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SUM(Emisiones_CH4_CO2eq_MUNDO[[#This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SUM(Emisiones_CH4_CO2eq_MUNDO[[#This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SUM(Emisiones_CH4_CO2eq_MUNDO[[#This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SUM(Emisiones_CH4_CO2eq_MUNDO[[#This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SUM(Emisiones_CH4_CO2eq_MUNDO[[#This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SUM(Emisiones_CH4_CO2eq_MUNDO[[#This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SUM(Emisiones_CH4_CO2eq_MUNDO[[#This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SUM(Emisiones_CH4_CO2eq_MUNDO[[#This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SUM(Emisiones_CH4_CO2eq_MUNDO[[#This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SUM(Emisiones_CH4_CO2eq_MUNDO[[#This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SUM(Emisiones_CH4_CO2eq_MUNDO[[#This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SUM(Emisiones_CH4_CO2eq_MUNDO[[#This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SUM(Emisiones_CH4_CO2eq_MUNDO[[#This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SUM(Emisiones_CH4_CO2eq_MUNDO[[#This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SUM(Emisiones_CH4_CO2eq_MUNDO[[#This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SUM(Emisiones_CH4_CO2eq_MUNDO[[#This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SUM(Emisiones_CH4_CO2eq_MUNDO[[#This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SUM(Emisiones_CH4_CO2eq_MUNDO[[#This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SUM(Emisiones_CH4_CO2eq_MUNDO[[#This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SUM(Emisiones_CH4_CO2eq_MUNDO[[#This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SUM(Emisiones_CH4_CO2eq_MUNDO[[#This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SUM(Emisiones_CH4_CO2eq_MUNDO[[#This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SUM(Emisiones_CH4_CO2eq_MUNDO[[#This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SUM(Emisiones_CH4_CO2eq_MUNDO[[#This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SUM(Emisiones_CH4_CO2eq_MUNDO[[#This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SUM(Emisiones_CH4_CO2eq_MUNDO[[#This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SUM(Emisiones_CH4_CO2eq_MUNDO[[#This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SUM(Emisiones_CH4_CO2eq_MUNDO[[#This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SUM(Emisiones_CH4_CO2eq_MUNDO[[#This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SUM(Emisiones_CH4_CO2eq_MUNDO[[#This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SUM(Emisiones_CH4_CO2eq_MUNDO[[#This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SUM(Emisiones_CH4_CO2eq_MUNDO[[#This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SUM(Emisiones_CH4_CO2eq_MUNDO[[#This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SUM(Emisiones_CH4_CO2eq_MUNDO[[#This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SUM(Emisiones_CH4_CO2eq_MUNDO[[#This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SUM(Emisiones_CH4_CO2eq_MUNDO[[#This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SUM(Emisiones_CH4_CO2eq_MUNDO[[#This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SUM(Emisiones_CH4_CO2eq_MUNDO[[#This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SUM(Emisiones_CH4_CO2eq_MUNDO[[#This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SUM(Emisiones_CH4_CO2eq_MUNDO[[#This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SUM(Emisiones_CH4_CO2eq_MUNDO[[#This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SUM(Emisiones_CH4_CO2eq_MUNDO[[#This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SUM(Emisiones_CH4_CO2eq_MUNDO[[#This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SUM(Emisiones_CH4_CO2eq_MUNDO[[#This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SUM(Emisiones_CH4_CO2eq_MUNDO[[#This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SUM(Emisiones_CH4_CO2eq_MUNDO[[#This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SUM(Emisiones_CH4_CO2eq_MUNDO[[#This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SUM(Emisiones_CH4_CO2eq_MUNDO[[#This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SUM(Emisiones_CH4_CO2eq_MUNDO[[#This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SUM(Emisiones_CH4_CO2eq_MUNDO[[#This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SUM(Emisiones_CH4_CO2eq_MUNDO[[#This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SUM(Emisiones_CH4_CO2eq_MUNDO[[#This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SUM(Emisiones_CH4_CO2eq_MUNDO[[#This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SUM(Emisiones_CH4_CO2eq_MUNDO[[#This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SUM(Emisiones_CH4_CO2eq_MUNDO[[#This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SUM(Emisiones_CH4_CO2eq_MUNDO[[#This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SUM(Emisiones_CH4_CO2eq_MUNDO[[#This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SUM(Emisiones_CH4_CO2eq_MUNDO[[#This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SUM(Emisiones_CH4_CO2eq_MUNDO[[#This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SUM(Emisiones_CH4_CO2eq_MUNDO[[#This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SUM(Emisiones_CH4_CO2eq_MUNDO[[#This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SUM(Emisiones_CH4_CO2eq_MUNDO[[#This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SUM(Emisiones_CH4_CO2eq_MUNDO[[#This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SUM(Emisiones_CH4_CO2eq_MUNDO[[#This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SUM(Emisiones_CH4_CO2eq_MUNDO[[#This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SUM(Emisiones_CH4_CO2eq_MUNDO[[#This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SUM(Emisiones_CH4_CO2eq_MUNDO[[#This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SUM(Emisiones_CH4_CO2eq_MUNDO[[#This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SUM(Emisiones_CH4_CO2eq_MUNDO[[#This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SUM(Emisiones_CH4_CO2eq_MUNDO[[#This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SUM(Emisiones_CH4_CO2eq_MUNDO[[#This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SUM(Emisiones_CH4_CO2eq_MUNDO[[#This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SUM(Emisiones_CH4_CO2eq_MUNDO[[#This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SUM(Emisiones_CH4_CO2eq_MUNDO[[#This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SUM(Emisiones_CH4_CO2eq_MUNDO[[#This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SUM(Emisiones_CH4_CO2eq_MUNDO[[#This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SUM(Emisiones_CH4_CO2eq_MUNDO[[#This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SUM(Emisiones_CH4_CO2eq_MUNDO[[#This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SUM(Emisiones_CH4_CO2eq_MUNDO[[#This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SUM(Emisiones_CH4_CO2eq_MUNDO[[#This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SUM(Emisiones_CH4_CO2eq_MUNDO[[#This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SUM(Emisiones_CH4_CO2eq_MUNDO[[#This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SUM(Emisiones_CH4_CO2eq_MUNDO[[#This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SUM(Emisiones_CH4_CO2eq_MUNDO[[#This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SUM(Emisiones_CH4_CO2eq_MUNDO[[#This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SUM(Emisiones_CH4_CO2eq_MUNDO[[#This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SUM(Emisiones_CH4_CO2eq_MUNDO[[#This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SUM(Emisiones_CH4_CO2eq_MUNDO[[#This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SUM(Emisiones_CH4_CO2eq_MUNDO[[#This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SUM(Emisiones_CH4_CO2eq_MUNDO[[#This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SUM(Emisiones_CH4_CO2eq_MUNDO[[#This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SUM(Emisiones_CH4_CO2eq_MUNDO[[#This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SUM(Emisiones_CH4_CO2eq_MUNDO[[#This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SUM(Emisiones_CH4_CO2eq_MUNDO[[#This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SUM(Emisiones_CH4_CO2eq_MUNDO[[#This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SUM(Emisiones_CH4_CO2eq_MUNDO[[#This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SUM(Emisiones_CH4_CO2eq_MUNDO[[#This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SUM(Emisiones_CH4_CO2eq_MUNDO[[#This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SUM(Emisiones_CH4_CO2eq_MUNDO[[#This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SUM(Emisiones_CH4_CO2eq_MUNDO[[#This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SUM(Emisiones_CH4_CO2eq_MUNDO[[#This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SUM(Emisiones_CH4_CO2eq_MUNDO[[#This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SUM(Emisiones_CH4_CO2eq_MUNDO[[#This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SUM(Emisiones_CH4_CO2eq_MUNDO[[#This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SUM(Emisiones_CH4_CO2eq_MUNDO[[#This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SUM(Emisiones_CH4_CO2eq_MUNDO[[#This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SUM(Emisiones_CH4_CO2eq_MUNDO[[#This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SUM(Emisiones_CH4_CO2eq_MUNDO[[#This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SUM(Emisiones_CH4_CO2eq_MUNDO[[#This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SUM(Emisiones_CH4_CO2eq_MUNDO[[#This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SUM(Emisiones_CH4_CO2eq_MUNDO[[#This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SUM(Emisiones_CH4_CO2eq_MUNDO[[#This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SUM(Emisiones_CH4_CO2eq_MUNDO[[#This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SUM(Emisiones_CH4_CO2eq_MUNDO[[#This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SUM(Emisiones_CH4_CO2eq_MUNDO[[#This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SUM(Emisiones_CH4_CO2eq_MUNDO[[#This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SUM(Emisiones_CH4_CO2eq_MUNDO[[#This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SUM(Emisiones_CH4_CO2eq_MUNDO[[#This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SUM(Emisiones_CH4_CO2eq_MUNDO[[#This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SUM(Emisiones_CH4_CO2eq_MUNDO[[#This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SUM(Emisiones_CH4_CO2eq_MUNDO[[#This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SUM(Emisiones_CH4_CO2eq_MUNDO[[#This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SUM(Emisiones_CH4_CO2eq_MUNDO[[#This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SUM(Emisiones_CH4_CO2eq_MUNDO[[#This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SUM(Emisiones_CH4_CO2eq_MUNDO[[#This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SUM(Emisiones_CH4_CO2eq_MUNDO[[#This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SUM(Emisiones_CH4_CO2eq_MUNDO[[#This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SUM(Emisiones_CH4_CO2eq_MUNDO[[#This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SUM(Emisiones_CH4_CO2eq_MUNDO[[#This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SUM(Emisiones_CH4_CO2eq_MUNDO[[#This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SUM(Emisiones_CH4_CO2eq_MUNDO[[#This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SUM(Emisiones_CH4_CO2eq_MUNDO[[#This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SUM(Emisiones_CH4_CO2eq_MUNDO[[#This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SUM(Emisiones_CH4_CO2eq_MUNDO[[#This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SUM(Emisiones_CH4_CO2eq_MUNDO[[#This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SUM(Emisiones_CH4_CO2eq_MUNDO[[#This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SUM(Emisiones_CH4_CO2eq_MUNDO[[#This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SUM(Emisiones_CH4_CO2eq_MUNDO[[#This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SUM(Emisiones_CH4_CO2eq_MUNDO[[#This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SUM(Emisiones_CH4_CO2eq_MUNDO[[#This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SUM(Emisiones_CH4_CO2eq_MUNDO[[#This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SUM(Emisiones_CH4_CO2eq_MUNDO[[#This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SUM(Emisiones_CH4_CO2eq_MUNDO[[#This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SUM(Emisiones_CH4_CO2eq_MUNDO[[#This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SUM(Emisiones_CH4_CO2eq_MUNDO[[#This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SUM(Emisiones_CH4_CO2eq_MUNDO[[#This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SUM(Emisiones_CH4_CO2eq_MUNDO[[#This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SUM(Emisiones_CH4_CO2eq_MUNDO[[#This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SUM(Emisiones_CH4_CO2eq_MUNDO[[#This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SUM(Emisiones_CH4_CO2eq_MUNDO[[#This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SUM(Emisiones_CH4_CO2eq_MUNDO[[#This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SUM(Emisiones_CH4_CO2eq_MUNDO[[#This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SUM(Emisiones_CH4_CO2eq_MUNDO[[#This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SUM(Emisiones_CH4_CO2eq_MUNDO[[#This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SUM(Emisiones_CH4_CO2eq_MUNDO[[#This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SUM(Emisiones_CH4_CO2eq_MUNDO[[#This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SUM(Emisiones_CH4_CO2eq_MUNDO[[#This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SUM(Emisiones_CH4_CO2eq_MUNDO[[#This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SUM(Emisiones_CH4_CO2eq_MUNDO[[#This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SUM(Emisiones_CH4_CO2eq_MUNDO[[#This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SUM(Emisiones_CH4_CO2eq_MUNDO[[#This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SUM(Emisiones_CH4_CO2eq_MUNDO[[#This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SUM(Emisiones_CH4_CO2eq_MUNDO[[#This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SUM(Emisiones_CH4_CO2eq_MUNDO[[#This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SUM(Emisiones_CH4_CO2eq_MUNDO[[#This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SUM(Emisiones_CH4_CO2eq_MUNDO[[#This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SUM(Emisiones_CH4_CO2eq_MUNDO[[#This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SUM(Emisiones_CH4_CO2eq_MUNDO[[#This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SUM(Emisiones_CH4_CO2eq_MUNDO[[#This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SUM(Emisiones_CH4_CO2eq_MUNDO[[#This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SUM(Emisiones_CH4_CO2eq_MUNDO[[#This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SUM(Emisiones_CH4_CO2eq_MUNDO[[#This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SUM(Emisiones_CH4_CO2eq_MUNDO[[#This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SUM(Emisiones_CH4_CO2eq_MUNDO[[#This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SUM(Emisiones_CH4_CO2eq_MUNDO[[#This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SUM(Emisiones_CH4_CO2eq_MUNDO[[#This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SUM(Emisiones_CH4_CO2eq_MUNDO[[#This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SUM(Emisiones_CH4_CO2eq_MUNDO[[#This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SUM(Emisiones_CH4_CO2eq_MUNDO[[#This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SUM(Emisiones_CH4_CO2eq_MUNDO[[#This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SUM(Emisiones_CH4_CO2eq_MUNDO[[#This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SUM(Emisiones_CH4_CO2eq_MUNDO[[#This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SUM(Emisiones_CH4_CO2eq_MUNDO[[#This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SUM(Emisiones_CH4_CO2eq_MUNDO[[#This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SUM(Emisiones_CH4_CO2eq_MUNDO[[#This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SUM(Emisiones_CH4_CO2eq_MUNDO[[#This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SUM(Emisiones_CH4_CO2eq_MUNDO[[#This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SUM(Emisiones_CH4_CO2eq_MUNDO[[#This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SUM(Emisiones_CH4_CO2eq_MUNDO[[#This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SUM(Emisiones_CH4_CO2eq_MUNDO[[#This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SUM(Emisiones_CH4_CO2eq_MUNDO[[#This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SUM(Emisiones_CH4_CO2eq_MUNDO[[#This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SUM(Emisiones_CH4_CO2eq_MUNDO[[#This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SUM(Emisiones_CH4_CO2eq_MUNDO[[#This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SUM(Emisiones_CH4_CO2eq_MUNDO[[#This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SUM(Emisiones_CH4_CO2eq_MUNDO[[#This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SUM(Emisiones_CH4_CO2eq_MUNDO[[#This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SUM(Emisiones_CH4_CO2eq_MUNDO[[#This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SUM(Emisiones_CH4_CO2eq_MUNDO[[#This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SUM(Emisiones_CH4_CO2eq_MUNDO[[#This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SUM(Emisiones_CH4_CO2eq_MUNDO[[#This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SUM(Emisiones_CH4_CO2eq_MUNDO[[#This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SUM(Emisiones_CH4_CO2eq_MUNDO[[#This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SUM(Emisiones_CH4_CO2eq_MUNDO[[#This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SUM(Emisiones_CH4_CO2eq_MUNDO[[#This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SUM(Emisiones_CH4_CO2eq_MUNDO[[#This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SUM(Emisiones_CH4_CO2eq_MUNDO[[#This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SUM(Emisiones_CH4_CO2eq_MUNDO[[#This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SUM(Emisiones_CH4_CO2eq_MUNDO[[#This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SUM(Emisiones_CH4_CO2eq_MUNDO[[#This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SUM(Emisiones_CH4_CO2eq_MUNDO[[#This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SUM(Emisiones_CH4_CO2eq_MUNDO[[#This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SUM(Emisiones_CH4_CO2eq_MUNDO[[#This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SUM(Emisiones_CH4_CO2eq_MUNDO[[#This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SUM(Emisiones_CH4_CO2eq_MUNDO[[#This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SUM(Emisiones_CH4_CO2eq_MUNDO[[#This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SUM(Emisiones_CH4_CO2eq_MUNDO[[#This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SUM(Emisiones_CH4_CO2eq_MUNDO[[#This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SUM(Emisiones_CH4_CO2eq_MUNDO[[#This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SUM(Emisiones_CH4_CO2eq_MUNDO[[#This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SUM(Emisiones_CH4_CO2eq_MUNDO[[#This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SUM(Emisiones_CH4_CO2eq_MUNDO[[#This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SUM(Emisiones_CH4_CO2eq_MUNDO[[#This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SUM(Emisiones_CH4_CO2eq_MUNDO[[#This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SUM(Emisiones_CH4_CO2eq_MUNDO[[#This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SUM(Emisiones_CH4_CO2eq_MUNDO[[#This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SUM(Emisiones_CH4_CO2eq_MUNDO[[#This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SUM(Emisiones_CH4_CO2eq_MUNDO[[#This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SUM(Emisiones_CH4_CO2eq_MUNDO[[#This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SUM(Emisiones_CH4_CO2eq_MUNDO[[#This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SUM(Emisiones_CH4_CO2eq_MUNDO[[#This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SUM(Emisiones_CH4_CO2eq_MUNDO[[#This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SUM(Emisiones_CH4_CO2eq_MUNDO[[#This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SUM(Emisiones_CH4_CO2eq_MUNDO[[#This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SUM(Emisiones_CH4_CO2eq_MUNDO[[#This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SUM(Emisiones_CH4_CO2eq_MUNDO[[#This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SUM(Emisiones_CH4_CO2eq_MUNDO[[#This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SUM(Emisiones_CH4_CO2eq_MUNDO[[#This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SUM(Emisiones_CH4_CO2eq_MUNDO[[#This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SUM(Emisiones_CH4_CO2eq_MUNDO[[#This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SUM(Emisiones_CH4_CO2eq_MUNDO[[#This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SUM(Emisiones_CH4_CO2eq_MUNDO[[#This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SUM(Emisiones_CH4_CO2eq_MUNDO[[#This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SUM(Emisiones_CH4_CO2eq_MUNDO[[#This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SUM(Emisiones_CH4_CO2eq_MUNDO[[#This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SUM(Emisiones_CH4_CO2eq_MUNDO[[#This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SUM(Emisiones_CH4_CO2eq_MUNDO[[#This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SUM(Emisiones_CH4_CO2eq_MUNDO[[#This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SUM(Emisiones_CH4_CO2eq_MUNDO[[#This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SUM(Emisiones_CH4_CO2eq_MUNDO[[#This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SUM(Emisiones_CH4_CO2eq_MUNDO[[#This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SUM(Emisiones_CH4_CO2eq_MUNDO[[#This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SUM(Emisiones_CH4_CO2eq_MUNDO[[#This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SUM(Emisiones_CH4_CO2eq_MUNDO[[#This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SUM(Emisiones_CH4_CO2eq_MUNDO[[#This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SUM(Emisiones_CH4_CO2eq_MUNDO[[#This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SUM(Emisiones_CH4_CO2eq_MUNDO[[#This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SUM(Emisiones_CH4_CO2eq_MUNDO[[#This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SUM(Emisiones_CH4_CO2eq_MUNDO[[#This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SUM(Emisiones_CH4_CO2eq_MUNDO[[#This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SUM(Emisiones_CH4_CO2eq_MUNDO[[#This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SUM(Emisiones_CH4_CO2eq_MUNDO[[#This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SUM(Emisiones_CH4_CO2eq_MUNDO[[#This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SUM(Emisiones_CH4_CO2eq_MUNDO[[#This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SUM(Emisiones_CH4_CO2eq_MUNDO[[#This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SUM(Emisiones_CH4_CO2eq_MUNDO[[#This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SUM(Emisiones_CH4_CO2eq_MUNDO[[#This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SUM(Emisiones_CH4_CO2eq_MUNDO[[#This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SUM(Emisiones_CH4_CO2eq_MUNDO[[#This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SUM(Emisiones_CH4_CO2eq_MUNDO[[#This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SUM(Emisiones_CH4_CO2eq_MUNDO[[#This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SUM(Emisiones_CH4_CO2eq_MUNDO[[#This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SUM(Emisiones_CH4_CO2eq_MUNDO[[#This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SUM(Emisiones_CH4_CO2eq_MUNDO[[#This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SUM(Emisiones_CH4_CO2eq_MUNDO[[#This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SUM(Emisiones_CH4_CO2eq_MUNDO[[#This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SUM(Emisiones_CH4_CO2eq_MUNDO[[#This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SUM(Emisiones_CH4_CO2eq_MUNDO[[#This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SUM(Emisiones_CH4_CO2eq_MUNDO[[#This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SUM(Emisiones_CH4_CO2eq_MUNDO[[#This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SUM(Emisiones_CH4_CO2eq_MUNDO[[#This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SUM(Emisiones_CH4_CO2eq_MUNDO[[#This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SUM(Emisiones_CH4_CO2eq_MUNDO[[#This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SUM(Emisiones_CH4_CO2eq_MUNDO[[#This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SUM(Emisiones_CH4_CO2eq_MUNDO[[#This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SUM(Emisiones_CH4_CO2eq_MUNDO[[#This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SUM(Emisiones_CH4_CO2eq_MUNDO[[#This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SUM(Emisiones_CH4_CO2eq_MUNDO[[#This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SUM(Emisiones_CH4_CO2eq_MUNDO[[#This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SUM(Emisiones_CH4_CO2eq_MUNDO[[#This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SUM(Emisiones_CH4_CO2eq_MUNDO[[#This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SUM(Emisiones_CH4_CO2eq_MUNDO[[#This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SUM(Emisiones_CH4_CO2eq_MUNDO[[#This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SUM(Emisiones_CH4_CO2eq_MUNDO[[#This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SUM(Emisiones_CH4_CO2eq_MUNDO[[#This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SUM(Emisiones_CH4_CO2eq_MUNDO[[#This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SUM(Emisiones_CH4_CO2eq_MUNDO[[#This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SUM(Emisiones_CH4_CO2eq_MUNDO[[#This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SUM(Emisiones_CH4_CO2eq_MUNDO[[#This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SUM(Emisiones_CH4_CO2eq_MUNDO[[#This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SUM(Emisiones_CH4_CO2eq_MUNDO[[#This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SUM(Emisiones_CH4_CO2eq_MUNDO[[#This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SUM(Emisiones_CH4_CO2eq_MUNDO[[#This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SUM(Emisiones_CH4_CO2eq_MUNDO[[#This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SUM(Emisiones_CH4_CO2eq_MUNDO[[#This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SUM(Emisiones_CH4_CO2eq_MUNDO[[#This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SUM(Emisiones_CH4_CO2eq_MUNDO[[#This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SUM(Emisiones_CH4_CO2eq_MUNDO[[#This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SUM(Emisiones_CH4_CO2eq_MUNDO[[#This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SUM(Emisiones_CH4_CO2eq_MUNDO[[#This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EE8-17D8-434F-BC7F-142D8E4A6D5F}">
  <sheetPr codeName="Hoja2"/>
  <dimension ref="A1:AB514"/>
  <sheetViews>
    <sheetView tabSelected="1" topLeftCell="A193" workbookViewId="0">
      <selection activeCell="AC12" sqref="AC12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39.140625" customWidth="1"/>
    <col min="13" max="16" width="29.85546875" customWidth="1"/>
    <col min="17" max="20" width="27.85546875" customWidth="1"/>
    <col min="21" max="24" width="29.7109375" customWidth="1"/>
    <col min="25" max="28" width="48.7109375" customWidth="1"/>
  </cols>
  <sheetData>
    <row r="1" spans="1:28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513</v>
      </c>
      <c r="G1" s="3" t="s">
        <v>514</v>
      </c>
      <c r="H1" s="4" t="s">
        <v>515</v>
      </c>
      <c r="I1" s="1" t="s">
        <v>507</v>
      </c>
      <c r="J1" s="2" t="s">
        <v>516</v>
      </c>
      <c r="K1" s="3" t="s">
        <v>517</v>
      </c>
      <c r="L1" s="4" t="s">
        <v>518</v>
      </c>
      <c r="M1" s="1" t="s">
        <v>508</v>
      </c>
      <c r="N1" s="2" t="s">
        <v>519</v>
      </c>
      <c r="O1" s="3" t="s">
        <v>520</v>
      </c>
      <c r="P1" s="4" t="s">
        <v>521</v>
      </c>
      <c r="Q1" s="1" t="s">
        <v>509</v>
      </c>
      <c r="R1" s="2" t="s">
        <v>522</v>
      </c>
      <c r="S1" s="3" t="s">
        <v>523</v>
      </c>
      <c r="T1" s="4" t="s">
        <v>524</v>
      </c>
      <c r="U1" s="1" t="s">
        <v>510</v>
      </c>
      <c r="V1" s="2" t="s">
        <v>525</v>
      </c>
      <c r="W1" s="3" t="s">
        <v>526</v>
      </c>
      <c r="X1" s="4" t="s">
        <v>527</v>
      </c>
      <c r="Y1" s="1" t="s">
        <v>511</v>
      </c>
      <c r="Z1" s="2" t="s">
        <v>528</v>
      </c>
      <c r="AA1" s="3" t="s">
        <v>529</v>
      </c>
      <c r="AB1" s="4" t="s">
        <v>530</v>
      </c>
    </row>
    <row r="2" spans="1:28" x14ac:dyDescent="0.25">
      <c r="A2" t="s">
        <v>12</v>
      </c>
      <c r="B2" t="s">
        <v>12</v>
      </c>
      <c r="C2" t="s">
        <v>13</v>
      </c>
      <c r="D2">
        <v>1990</v>
      </c>
      <c r="E2">
        <v>84880</v>
      </c>
      <c r="F2">
        <f>IF(A1=Emisiones_CH4_CO2eq_LA[[#This Row],[País]],IFERROR(Emisiones_CH4_CO2eq_LA[[#This Row],[Agricultura (kilotoneladas CO₂e)]]-E1,0),0)</f>
        <v>0</v>
      </c>
      <c r="G2" s="6">
        <f>IF(A1=Emisiones_CH4_CO2eq_LA[[#This Row],[País]],IFERROR(((Emisiones_CH4_CO2eq_LA[[#This Row],[Agricultura (kilotoneladas CO₂e)]]-E1)/E1)*100,0),0)</f>
        <v>0</v>
      </c>
      <c r="H2" s="6">
        <v>2.6021643827217198</v>
      </c>
      <c r="I2">
        <v>10120</v>
      </c>
      <c r="J2">
        <f>IF(A1=Emisiones_CH4_CO2eq_LA[[#This Row],[País]],IFERROR(Emisiones_CH4_CO2eq_LA[[#This Row],[Emisiones Fugitivas (kilotoneladas CO₂e)]]-I1,0),0)</f>
        <v>0</v>
      </c>
      <c r="K2" s="6">
        <f>IF(A1=Emisiones_CH4_CO2eq_LA[[#This Row],[País]],IFERROR(((Emisiones_CH4_CO2eq_LA[[#This Row],[Emisiones Fugitivas (kilotoneladas CO₂e)]]-I1)/I1)*100,0),0)</f>
        <v>0</v>
      </c>
      <c r="L2" s="6">
        <v>0.310248628100186</v>
      </c>
      <c r="M2">
        <v>10260</v>
      </c>
      <c r="N2">
        <f>IF(A1=Emisiones_CH4_CO2eq_LA[[#This Row],[País]],IFERROR(Emisiones_CH4_CO2eq_LA[[#This Row],[Residuos (kilotoneladas CO₂e)]]-M1,0),0)</f>
        <v>0</v>
      </c>
      <c r="O2" s="6">
        <f>IF(A1=Emisiones_CH4_CO2eq_LA[[#This Row],[País]],IFERROR(((Emisiones_CH4_CO2eq_LA[[#This Row],[Residuos (kilotoneladas CO₂e)]]-M1)/M1)*100,0),0)</f>
        <v>0</v>
      </c>
      <c r="P2" s="6">
        <v>0.31454060516876597</v>
      </c>
      <c r="Q2">
        <v>7960</v>
      </c>
      <c r="R2">
        <f>IF(A1=Emisiones_CH4_CO2eq_LA[[#This Row],[País]],IFERROR(Emisiones_CH4_CO2eq_LA[[#This Row],[UCTUS (kilotoneladas CO₂e)]]-Q1,0),0)</f>
        <v>0</v>
      </c>
      <c r="S2" s="6">
        <f>IF(A1=Emisiones_CH4_CO2eq_LA[[#This Row],[País]],IFERROR(((Emisiones_CH4_CO2eq_LA[[#This Row],[UCTUS (kilotoneladas CO₂e)]]-Q1)/Q1)*100,0),0)</f>
        <v>0</v>
      </c>
      <c r="T2" s="6">
        <v>0.24402955332781501</v>
      </c>
      <c r="U2">
        <v>20</v>
      </c>
      <c r="V2">
        <f>IF(A1=Emisiones_CH4_CO2eq_LA[[#This Row],[País]],IFERROR(Emisiones_CH4_CO2eq_LA[[#This Row],[Industria (kilotoneladas CO₂e)]]-U1,0),0)</f>
        <v>0</v>
      </c>
      <c r="W2" s="6">
        <f>IF(A1=Emisiones_CH4_CO2eq_LA[[#This Row],[País]],IFERROR(((Emisiones_CH4_CO2eq_LA[[#This Row],[Industria (kilotoneladas CO₂e)]]-U1)/U1)*100,0),0)</f>
        <v>0</v>
      </c>
      <c r="X2" s="6">
        <v>6.1313958122566597E-4</v>
      </c>
      <c r="Y2">
        <v>750</v>
      </c>
      <c r="Z2">
        <f>IF(A1=Emisiones_CH4_CO2eq_LA[[#This Row],[País]],IFERROR(Emisiones_CH4_CO2eq_LA[[#This Row],[Otras Quemas de Combustible (kilotoneladas CO₂e)]]-Y1,0),0)</f>
        <v>0</v>
      </c>
      <c r="AA2" s="6">
        <f>IF(A1=Emisiones_CH4_CO2eq_LA[[#This Row],[País]],IFERROR(((Emisiones_CH4_CO2eq_LA[[#This Row],[Otras Quemas de Combustible (kilotoneladas CO₂e)]]-Y1)/Y1)*100,0),0)</f>
        <v>0</v>
      </c>
      <c r="AB2" s="6">
        <v>0.02</v>
      </c>
    </row>
    <row r="3" spans="1:28" x14ac:dyDescent="0.25">
      <c r="A3" t="s">
        <v>12</v>
      </c>
      <c r="B3" t="s">
        <v>12</v>
      </c>
      <c r="C3" t="s">
        <v>13</v>
      </c>
      <c r="D3">
        <v>1991</v>
      </c>
      <c r="E3">
        <v>83850</v>
      </c>
      <c r="F3">
        <f>IF(A2=Emisiones_CH4_CO2eq_LA[[#This Row],[País]],IFERROR(Emisiones_CH4_CO2eq_LA[[#This Row],[Agricultura (kilotoneladas CO₂e)]]-E2,0),0)</f>
        <v>-1030</v>
      </c>
      <c r="G3" s="6">
        <f>IF(A2=Emisiones_CH4_CO2eq_LA[[#This Row],[País]],IFERROR(((Emisiones_CH4_CO2eq_LA[[#This Row],[Agricultura (kilotoneladas CO₂e)]]-E2)/E2)*100,0),0)</f>
        <v>-1.2134778510838833</v>
      </c>
      <c r="H3" s="6">
        <v>2.5348408355754399</v>
      </c>
      <c r="I3">
        <v>10590</v>
      </c>
      <c r="J3">
        <f>IF(A2=Emisiones_CH4_CO2eq_LA[[#This Row],[País]],IFERROR(Emisiones_CH4_CO2eq_LA[[#This Row],[Emisiones Fugitivas (kilotoneladas CO₂e)]]-I2,0),0)</f>
        <v>470</v>
      </c>
      <c r="K3" s="6">
        <f>IF(A2=Emisiones_CH4_CO2eq_LA[[#This Row],[País]],IFERROR(((Emisiones_CH4_CO2eq_LA[[#This Row],[Emisiones Fugitivas (kilotoneladas CO₂e)]]-I2)/I2)*100,0),0)</f>
        <v>4.6442687747035576</v>
      </c>
      <c r="L3" s="6">
        <v>0.32014268871489399</v>
      </c>
      <c r="M3">
        <v>10490</v>
      </c>
      <c r="N3">
        <f>IF(A2=Emisiones_CH4_CO2eq_LA[[#This Row],[País]],IFERROR(Emisiones_CH4_CO2eq_LA[[#This Row],[Residuos (kilotoneladas CO₂e)]]-M2,0),0)</f>
        <v>230</v>
      </c>
      <c r="O3" s="6">
        <f>IF(A2=Emisiones_CH4_CO2eq_LA[[#This Row],[País]],IFERROR(((Emisiones_CH4_CO2eq_LA[[#This Row],[Residuos (kilotoneladas CO₂e)]]-M2)/M2)*100,0),0)</f>
        <v>2.2417153996101362</v>
      </c>
      <c r="P3" s="6">
        <v>0.31711962272136401</v>
      </c>
      <c r="Q3">
        <v>7960</v>
      </c>
      <c r="R3">
        <f>IF(A2=Emisiones_CH4_CO2eq_LA[[#This Row],[País]],IFERROR(Emisiones_CH4_CO2eq_LA[[#This Row],[UCTUS (kilotoneladas CO₂e)]]-Q2,0),0)</f>
        <v>0</v>
      </c>
      <c r="S3" s="6">
        <f>IF(A2=Emisiones_CH4_CO2eq_LA[[#This Row],[País]],IFERROR(((Emisiones_CH4_CO2eq_LA[[#This Row],[UCTUS (kilotoneladas CO₂e)]]-Q2)/Q2)*100,0),0)</f>
        <v>0</v>
      </c>
      <c r="T3" s="6">
        <v>0.24063605308503799</v>
      </c>
      <c r="U3">
        <v>20</v>
      </c>
      <c r="V3">
        <f>IF(A2=Emisiones_CH4_CO2eq_LA[[#This Row],[País]],IFERROR(Emisiones_CH4_CO2eq_LA[[#This Row],[Industria (kilotoneladas CO₂e)]]-U2,0),0)</f>
        <v>0</v>
      </c>
      <c r="W3" s="6">
        <f>IF(A2=Emisiones_CH4_CO2eq_LA[[#This Row],[País]],IFERROR(((Emisiones_CH4_CO2eq_LA[[#This Row],[Industria (kilotoneladas CO₂e)]]-U2)/U2)*100,0),0)</f>
        <v>0</v>
      </c>
      <c r="X3" s="6">
        <v>6.0461319870612701E-4</v>
      </c>
      <c r="Y3">
        <v>890</v>
      </c>
      <c r="Z3">
        <f>IF(A2=Emisiones_CH4_CO2eq_LA[[#This Row],[País]],IFERROR(Emisiones_CH4_CO2eq_LA[[#This Row],[Otras Quemas de Combustible (kilotoneladas CO₂e)]]-Y2,0),0)</f>
        <v>140</v>
      </c>
      <c r="AA3" s="6">
        <f>IF(A2=Emisiones_CH4_CO2eq_LA[[#This Row],[País]],IFERROR(((Emisiones_CH4_CO2eq_LA[[#This Row],[Otras Quemas de Combustible (kilotoneladas CO₂e)]]-Y2)/Y2)*100,0),0)</f>
        <v>18.666666666666668</v>
      </c>
      <c r="AB3" s="6">
        <v>0.03</v>
      </c>
    </row>
    <row r="4" spans="1:28" x14ac:dyDescent="0.25">
      <c r="A4" t="s">
        <v>12</v>
      </c>
      <c r="B4" t="s">
        <v>12</v>
      </c>
      <c r="C4" t="s">
        <v>13</v>
      </c>
      <c r="D4">
        <v>1992</v>
      </c>
      <c r="E4">
        <v>84830</v>
      </c>
      <c r="F4">
        <f>IF(A3=Emisiones_CH4_CO2eq_LA[[#This Row],[País]],IFERROR(Emisiones_CH4_CO2eq_LA[[#This Row],[Agricultura (kilotoneladas CO₂e)]]-E3,0),0)</f>
        <v>980</v>
      </c>
      <c r="G4" s="6">
        <f>IF(A3=Emisiones_CH4_CO2eq_LA[[#This Row],[País]],IFERROR(((Emisiones_CH4_CO2eq_LA[[#This Row],[Agricultura (kilotoneladas CO₂e)]]-E3)/E3)*100,0),0)</f>
        <v>1.1687537268932617</v>
      </c>
      <c r="H4" s="6">
        <v>2.5300486146321002</v>
      </c>
      <c r="I4">
        <v>11070</v>
      </c>
      <c r="J4">
        <f>IF(A3=Emisiones_CH4_CO2eq_LA[[#This Row],[País]],IFERROR(Emisiones_CH4_CO2eq_LA[[#This Row],[Emisiones Fugitivas (kilotoneladas CO₂e)]]-I3,0),0)</f>
        <v>480</v>
      </c>
      <c r="K4" s="6">
        <f>IF(A3=Emisiones_CH4_CO2eq_LA[[#This Row],[País]],IFERROR(((Emisiones_CH4_CO2eq_LA[[#This Row],[Emisiones Fugitivas (kilotoneladas CO₂e)]]-I3)/I3)*100,0),0)</f>
        <v>4.5325779036827196</v>
      </c>
      <c r="L4" s="6">
        <v>0.330161949357272</v>
      </c>
      <c r="M4">
        <v>10720</v>
      </c>
      <c r="N4">
        <f>IF(A3=Emisiones_CH4_CO2eq_LA[[#This Row],[País]],IFERROR(Emisiones_CH4_CO2eq_LA[[#This Row],[Residuos (kilotoneladas CO₂e)]]-M3,0),0)</f>
        <v>230</v>
      </c>
      <c r="O4" s="6">
        <f>IF(A3=Emisiones_CH4_CO2eq_LA[[#This Row],[País]],IFERROR(((Emisiones_CH4_CO2eq_LA[[#This Row],[Residuos (kilotoneladas CO₂e)]]-M3)/M3)*100,0),0)</f>
        <v>2.1925643469971399</v>
      </c>
      <c r="P4" s="6">
        <v>0.31972322467117997</v>
      </c>
      <c r="Q4">
        <v>7960</v>
      </c>
      <c r="R4">
        <f>IF(A3=Emisiones_CH4_CO2eq_LA[[#This Row],[País]],IFERROR(Emisiones_CH4_CO2eq_LA[[#This Row],[UCTUS (kilotoneladas CO₂e)]]-Q3,0),0)</f>
        <v>0</v>
      </c>
      <c r="S4" s="6">
        <f>IF(A3=Emisiones_CH4_CO2eq_LA[[#This Row],[País]],IFERROR(((Emisiones_CH4_CO2eq_LA[[#This Row],[UCTUS (kilotoneladas CO₂e)]]-Q3)/Q3)*100,0),0)</f>
        <v>0</v>
      </c>
      <c r="T4" s="6">
        <v>0.23740642428942099</v>
      </c>
      <c r="U4">
        <v>30</v>
      </c>
      <c r="V4">
        <f>IF(A3=Emisiones_CH4_CO2eq_LA[[#This Row],[País]],IFERROR(Emisiones_CH4_CO2eq_LA[[#This Row],[Industria (kilotoneladas CO₂e)]]-U3,0),0)</f>
        <v>10</v>
      </c>
      <c r="W4" s="6">
        <f>IF(A3=Emisiones_CH4_CO2eq_LA[[#This Row],[País]],IFERROR(((Emisiones_CH4_CO2eq_LA[[#This Row],[Industria (kilotoneladas CO₂e)]]-U3)/U3)*100,0),0)</f>
        <v>50</v>
      </c>
      <c r="X4" s="6">
        <v>8.9474783023651104E-4</v>
      </c>
      <c r="Y4">
        <v>1030</v>
      </c>
      <c r="Z4">
        <f>IF(A3=Emisiones_CH4_CO2eq_LA[[#This Row],[País]],IFERROR(Emisiones_CH4_CO2eq_LA[[#This Row],[Otras Quemas de Combustible (kilotoneladas CO₂e)]]-Y3,0),0)</f>
        <v>140</v>
      </c>
      <c r="AA4" s="6">
        <f>IF(A3=Emisiones_CH4_CO2eq_LA[[#This Row],[País]],IFERROR(((Emisiones_CH4_CO2eq_LA[[#This Row],[Otras Quemas de Combustible (kilotoneladas CO₂e)]]-Y3)/Y3)*100,0),0)</f>
        <v>15.730337078651685</v>
      </c>
      <c r="AB4" s="6">
        <v>0.03</v>
      </c>
    </row>
    <row r="5" spans="1:28" x14ac:dyDescent="0.25">
      <c r="A5" t="s">
        <v>12</v>
      </c>
      <c r="B5" t="s">
        <v>12</v>
      </c>
      <c r="C5" t="s">
        <v>13</v>
      </c>
      <c r="D5">
        <v>1993</v>
      </c>
      <c r="E5">
        <v>83470</v>
      </c>
      <c r="F5">
        <f>IF(A4=Emisiones_CH4_CO2eq_LA[[#This Row],[País]],IFERROR(Emisiones_CH4_CO2eq_LA[[#This Row],[Agricultura (kilotoneladas CO₂e)]]-E4,0),0)</f>
        <v>-1360</v>
      </c>
      <c r="G5" s="6">
        <f>IF(A4=Emisiones_CH4_CO2eq_LA[[#This Row],[País]],IFERROR(((Emisiones_CH4_CO2eq_LA[[#This Row],[Agricultura (kilotoneladas CO₂e)]]-E4)/E4)*100,0),0)</f>
        <v>-1.6032064128256511</v>
      </c>
      <c r="H5" s="6">
        <v>2.45716808949072</v>
      </c>
      <c r="I5">
        <v>11540</v>
      </c>
      <c r="J5">
        <f>IF(A4=Emisiones_CH4_CO2eq_LA[[#This Row],[País]],IFERROR(Emisiones_CH4_CO2eq_LA[[#This Row],[Emisiones Fugitivas (kilotoneladas CO₂e)]]-I4,0),0)</f>
        <v>470</v>
      </c>
      <c r="K5" s="6">
        <f>IF(A4=Emisiones_CH4_CO2eq_LA[[#This Row],[País]],IFERROR(((Emisiones_CH4_CO2eq_LA[[#This Row],[Emisiones Fugitivas (kilotoneladas CO₂e)]]-I4)/I4)*100,0),0)</f>
        <v>4.2457091237579041</v>
      </c>
      <c r="L5" s="6">
        <v>0.33971151015602002</v>
      </c>
      <c r="M5">
        <v>10950</v>
      </c>
      <c r="N5">
        <f>IF(A4=Emisiones_CH4_CO2eq_LA[[#This Row],[País]],IFERROR(Emisiones_CH4_CO2eq_LA[[#This Row],[Residuos (kilotoneladas CO₂e)]]-M4,0),0)</f>
        <v>230</v>
      </c>
      <c r="O5" s="6">
        <f>IF(A4=Emisiones_CH4_CO2eq_LA[[#This Row],[País]],IFERROR(((Emisiones_CH4_CO2eq_LA[[#This Row],[Residuos (kilotoneladas CO₂e)]]-M4)/M4)*100,0),0)</f>
        <v>2.1455223880597014</v>
      </c>
      <c r="P5" s="6">
        <v>0.322343244038857</v>
      </c>
      <c r="Q5">
        <v>7960</v>
      </c>
      <c r="R5">
        <f>IF(A4=Emisiones_CH4_CO2eq_LA[[#This Row],[País]],IFERROR(Emisiones_CH4_CO2eq_LA[[#This Row],[UCTUS (kilotoneladas CO₂e)]]-Q4,0),0)</f>
        <v>0</v>
      </c>
      <c r="S5" s="6">
        <f>IF(A4=Emisiones_CH4_CO2eq_LA[[#This Row],[País]],IFERROR(((Emisiones_CH4_CO2eq_LA[[#This Row],[UCTUS (kilotoneladas CO₂e)]]-Q4)/Q4)*100,0),0)</f>
        <v>0</v>
      </c>
      <c r="T5" s="6">
        <v>0.23432440388578099</v>
      </c>
      <c r="U5">
        <v>30</v>
      </c>
      <c r="V5">
        <f>IF(A4=Emisiones_CH4_CO2eq_LA[[#This Row],[País]],IFERROR(Emisiones_CH4_CO2eq_LA[[#This Row],[Industria (kilotoneladas CO₂e)]]-U4,0),0)</f>
        <v>0</v>
      </c>
      <c r="W5" s="6">
        <f>IF(A4=Emisiones_CH4_CO2eq_LA[[#This Row],[País]],IFERROR(((Emisiones_CH4_CO2eq_LA[[#This Row],[Industria (kilotoneladas CO₂e)]]-U4)/U4)*100,0),0)</f>
        <v>0</v>
      </c>
      <c r="X5" s="6">
        <v>8.8313217544892504E-4</v>
      </c>
      <c r="Y5">
        <v>1170</v>
      </c>
      <c r="Z5">
        <f>IF(A4=Emisiones_CH4_CO2eq_LA[[#This Row],[País]],IFERROR(Emisiones_CH4_CO2eq_LA[[#This Row],[Otras Quemas de Combustible (kilotoneladas CO₂e)]]-Y4,0),0)</f>
        <v>140</v>
      </c>
      <c r="AA5" s="6">
        <f>IF(A4=Emisiones_CH4_CO2eq_LA[[#This Row],[País]],IFERROR(((Emisiones_CH4_CO2eq_LA[[#This Row],[Otras Quemas de Combustible (kilotoneladas CO₂e)]]-Y4)/Y4)*100,0),0)</f>
        <v>13.592233009708737</v>
      </c>
      <c r="AB5" s="6">
        <v>0.03</v>
      </c>
    </row>
    <row r="6" spans="1:28" x14ac:dyDescent="0.25">
      <c r="A6" t="s">
        <v>12</v>
      </c>
      <c r="B6" t="s">
        <v>12</v>
      </c>
      <c r="C6" t="s">
        <v>13</v>
      </c>
      <c r="D6">
        <v>1994</v>
      </c>
      <c r="E6">
        <v>84100</v>
      </c>
      <c r="F6">
        <f>IF(A5=Emisiones_CH4_CO2eq_LA[[#This Row],[País]],IFERROR(Emisiones_CH4_CO2eq_LA[[#This Row],[Agricultura (kilotoneladas CO₂e)]]-E5,0),0)</f>
        <v>630</v>
      </c>
      <c r="G6" s="6">
        <f>IF(A5=Emisiones_CH4_CO2eq_LA[[#This Row],[País]],IFERROR(((Emisiones_CH4_CO2eq_LA[[#This Row],[Agricultura (kilotoneladas CO₂e)]]-E5)/E5)*100,0),0)</f>
        <v>0.75476219000838629</v>
      </c>
      <c r="H6" s="6">
        <v>2.44455425398947</v>
      </c>
      <c r="I6">
        <v>12020</v>
      </c>
      <c r="J6">
        <f>IF(A5=Emisiones_CH4_CO2eq_LA[[#This Row],[País]],IFERROR(Emisiones_CH4_CO2eq_LA[[#This Row],[Emisiones Fugitivas (kilotoneladas CO₂e)]]-I5,0),0)</f>
        <v>480</v>
      </c>
      <c r="K6" s="6">
        <f>IF(A5=Emisiones_CH4_CO2eq_LA[[#This Row],[País]],IFERROR(((Emisiones_CH4_CO2eq_LA[[#This Row],[Emisiones Fugitivas (kilotoneladas CO₂e)]]-I5)/I5)*100,0),0)</f>
        <v>4.1594454072790299</v>
      </c>
      <c r="L6" s="6">
        <v>0.34938813475568897</v>
      </c>
      <c r="M6">
        <v>11180</v>
      </c>
      <c r="N6">
        <f>IF(A5=Emisiones_CH4_CO2eq_LA[[#This Row],[País]],IFERROR(Emisiones_CH4_CO2eq_LA[[#This Row],[Residuos (kilotoneladas CO₂e)]]-M5,0),0)</f>
        <v>230</v>
      </c>
      <c r="O6" s="6">
        <f>IF(A5=Emisiones_CH4_CO2eq_LA[[#This Row],[País]],IFERROR(((Emisiones_CH4_CO2eq_LA[[#This Row],[Residuos (kilotoneladas CO₂e)]]-M5)/M5)*100,0),0)</f>
        <v>2.1004566210045663</v>
      </c>
      <c r="P6" s="6">
        <v>0.32497165944830297</v>
      </c>
      <c r="Q6">
        <v>7960</v>
      </c>
      <c r="R6">
        <f>IF(A5=Emisiones_CH4_CO2eq_LA[[#This Row],[País]],IFERROR(Emisiones_CH4_CO2eq_LA[[#This Row],[UCTUS (kilotoneladas CO₂e)]]-Q5,0),0)</f>
        <v>0</v>
      </c>
      <c r="S6" s="6">
        <f>IF(A5=Emisiones_CH4_CO2eq_LA[[#This Row],[País]],IFERROR(((Emisiones_CH4_CO2eq_LA[[#This Row],[UCTUS (kilotoneladas CO₂e)]]-Q5)/Q5)*100,0),0)</f>
        <v>0</v>
      </c>
      <c r="T6" s="6">
        <v>0.23137517076999001</v>
      </c>
      <c r="U6">
        <v>30</v>
      </c>
      <c r="V6">
        <f>IF(A5=Emisiones_CH4_CO2eq_LA[[#This Row],[País]],IFERROR(Emisiones_CH4_CO2eq_LA[[#This Row],[Industria (kilotoneladas CO₂e)]]-U5,0),0)</f>
        <v>0</v>
      </c>
      <c r="W6" s="6">
        <f>IF(A5=Emisiones_CH4_CO2eq_LA[[#This Row],[País]],IFERROR(((Emisiones_CH4_CO2eq_LA[[#This Row],[Industria (kilotoneladas CO₂e)]]-U5)/U5)*100,0),0)</f>
        <v>0</v>
      </c>
      <c r="X6" s="6">
        <v>8.7201697526378497E-4</v>
      </c>
      <c r="Y6">
        <v>1300</v>
      </c>
      <c r="Z6">
        <f>IF(A5=Emisiones_CH4_CO2eq_LA[[#This Row],[País]],IFERROR(Emisiones_CH4_CO2eq_LA[[#This Row],[Otras Quemas de Combustible (kilotoneladas CO₂e)]]-Y5,0),0)</f>
        <v>130</v>
      </c>
      <c r="AA6" s="6">
        <f>IF(A5=Emisiones_CH4_CO2eq_LA[[#This Row],[País]],IFERROR(((Emisiones_CH4_CO2eq_LA[[#This Row],[Otras Quemas de Combustible (kilotoneladas CO₂e)]]-Y5)/Y5)*100,0),0)</f>
        <v>11.111111111111111</v>
      </c>
      <c r="AB6" s="6">
        <v>0.04</v>
      </c>
    </row>
    <row r="7" spans="1:28" x14ac:dyDescent="0.25">
      <c r="A7" t="s">
        <v>12</v>
      </c>
      <c r="B7" t="s">
        <v>12</v>
      </c>
      <c r="C7" t="s">
        <v>13</v>
      </c>
      <c r="D7">
        <v>1995</v>
      </c>
      <c r="E7">
        <v>83440</v>
      </c>
      <c r="F7">
        <f>IF(A6=Emisiones_CH4_CO2eq_LA[[#This Row],[País]],IFERROR(Emisiones_CH4_CO2eq_LA[[#This Row],[Agricultura (kilotoneladas CO₂e)]]-E6,0),0)</f>
        <v>-660</v>
      </c>
      <c r="G7" s="6">
        <f>IF(A6=Emisiones_CH4_CO2eq_LA[[#This Row],[País]],IFERROR(((Emisiones_CH4_CO2eq_LA[[#This Row],[Agricultura (kilotoneladas CO₂e)]]-E6)/E6)*100,0),0)</f>
        <v>-0.78478002378121281</v>
      </c>
      <c r="H7" s="6">
        <v>2.39577351556219</v>
      </c>
      <c r="I7">
        <v>12520</v>
      </c>
      <c r="J7">
        <f>IF(A6=Emisiones_CH4_CO2eq_LA[[#This Row],[País]],IFERROR(Emisiones_CH4_CO2eq_LA[[#This Row],[Emisiones Fugitivas (kilotoneladas CO₂e)]]-I6,0),0)</f>
        <v>500</v>
      </c>
      <c r="K7" s="6">
        <f>IF(A6=Emisiones_CH4_CO2eq_LA[[#This Row],[País]],IFERROR(((Emisiones_CH4_CO2eq_LA[[#This Row],[Emisiones Fugitivas (kilotoneladas CO₂e)]]-I6)/I6)*100,0),0)</f>
        <v>4.1597337770382694</v>
      </c>
      <c r="L7" s="6">
        <v>0.35948087745492102</v>
      </c>
      <c r="M7">
        <v>11690</v>
      </c>
      <c r="N7">
        <f>IF(A6=Emisiones_CH4_CO2eq_LA[[#This Row],[País]],IFERROR(Emisiones_CH4_CO2eq_LA[[#This Row],[Residuos (kilotoneladas CO₂e)]]-M6,0),0)</f>
        <v>510</v>
      </c>
      <c r="O7" s="6">
        <f>IF(A6=Emisiones_CH4_CO2eq_LA[[#This Row],[País]],IFERROR(((Emisiones_CH4_CO2eq_LA[[#This Row],[Residuos (kilotoneladas CO₂e)]]-M6)/M6)*100,0),0)</f>
        <v>4.5617173524150267</v>
      </c>
      <c r="P7" s="6">
        <v>0.335649477431951</v>
      </c>
      <c r="Q7">
        <v>7960</v>
      </c>
      <c r="R7">
        <f>IF(A6=Emisiones_CH4_CO2eq_LA[[#This Row],[País]],IFERROR(Emisiones_CH4_CO2eq_LA[[#This Row],[UCTUS (kilotoneladas CO₂e)]]-Q6,0),0)</f>
        <v>0</v>
      </c>
      <c r="S7" s="6">
        <f>IF(A6=Emisiones_CH4_CO2eq_LA[[#This Row],[País]],IFERROR(((Emisiones_CH4_CO2eq_LA[[#This Row],[UCTUS (kilotoneladas CO₂e)]]-Q6)/Q6)*100,0),0)</f>
        <v>0</v>
      </c>
      <c r="T7" s="6">
        <v>0.22855173997932601</v>
      </c>
      <c r="U7">
        <v>30</v>
      </c>
      <c r="V7">
        <f>IF(A6=Emisiones_CH4_CO2eq_LA[[#This Row],[País]],IFERROR(Emisiones_CH4_CO2eq_LA[[#This Row],[Industria (kilotoneladas CO₂e)]]-U6,0),0)</f>
        <v>0</v>
      </c>
      <c r="W7" s="6">
        <f>IF(A6=Emisiones_CH4_CO2eq_LA[[#This Row],[País]],IFERROR(((Emisiones_CH4_CO2eq_LA[[#This Row],[Industria (kilotoneladas CO₂e)]]-U6)/U6)*100,0),0)</f>
        <v>0</v>
      </c>
      <c r="X7" s="6">
        <v>8.6137590444469898E-4</v>
      </c>
      <c r="Y7">
        <v>1360</v>
      </c>
      <c r="Z7">
        <f>IF(A6=Emisiones_CH4_CO2eq_LA[[#This Row],[País]],IFERROR(Emisiones_CH4_CO2eq_LA[[#This Row],[Otras Quemas de Combustible (kilotoneladas CO₂e)]]-Y6,0),0)</f>
        <v>60</v>
      </c>
      <c r="AA7" s="6">
        <f>IF(A6=Emisiones_CH4_CO2eq_LA[[#This Row],[País]],IFERROR(((Emisiones_CH4_CO2eq_LA[[#This Row],[Otras Quemas de Combustible (kilotoneladas CO₂e)]]-Y6)/Y6)*100,0),0)</f>
        <v>4.6153846153846159</v>
      </c>
      <c r="AB7" s="6">
        <v>0.04</v>
      </c>
    </row>
    <row r="8" spans="1:28" x14ac:dyDescent="0.25">
      <c r="A8" t="s">
        <v>12</v>
      </c>
      <c r="B8" t="s">
        <v>12</v>
      </c>
      <c r="C8" t="s">
        <v>13</v>
      </c>
      <c r="D8">
        <v>1996</v>
      </c>
      <c r="E8">
        <v>80600</v>
      </c>
      <c r="F8">
        <f>IF(A7=Emisiones_CH4_CO2eq_LA[[#This Row],[País]],IFERROR(Emisiones_CH4_CO2eq_LA[[#This Row],[Agricultura (kilotoneladas CO₂e)]]-E7,0),0)</f>
        <v>-2840</v>
      </c>
      <c r="G8" s="6">
        <f>IF(A7=Emisiones_CH4_CO2eq_LA[[#This Row],[País]],IFERROR(((Emisiones_CH4_CO2eq_LA[[#This Row],[Agricultura (kilotoneladas CO₂e)]]-E7)/E7)*100,0),0)</f>
        <v>-3.4036433365292424</v>
      </c>
      <c r="H8" s="6">
        <v>2.2867843159507402</v>
      </c>
      <c r="I8">
        <v>13010</v>
      </c>
      <c r="J8">
        <f>IF(A7=Emisiones_CH4_CO2eq_LA[[#This Row],[País]],IFERROR(Emisiones_CH4_CO2eq_LA[[#This Row],[Emisiones Fugitivas (kilotoneladas CO₂e)]]-I7,0),0)</f>
        <v>490</v>
      </c>
      <c r="K8" s="6">
        <f>IF(A7=Emisiones_CH4_CO2eq_LA[[#This Row],[País]],IFERROR(((Emisiones_CH4_CO2eq_LA[[#This Row],[Emisiones Fugitivas (kilotoneladas CO₂e)]]-I7)/I7)*100,0),0)</f>
        <v>3.9137380191693292</v>
      </c>
      <c r="L8" s="6">
        <v>0.36911990013051099</v>
      </c>
      <c r="M8">
        <v>12210</v>
      </c>
      <c r="N8">
        <f>IF(A7=Emisiones_CH4_CO2eq_LA[[#This Row],[País]],IFERROR(Emisiones_CH4_CO2eq_LA[[#This Row],[Residuos (kilotoneladas CO₂e)]]-M7,0),0)</f>
        <v>520</v>
      </c>
      <c r="O8" s="6">
        <f>IF(A7=Emisiones_CH4_CO2eq_LA[[#This Row],[País]],IFERROR(((Emisiones_CH4_CO2eq_LA[[#This Row],[Residuos (kilotoneladas CO₂e)]]-M7)/M7)*100,0),0)</f>
        <v>4.4482463644140289</v>
      </c>
      <c r="P8" s="6">
        <v>0.34642228905407702</v>
      </c>
      <c r="Q8">
        <v>3840</v>
      </c>
      <c r="R8">
        <f>IF(A7=Emisiones_CH4_CO2eq_LA[[#This Row],[País]],IFERROR(Emisiones_CH4_CO2eq_LA[[#This Row],[UCTUS (kilotoneladas CO₂e)]]-Q7,0),0)</f>
        <v>-4120</v>
      </c>
      <c r="S8" s="6">
        <f>IF(A7=Emisiones_CH4_CO2eq_LA[[#This Row],[País]],IFERROR(((Emisiones_CH4_CO2eq_LA[[#This Row],[UCTUS (kilotoneladas CO₂e)]]-Q7)/Q7)*100,0),0)</f>
        <v>-51.758793969849251</v>
      </c>
      <c r="T8" s="6">
        <v>0.10894853316688401</v>
      </c>
      <c r="U8">
        <v>30</v>
      </c>
      <c r="V8">
        <f>IF(A7=Emisiones_CH4_CO2eq_LA[[#This Row],[País]],IFERROR(Emisiones_CH4_CO2eq_LA[[#This Row],[Industria (kilotoneladas CO₂e)]]-U7,0),0)</f>
        <v>0</v>
      </c>
      <c r="W8" s="6">
        <f>IF(A7=Emisiones_CH4_CO2eq_LA[[#This Row],[País]],IFERROR(((Emisiones_CH4_CO2eq_LA[[#This Row],[Industria (kilotoneladas CO₂e)]]-U7)/U7)*100,0),0)</f>
        <v>0</v>
      </c>
      <c r="X8" s="6">
        <v>8.5116041536628195E-4</v>
      </c>
      <c r="Y8">
        <v>1410</v>
      </c>
      <c r="Z8">
        <f>IF(A7=Emisiones_CH4_CO2eq_LA[[#This Row],[País]],IFERROR(Emisiones_CH4_CO2eq_LA[[#This Row],[Otras Quemas de Combustible (kilotoneladas CO₂e)]]-Y7,0),0)</f>
        <v>50</v>
      </c>
      <c r="AA8" s="6">
        <f>IF(A7=Emisiones_CH4_CO2eq_LA[[#This Row],[País]],IFERROR(((Emisiones_CH4_CO2eq_LA[[#This Row],[Otras Quemas de Combustible (kilotoneladas CO₂e)]]-Y7)/Y7)*100,0),0)</f>
        <v>3.6764705882352944</v>
      </c>
      <c r="AB8" s="6">
        <v>0.04</v>
      </c>
    </row>
    <row r="9" spans="1:28" x14ac:dyDescent="0.25">
      <c r="A9" t="s">
        <v>12</v>
      </c>
      <c r="B9" t="s">
        <v>12</v>
      </c>
      <c r="C9" t="s">
        <v>13</v>
      </c>
      <c r="D9">
        <v>1997</v>
      </c>
      <c r="E9">
        <v>79840</v>
      </c>
      <c r="F9">
        <f>IF(A8=Emisiones_CH4_CO2eq_LA[[#This Row],[País]],IFERROR(Emisiones_CH4_CO2eq_LA[[#This Row],[Agricultura (kilotoneladas CO₂e)]]-E8,0),0)</f>
        <v>-760</v>
      </c>
      <c r="G9" s="6">
        <f>IF(A8=Emisiones_CH4_CO2eq_LA[[#This Row],[País]],IFERROR(((Emisiones_CH4_CO2eq_LA[[#This Row],[Agricultura (kilotoneladas CO₂e)]]-E8)/E8)*100,0),0)</f>
        <v>-0.94292803970223338</v>
      </c>
      <c r="H9" s="6">
        <v>2.2391115349019799</v>
      </c>
      <c r="I9">
        <v>13510</v>
      </c>
      <c r="J9">
        <f>IF(A8=Emisiones_CH4_CO2eq_LA[[#This Row],[País]],IFERROR(Emisiones_CH4_CO2eq_LA[[#This Row],[Emisiones Fugitivas (kilotoneladas CO₂e)]]-I8,0),0)</f>
        <v>500</v>
      </c>
      <c r="K9" s="6">
        <f>IF(A8=Emisiones_CH4_CO2eq_LA[[#This Row],[País]],IFERROR(((Emisiones_CH4_CO2eq_LA[[#This Row],[Emisiones Fugitivas (kilotoneladas CO₂e)]]-I8)/I8)*100,0),0)</f>
        <v>3.8431975403535739</v>
      </c>
      <c r="L9" s="6">
        <v>0.378887735928429</v>
      </c>
      <c r="M9">
        <v>12720</v>
      </c>
      <c r="N9">
        <f>IF(A8=Emisiones_CH4_CO2eq_LA[[#This Row],[País]],IFERROR(Emisiones_CH4_CO2eq_LA[[#This Row],[Residuos (kilotoneladas CO₂e)]]-M8,0),0)</f>
        <v>510</v>
      </c>
      <c r="O9" s="6">
        <f>IF(A8=Emisiones_CH4_CO2eq_LA[[#This Row],[País]],IFERROR(((Emisiones_CH4_CO2eq_LA[[#This Row],[Residuos (kilotoneladas CO₂e)]]-M8)/M8)*100,0),0)</f>
        <v>4.176904176904177</v>
      </c>
      <c r="P9" s="6">
        <v>0.35673219844630699</v>
      </c>
      <c r="Q9">
        <v>4130</v>
      </c>
      <c r="R9">
        <f>IF(A8=Emisiones_CH4_CO2eq_LA[[#This Row],[País]],IFERROR(Emisiones_CH4_CO2eq_LA[[#This Row],[UCTUS (kilotoneladas CO₂e)]]-Q8,0),0)</f>
        <v>290</v>
      </c>
      <c r="S9" s="6">
        <f>IF(A8=Emisiones_CH4_CO2eq_LA[[#This Row],[País]],IFERROR(((Emisiones_CH4_CO2eq_LA[[#This Row],[UCTUS (kilotoneladas CO₂e)]]-Q8)/Q8)*100,0),0)</f>
        <v>7.552083333333333</v>
      </c>
      <c r="T9" s="6">
        <v>0.115825784558431</v>
      </c>
      <c r="U9">
        <v>30</v>
      </c>
      <c r="V9">
        <f>IF(A8=Emisiones_CH4_CO2eq_LA[[#This Row],[País]],IFERROR(Emisiones_CH4_CO2eq_LA[[#This Row],[Industria (kilotoneladas CO₂e)]]-U8,0),0)</f>
        <v>0</v>
      </c>
      <c r="W9" s="6">
        <f>IF(A8=Emisiones_CH4_CO2eq_LA[[#This Row],[País]],IFERROR(((Emisiones_CH4_CO2eq_LA[[#This Row],[Industria (kilotoneladas CO₂e)]]-U8)/U8)*100,0),0)</f>
        <v>0</v>
      </c>
      <c r="X9" s="6">
        <v>8.4134952463751802E-4</v>
      </c>
      <c r="Y9">
        <v>1450</v>
      </c>
      <c r="Z9">
        <f>IF(A8=Emisiones_CH4_CO2eq_LA[[#This Row],[País]],IFERROR(Emisiones_CH4_CO2eq_LA[[#This Row],[Otras Quemas de Combustible (kilotoneladas CO₂e)]]-Y8,0),0)</f>
        <v>40</v>
      </c>
      <c r="AA9" s="6">
        <f>IF(A8=Emisiones_CH4_CO2eq_LA[[#This Row],[País]],IFERROR(((Emisiones_CH4_CO2eq_LA[[#This Row],[Otras Quemas de Combustible (kilotoneladas CO₂e)]]-Y8)/Y8)*100,0),0)</f>
        <v>2.8368794326241136</v>
      </c>
      <c r="AB9" s="6">
        <v>0.04</v>
      </c>
    </row>
    <row r="10" spans="1:28" x14ac:dyDescent="0.25">
      <c r="A10" t="s">
        <v>12</v>
      </c>
      <c r="B10" t="s">
        <v>12</v>
      </c>
      <c r="C10" t="s">
        <v>13</v>
      </c>
      <c r="D10">
        <v>1998</v>
      </c>
      <c r="E10">
        <v>77140</v>
      </c>
      <c r="F10">
        <f>IF(A9=Emisiones_CH4_CO2eq_LA[[#This Row],[País]],IFERROR(Emisiones_CH4_CO2eq_LA[[#This Row],[Agricultura (kilotoneladas CO₂e)]]-E9,0),0)</f>
        <v>-2700</v>
      </c>
      <c r="G10" s="6">
        <f>IF(A9=Emisiones_CH4_CO2eq_LA[[#This Row],[País]],IFERROR(((Emisiones_CH4_CO2eq_LA[[#This Row],[Agricultura (kilotoneladas CO₂e)]]-E9)/E9)*100,0),0)</f>
        <v>-3.3817635270541082</v>
      </c>
      <c r="H10" s="6">
        <v>2.1390344674597199</v>
      </c>
      <c r="I10">
        <v>13380</v>
      </c>
      <c r="J10">
        <f>IF(A9=Emisiones_CH4_CO2eq_LA[[#This Row],[País]],IFERROR(Emisiones_CH4_CO2eq_LA[[#This Row],[Emisiones Fugitivas (kilotoneladas CO₂e)]]-I9,0),0)</f>
        <v>-130</v>
      </c>
      <c r="K10" s="6">
        <f>IF(A9=Emisiones_CH4_CO2eq_LA[[#This Row],[País]],IFERROR(((Emisiones_CH4_CO2eq_LA[[#This Row],[Emisiones Fugitivas (kilotoneladas CO₂e)]]-I9)/I9)*100,0),0)</f>
        <v>-0.96225018504811255</v>
      </c>
      <c r="L10" s="6">
        <v>0.37101738624074498</v>
      </c>
      <c r="M10">
        <v>13660</v>
      </c>
      <c r="N10">
        <f>IF(A9=Emisiones_CH4_CO2eq_LA[[#This Row],[País]],IFERROR(Emisiones_CH4_CO2eq_LA[[#This Row],[Residuos (kilotoneladas CO₂e)]]-M9,0),0)</f>
        <v>940</v>
      </c>
      <c r="O10" s="6">
        <f>IF(A9=Emisiones_CH4_CO2eq_LA[[#This Row],[País]],IFERROR(((Emisiones_CH4_CO2eq_LA[[#This Row],[Residuos (kilotoneladas CO₂e)]]-M9)/M9)*100,0),0)</f>
        <v>7.3899371069182385</v>
      </c>
      <c r="P10" s="6">
        <v>0.37878157668524498</v>
      </c>
      <c r="Q10">
        <v>4350</v>
      </c>
      <c r="R10">
        <f>IF(A9=Emisiones_CH4_CO2eq_LA[[#This Row],[País]],IFERROR(Emisiones_CH4_CO2eq_LA[[#This Row],[UCTUS (kilotoneladas CO₂e)]]-Q9,0),0)</f>
        <v>220</v>
      </c>
      <c r="S10" s="6">
        <f>IF(A9=Emisiones_CH4_CO2eq_LA[[#This Row],[País]],IFERROR(((Emisiones_CH4_CO2eq_LA[[#This Row],[UCTUS (kilotoneladas CO₂e)]]-Q9)/Q9)*100,0),0)</f>
        <v>5.3268765133171918</v>
      </c>
      <c r="T10" s="6">
        <v>0.120622244405623</v>
      </c>
      <c r="U10">
        <v>30</v>
      </c>
      <c r="V10">
        <f>IF(A9=Emisiones_CH4_CO2eq_LA[[#This Row],[País]],IFERROR(Emisiones_CH4_CO2eq_LA[[#This Row],[Industria (kilotoneladas CO₂e)]]-U9,0),0)</f>
        <v>0</v>
      </c>
      <c r="W10" s="6">
        <f>IF(A9=Emisiones_CH4_CO2eq_LA[[#This Row],[País]],IFERROR(((Emisiones_CH4_CO2eq_LA[[#This Row],[Industria (kilotoneladas CO₂e)]]-U9)/U9)*100,0),0)</f>
        <v>0</v>
      </c>
      <c r="X10" s="6">
        <v>8.3187754762498905E-4</v>
      </c>
      <c r="Y10">
        <v>1540</v>
      </c>
      <c r="Z10">
        <f>IF(A9=Emisiones_CH4_CO2eq_LA[[#This Row],[País]],IFERROR(Emisiones_CH4_CO2eq_LA[[#This Row],[Otras Quemas de Combustible (kilotoneladas CO₂e)]]-Y9,0),0)</f>
        <v>90</v>
      </c>
      <c r="AA10" s="6">
        <f>IF(A9=Emisiones_CH4_CO2eq_LA[[#This Row],[País]],IFERROR(((Emisiones_CH4_CO2eq_LA[[#This Row],[Otras Quemas de Combustible (kilotoneladas CO₂e)]]-Y9)/Y9)*100,0),0)</f>
        <v>6.2068965517241379</v>
      </c>
      <c r="AB10" s="6">
        <v>0.04</v>
      </c>
    </row>
    <row r="11" spans="1:28" x14ac:dyDescent="0.25">
      <c r="A11" t="s">
        <v>12</v>
      </c>
      <c r="B11" t="s">
        <v>12</v>
      </c>
      <c r="C11" t="s">
        <v>13</v>
      </c>
      <c r="D11">
        <v>1999</v>
      </c>
      <c r="E11">
        <v>79230</v>
      </c>
      <c r="F11">
        <f>IF(A10=Emisiones_CH4_CO2eq_LA[[#This Row],[País]],IFERROR(Emisiones_CH4_CO2eq_LA[[#This Row],[Agricultura (kilotoneladas CO₂e)]]-E10,0),0)</f>
        <v>2090</v>
      </c>
      <c r="G11" s="6">
        <f>IF(A10=Emisiones_CH4_CO2eq_LA[[#This Row],[País]],IFERROR(((Emisiones_CH4_CO2eq_LA[[#This Row],[Agricultura (kilotoneladas CO₂e)]]-E10)/E10)*100,0),0)</f>
        <v>2.7093596059113301</v>
      </c>
      <c r="H11" s="6">
        <v>2.1726492445224399</v>
      </c>
      <c r="I11">
        <v>13240</v>
      </c>
      <c r="J11">
        <f>IF(A10=Emisiones_CH4_CO2eq_LA[[#This Row],[País]],IFERROR(Emisiones_CH4_CO2eq_LA[[#This Row],[Emisiones Fugitivas (kilotoneladas CO₂e)]]-I10,0),0)</f>
        <v>-140</v>
      </c>
      <c r="K11" s="6">
        <f>IF(A10=Emisiones_CH4_CO2eq_LA[[#This Row],[País]],IFERROR(((Emisiones_CH4_CO2eq_LA[[#This Row],[Emisiones Fugitivas (kilotoneladas CO₂e)]]-I10)/I10)*100,0),0)</f>
        <v>-1.0463378176382661</v>
      </c>
      <c r="L11" s="6">
        <v>0.36306797926892798</v>
      </c>
      <c r="M11">
        <v>14600</v>
      </c>
      <c r="N11">
        <f>IF(A10=Emisiones_CH4_CO2eq_LA[[#This Row],[País]],IFERROR(Emisiones_CH4_CO2eq_LA[[#This Row],[Residuos (kilotoneladas CO₂e)]]-M10,0),0)</f>
        <v>940</v>
      </c>
      <c r="O11" s="6">
        <f>IF(A10=Emisiones_CH4_CO2eq_LA[[#This Row],[País]],IFERROR(((Emisiones_CH4_CO2eq_LA[[#This Row],[Residuos (kilotoneladas CO₂e)]]-M10)/M10)*100,0),0)</f>
        <v>6.8814055636896052</v>
      </c>
      <c r="P11" s="6">
        <v>0.40036197109715599</v>
      </c>
      <c r="Q11">
        <v>5170</v>
      </c>
      <c r="R11">
        <f>IF(A10=Emisiones_CH4_CO2eq_LA[[#This Row],[País]],IFERROR(Emisiones_CH4_CO2eq_LA[[#This Row],[UCTUS (kilotoneladas CO₂e)]]-Q10,0),0)</f>
        <v>820</v>
      </c>
      <c r="S11" s="6">
        <f>IF(A10=Emisiones_CH4_CO2eq_LA[[#This Row],[País]],IFERROR(((Emisiones_CH4_CO2eq_LA[[#This Row],[UCTUS (kilotoneladas CO₂e)]]-Q10)/Q10)*100,0),0)</f>
        <v>18.850574712643677</v>
      </c>
      <c r="T11" s="6">
        <v>0.14177201305289699</v>
      </c>
      <c r="U11">
        <v>30</v>
      </c>
      <c r="V11">
        <f>IF(A10=Emisiones_CH4_CO2eq_LA[[#This Row],[País]],IFERROR(Emisiones_CH4_CO2eq_LA[[#This Row],[Industria (kilotoneladas CO₂e)]]-U10,0),0)</f>
        <v>0</v>
      </c>
      <c r="W11" s="6">
        <f>IF(A10=Emisiones_CH4_CO2eq_LA[[#This Row],[País]],IFERROR(((Emisiones_CH4_CO2eq_LA[[#This Row],[Industria (kilotoneladas CO₂e)]]-U10)/U10)*100,0),0)</f>
        <v>0</v>
      </c>
      <c r="X11" s="6">
        <v>8.2266158444621097E-4</v>
      </c>
      <c r="Y11">
        <v>1620</v>
      </c>
      <c r="Z11">
        <f>IF(A10=Emisiones_CH4_CO2eq_LA[[#This Row],[País]],IFERROR(Emisiones_CH4_CO2eq_LA[[#This Row],[Otras Quemas de Combustible (kilotoneladas CO₂e)]]-Y10,0),0)</f>
        <v>80</v>
      </c>
      <c r="AA11" s="6">
        <f>IF(A10=Emisiones_CH4_CO2eq_LA[[#This Row],[País]],IFERROR(((Emisiones_CH4_CO2eq_LA[[#This Row],[Otras Quemas de Combustible (kilotoneladas CO₂e)]]-Y10)/Y10)*100,0),0)</f>
        <v>5.1948051948051948</v>
      </c>
      <c r="AB11" s="6">
        <v>0.04</v>
      </c>
    </row>
    <row r="12" spans="1:28" x14ac:dyDescent="0.25">
      <c r="A12" t="s">
        <v>12</v>
      </c>
      <c r="B12" t="s">
        <v>12</v>
      </c>
      <c r="C12" t="s">
        <v>13</v>
      </c>
      <c r="D12">
        <v>2000</v>
      </c>
      <c r="E12">
        <v>79490</v>
      </c>
      <c r="F12">
        <f>IF(A11=Emisiones_CH4_CO2eq_LA[[#This Row],[País]],IFERROR(Emisiones_CH4_CO2eq_LA[[#This Row],[Agricultura (kilotoneladas CO₂e)]]-E11,0),0)</f>
        <v>260</v>
      </c>
      <c r="G12" s="6">
        <f>IF(A11=Emisiones_CH4_CO2eq_LA[[#This Row],[País]],IFERROR(((Emisiones_CH4_CO2eq_LA[[#This Row],[Agricultura (kilotoneladas CO₂e)]]-E11)/E11)*100,0),0)</f>
        <v>0.32815852581093025</v>
      </c>
      <c r="H12" s="6">
        <v>2.1558948767323902</v>
      </c>
      <c r="I12">
        <v>13110</v>
      </c>
      <c r="J12">
        <f>IF(A11=Emisiones_CH4_CO2eq_LA[[#This Row],[País]],IFERROR(Emisiones_CH4_CO2eq_LA[[#This Row],[Emisiones Fugitivas (kilotoneladas CO₂e)]]-I11,0),0)</f>
        <v>-130</v>
      </c>
      <c r="K12" s="6">
        <f>IF(A11=Emisiones_CH4_CO2eq_LA[[#This Row],[País]],IFERROR(((Emisiones_CH4_CO2eq_LA[[#This Row],[Emisiones Fugitivas (kilotoneladas CO₂e)]]-I11)/I11)*100,0),0)</f>
        <v>-0.98187311178247727</v>
      </c>
      <c r="L12" s="6">
        <v>0.35556399338233202</v>
      </c>
      <c r="M12">
        <v>15530</v>
      </c>
      <c r="N12">
        <f>IF(A11=Emisiones_CH4_CO2eq_LA[[#This Row],[País]],IFERROR(Emisiones_CH4_CO2eq_LA[[#This Row],[Residuos (kilotoneladas CO₂e)]]-M11,0),0)</f>
        <v>930</v>
      </c>
      <c r="O12" s="6">
        <f>IF(A11=Emisiones_CH4_CO2eq_LA[[#This Row],[País]],IFERROR(((Emisiones_CH4_CO2eq_LA[[#This Row],[Residuos (kilotoneladas CO₂e)]]-M11)/M11)*100,0),0)</f>
        <v>6.3698630136986303</v>
      </c>
      <c r="P12" s="6">
        <v>0.42119823167258802</v>
      </c>
      <c r="Q12">
        <v>3090</v>
      </c>
      <c r="R12">
        <f>IF(A11=Emisiones_CH4_CO2eq_LA[[#This Row],[País]],IFERROR(Emisiones_CH4_CO2eq_LA[[#This Row],[UCTUS (kilotoneladas CO₂e)]]-Q11,0),0)</f>
        <v>-2080</v>
      </c>
      <c r="S12" s="6">
        <f>IF(A11=Emisiones_CH4_CO2eq_LA[[#This Row],[País]],IFERROR(((Emisiones_CH4_CO2eq_LA[[#This Row],[UCTUS (kilotoneladas CO₂e)]]-Q11)/Q11)*100,0),0)</f>
        <v>-40.232108317214696</v>
      </c>
      <c r="T12" s="6">
        <v>8.3805700957391899E-2</v>
      </c>
      <c r="U12">
        <v>30</v>
      </c>
      <c r="V12">
        <f>IF(A11=Emisiones_CH4_CO2eq_LA[[#This Row],[País]],IFERROR(Emisiones_CH4_CO2eq_LA[[#This Row],[Industria (kilotoneladas CO₂e)]]-U11,0),0)</f>
        <v>0</v>
      </c>
      <c r="W12" s="6">
        <f>IF(A11=Emisiones_CH4_CO2eq_LA[[#This Row],[País]],IFERROR(((Emisiones_CH4_CO2eq_LA[[#This Row],[Industria (kilotoneladas CO₂e)]]-U11)/U11)*100,0),0)</f>
        <v>0</v>
      </c>
      <c r="X12" s="6">
        <v>8.1364758211060096E-4</v>
      </c>
      <c r="Y12">
        <v>1700</v>
      </c>
      <c r="Z12">
        <f>IF(A11=Emisiones_CH4_CO2eq_LA[[#This Row],[País]],IFERROR(Emisiones_CH4_CO2eq_LA[[#This Row],[Otras Quemas de Combustible (kilotoneladas CO₂e)]]-Y11,0),0)</f>
        <v>80</v>
      </c>
      <c r="AA12" s="6">
        <f>IF(A11=Emisiones_CH4_CO2eq_LA[[#This Row],[País]],IFERROR(((Emisiones_CH4_CO2eq_LA[[#This Row],[Otras Quemas de Combustible (kilotoneladas CO₂e)]]-Y11)/Y11)*100,0),0)</f>
        <v>4.9382716049382713</v>
      </c>
      <c r="AB12" s="6">
        <v>0.05</v>
      </c>
    </row>
    <row r="13" spans="1:28" x14ac:dyDescent="0.25">
      <c r="A13" t="s">
        <v>12</v>
      </c>
      <c r="B13" t="s">
        <v>12</v>
      </c>
      <c r="C13" t="s">
        <v>13</v>
      </c>
      <c r="D13">
        <v>2001</v>
      </c>
      <c r="E13">
        <v>80720</v>
      </c>
      <c r="F13">
        <f>IF(A12=Emisiones_CH4_CO2eq_LA[[#This Row],[País]],IFERROR(Emisiones_CH4_CO2eq_LA[[#This Row],[Agricultura (kilotoneladas CO₂e)]]-E12,0),0)</f>
        <v>1230</v>
      </c>
      <c r="G13" s="6">
        <f>IF(A12=Emisiones_CH4_CO2eq_LA[[#This Row],[País]],IFERROR(((Emisiones_CH4_CO2eq_LA[[#This Row],[Agricultura (kilotoneladas CO₂e)]]-E12)/E12)*100,0),0)</f>
        <v>1.547364448358284</v>
      </c>
      <c r="H13" s="6">
        <v>2.1654683978967699</v>
      </c>
      <c r="I13">
        <v>13080</v>
      </c>
      <c r="J13">
        <f>IF(A12=Emisiones_CH4_CO2eq_LA[[#This Row],[País]],IFERROR(Emisiones_CH4_CO2eq_LA[[#This Row],[Emisiones Fugitivas (kilotoneladas CO₂e)]]-I12,0),0)</f>
        <v>-30</v>
      </c>
      <c r="K13" s="6">
        <f>IF(A12=Emisiones_CH4_CO2eq_LA[[#This Row],[País]],IFERROR(((Emisiones_CH4_CO2eq_LA[[#This Row],[Emisiones Fugitivas (kilotoneladas CO₂e)]]-I12)/I12)*100,0),0)</f>
        <v>-0.2288329519450801</v>
      </c>
      <c r="L13" s="6">
        <v>0.35089601888614602</v>
      </c>
      <c r="M13">
        <v>15790</v>
      </c>
      <c r="N13">
        <f>IF(A12=Emisiones_CH4_CO2eq_LA[[#This Row],[País]],IFERROR(Emisiones_CH4_CO2eq_LA[[#This Row],[Residuos (kilotoneladas CO₂e)]]-M12,0),0)</f>
        <v>260</v>
      </c>
      <c r="O13" s="6">
        <f>IF(A12=Emisiones_CH4_CO2eq_LA[[#This Row],[País]],IFERROR(((Emisiones_CH4_CO2eq_LA[[#This Row],[Residuos (kilotoneladas CO₂e)]]-M12)/M12)*100,0),0)</f>
        <v>1.6741790083708949</v>
      </c>
      <c r="P13" s="6">
        <v>0.42359695246271001</v>
      </c>
      <c r="Q13">
        <v>6070</v>
      </c>
      <c r="R13">
        <f>IF(A12=Emisiones_CH4_CO2eq_LA[[#This Row],[País]],IFERROR(Emisiones_CH4_CO2eq_LA[[#This Row],[UCTUS (kilotoneladas CO₂e)]]-Q12,0),0)</f>
        <v>2980</v>
      </c>
      <c r="S13" s="6">
        <f>IF(A12=Emisiones_CH4_CO2eq_LA[[#This Row],[País]],IFERROR(((Emisiones_CH4_CO2eq_LA[[#This Row],[UCTUS (kilotoneladas CO₂e)]]-Q12)/Q12)*100,0),0)</f>
        <v>96.440129449838182</v>
      </c>
      <c r="T13" s="6">
        <v>0.16283936044639899</v>
      </c>
      <c r="U13">
        <v>30</v>
      </c>
      <c r="V13">
        <f>IF(A12=Emisiones_CH4_CO2eq_LA[[#This Row],[País]],IFERROR(Emisiones_CH4_CO2eq_LA[[#This Row],[Industria (kilotoneladas CO₂e)]]-U12,0),0)</f>
        <v>0</v>
      </c>
      <c r="W13" s="6">
        <f>IF(A12=Emisiones_CH4_CO2eq_LA[[#This Row],[País]],IFERROR(((Emisiones_CH4_CO2eq_LA[[#This Row],[Industria (kilotoneladas CO₂e)]]-U12)/U12)*100,0),0)</f>
        <v>0</v>
      </c>
      <c r="X13" s="6">
        <v>8.0480738276639101E-4</v>
      </c>
      <c r="Y13">
        <v>1690</v>
      </c>
      <c r="Z13">
        <f>IF(A12=Emisiones_CH4_CO2eq_LA[[#This Row],[País]],IFERROR(Emisiones_CH4_CO2eq_LA[[#This Row],[Otras Quemas de Combustible (kilotoneladas CO₂e)]]-Y12,0),0)</f>
        <v>-10</v>
      </c>
      <c r="AA13" s="6">
        <f>IF(A12=Emisiones_CH4_CO2eq_LA[[#This Row],[País]],IFERROR(((Emisiones_CH4_CO2eq_LA[[#This Row],[Otras Quemas de Combustible (kilotoneladas CO₂e)]]-Y12)/Y12)*100,0),0)</f>
        <v>-0.58823529411764708</v>
      </c>
      <c r="AB13" s="6">
        <v>0.05</v>
      </c>
    </row>
    <row r="14" spans="1:28" x14ac:dyDescent="0.25">
      <c r="A14" t="s">
        <v>12</v>
      </c>
      <c r="B14" t="s">
        <v>12</v>
      </c>
      <c r="C14" t="s">
        <v>13</v>
      </c>
      <c r="D14">
        <v>2002</v>
      </c>
      <c r="E14">
        <v>82530</v>
      </c>
      <c r="F14">
        <f>IF(A13=Emisiones_CH4_CO2eq_LA[[#This Row],[País]],IFERROR(Emisiones_CH4_CO2eq_LA[[#This Row],[Agricultura (kilotoneladas CO₂e)]]-E13,0),0)</f>
        <v>1810</v>
      </c>
      <c r="G14" s="6">
        <f>IF(A13=Emisiones_CH4_CO2eq_LA[[#This Row],[País]],IFERROR(((Emisiones_CH4_CO2eq_LA[[#This Row],[Agricultura (kilotoneladas CO₂e)]]-E13)/E13)*100,0),0)</f>
        <v>2.2423191278493557</v>
      </c>
      <c r="H14" s="6">
        <v>2.1901703731224398</v>
      </c>
      <c r="I14">
        <v>13060</v>
      </c>
      <c r="J14">
        <f>IF(A13=Emisiones_CH4_CO2eq_LA[[#This Row],[País]],IFERROR(Emisiones_CH4_CO2eq_LA[[#This Row],[Emisiones Fugitivas (kilotoneladas CO₂e)]]-I13,0),0)</f>
        <v>-20</v>
      </c>
      <c r="K14" s="6">
        <f>IF(A13=Emisiones_CH4_CO2eq_LA[[#This Row],[País]],IFERROR(((Emisiones_CH4_CO2eq_LA[[#This Row],[Emisiones Fugitivas (kilotoneladas CO₂e)]]-I13)/I13)*100,0),0)</f>
        <v>-0.1529051987767584</v>
      </c>
      <c r="L14" s="6">
        <v>0.34658457619022298</v>
      </c>
      <c r="M14">
        <v>16050</v>
      </c>
      <c r="N14">
        <f>IF(A13=Emisiones_CH4_CO2eq_LA[[#This Row],[País]],IFERROR(Emisiones_CH4_CO2eq_LA[[#This Row],[Residuos (kilotoneladas CO₂e)]]-M13,0),0)</f>
        <v>260</v>
      </c>
      <c r="O14" s="6">
        <f>IF(A13=Emisiones_CH4_CO2eq_LA[[#This Row],[País]],IFERROR(((Emisiones_CH4_CO2eq_LA[[#This Row],[Residuos (kilotoneladas CO₂e)]]-M13)/M13)*100,0),0)</f>
        <v>1.6466117796073463</v>
      </c>
      <c r="P14" s="6">
        <v>0.42593280611432499</v>
      </c>
      <c r="Q14">
        <v>8840</v>
      </c>
      <c r="R14">
        <f>IF(A13=Emisiones_CH4_CO2eq_LA[[#This Row],[País]],IFERROR(Emisiones_CH4_CO2eq_LA[[#This Row],[UCTUS (kilotoneladas CO₂e)]]-Q13,0),0)</f>
        <v>2770</v>
      </c>
      <c r="S14" s="6">
        <f>IF(A13=Emisiones_CH4_CO2eq_LA[[#This Row],[País]],IFERROR(((Emisiones_CH4_CO2eq_LA[[#This Row],[UCTUS (kilotoneladas CO₂e)]]-Q13)/Q13)*100,0),0)</f>
        <v>45.634266886326195</v>
      </c>
      <c r="T14" s="6">
        <v>0.23459476673212601</v>
      </c>
      <c r="U14">
        <v>30</v>
      </c>
      <c r="V14">
        <f>IF(A13=Emisiones_CH4_CO2eq_LA[[#This Row],[País]],IFERROR(Emisiones_CH4_CO2eq_LA[[#This Row],[Industria (kilotoneladas CO₂e)]]-U13,0),0)</f>
        <v>0</v>
      </c>
      <c r="W14" s="6">
        <f>IF(A13=Emisiones_CH4_CO2eq_LA[[#This Row],[País]],IFERROR(((Emisiones_CH4_CO2eq_LA[[#This Row],[Industria (kilotoneladas CO₂e)]]-U13)/U13)*100,0),0)</f>
        <v>0</v>
      </c>
      <c r="X14" s="6">
        <v>7.9613608619500005E-4</v>
      </c>
      <c r="Y14">
        <v>1680</v>
      </c>
      <c r="Z14">
        <f>IF(A13=Emisiones_CH4_CO2eq_LA[[#This Row],[País]],IFERROR(Emisiones_CH4_CO2eq_LA[[#This Row],[Otras Quemas de Combustible (kilotoneladas CO₂e)]]-Y13,0),0)</f>
        <v>-10</v>
      </c>
      <c r="AA14" s="6">
        <f>IF(A13=Emisiones_CH4_CO2eq_LA[[#This Row],[País]],IFERROR(((Emisiones_CH4_CO2eq_LA[[#This Row],[Otras Quemas de Combustible (kilotoneladas CO₂e)]]-Y13)/Y13)*100,0),0)</f>
        <v>-0.59171597633136097</v>
      </c>
      <c r="AB14" s="6">
        <v>0.04</v>
      </c>
    </row>
    <row r="15" spans="1:28" x14ac:dyDescent="0.25">
      <c r="A15" t="s">
        <v>12</v>
      </c>
      <c r="B15" t="s">
        <v>12</v>
      </c>
      <c r="C15" t="s">
        <v>13</v>
      </c>
      <c r="D15">
        <v>2003</v>
      </c>
      <c r="E15">
        <v>88720</v>
      </c>
      <c r="F15">
        <f>IF(A14=Emisiones_CH4_CO2eq_LA[[#This Row],[País]],IFERROR(Emisiones_CH4_CO2eq_LA[[#This Row],[Agricultura (kilotoneladas CO₂e)]]-E14,0),0)</f>
        <v>6190</v>
      </c>
      <c r="G15" s="6">
        <f>IF(A14=Emisiones_CH4_CO2eq_LA[[#This Row],[País]],IFERROR(((Emisiones_CH4_CO2eq_LA[[#This Row],[Agricultura (kilotoneladas CO₂e)]]-E14)/E14)*100,0),0)</f>
        <v>7.500302920150248</v>
      </c>
      <c r="H15" s="6">
        <v>2.3293425750892598</v>
      </c>
      <c r="I15">
        <v>13030</v>
      </c>
      <c r="J15">
        <f>IF(A14=Emisiones_CH4_CO2eq_LA[[#This Row],[País]],IFERROR(Emisiones_CH4_CO2eq_LA[[#This Row],[Emisiones Fugitivas (kilotoneladas CO₂e)]]-I14,0),0)</f>
        <v>-30</v>
      </c>
      <c r="K15" s="6">
        <f>IF(A14=Emisiones_CH4_CO2eq_LA[[#This Row],[País]],IFERROR(((Emisiones_CH4_CO2eq_LA[[#This Row],[Emisiones Fugitivas (kilotoneladas CO₂e)]]-I14)/I14)*100,0),0)</f>
        <v>-0.22970903522205208</v>
      </c>
      <c r="L15" s="6">
        <v>0.34210249947490001</v>
      </c>
      <c r="M15">
        <v>16309.9999999999</v>
      </c>
      <c r="N15">
        <f>IF(A14=Emisiones_CH4_CO2eq_LA[[#This Row],[País]],IFERROR(Emisiones_CH4_CO2eq_LA[[#This Row],[Residuos (kilotoneladas CO₂e)]]-M14,0),0)</f>
        <v>259.99999999989996</v>
      </c>
      <c r="O15" s="6">
        <f>IF(A14=Emisiones_CH4_CO2eq_LA[[#This Row],[País]],IFERROR(((Emisiones_CH4_CO2eq_LA[[#This Row],[Residuos (kilotoneladas CO₂e)]]-M14)/M14)*100,0),0)</f>
        <v>1.6199376947034265</v>
      </c>
      <c r="P15" s="6">
        <v>0.42821886158369998</v>
      </c>
      <c r="Q15">
        <v>10930</v>
      </c>
      <c r="R15">
        <f>IF(A14=Emisiones_CH4_CO2eq_LA[[#This Row],[País]],IFERROR(Emisiones_CH4_CO2eq_LA[[#This Row],[UCTUS (kilotoneladas CO₂e)]]-Q14,0),0)</f>
        <v>2090</v>
      </c>
      <c r="S15" s="6">
        <f>IF(A14=Emisiones_CH4_CO2eq_LA[[#This Row],[País]],IFERROR(((Emisiones_CH4_CO2eq_LA[[#This Row],[UCTUS (kilotoneladas CO₂e)]]-Q14)/Q14)*100,0),0)</f>
        <v>23.642533936651581</v>
      </c>
      <c r="T15" s="6">
        <v>0.286967023734509</v>
      </c>
      <c r="U15">
        <v>30</v>
      </c>
      <c r="V15">
        <f>IF(A14=Emisiones_CH4_CO2eq_LA[[#This Row],[País]],IFERROR(Emisiones_CH4_CO2eq_LA[[#This Row],[Industria (kilotoneladas CO₂e)]]-U14,0),0)</f>
        <v>0</v>
      </c>
      <c r="W15" s="6">
        <f>IF(A14=Emisiones_CH4_CO2eq_LA[[#This Row],[País]],IFERROR(((Emisiones_CH4_CO2eq_LA[[#This Row],[Industria (kilotoneladas CO₂e)]]-U14)/U14)*100,0),0)</f>
        <v>0</v>
      </c>
      <c r="X15" s="6">
        <v>7.8764965343415202E-4</v>
      </c>
      <c r="Y15">
        <v>1680</v>
      </c>
      <c r="Z15">
        <f>IF(A14=Emisiones_CH4_CO2eq_LA[[#This Row],[País]],IFERROR(Emisiones_CH4_CO2eq_LA[[#This Row],[Otras Quemas de Combustible (kilotoneladas CO₂e)]]-Y14,0),0)</f>
        <v>0</v>
      </c>
      <c r="AA15" s="6">
        <f>IF(A14=Emisiones_CH4_CO2eq_LA[[#This Row],[País]],IFERROR(((Emisiones_CH4_CO2eq_LA[[#This Row],[Otras Quemas de Combustible (kilotoneladas CO₂e)]]-Y14)/Y14)*100,0),0)</f>
        <v>0</v>
      </c>
      <c r="AB15" s="6">
        <v>0.04</v>
      </c>
    </row>
    <row r="16" spans="1:28" x14ac:dyDescent="0.25">
      <c r="A16" t="s">
        <v>12</v>
      </c>
      <c r="B16" t="s">
        <v>12</v>
      </c>
      <c r="C16" t="s">
        <v>13</v>
      </c>
      <c r="D16">
        <v>2004</v>
      </c>
      <c r="E16">
        <v>89050</v>
      </c>
      <c r="F16">
        <f>IF(A15=Emisiones_CH4_CO2eq_LA[[#This Row],[País]],IFERROR(Emisiones_CH4_CO2eq_LA[[#This Row],[Agricultura (kilotoneladas CO₂e)]]-E15,0),0)</f>
        <v>330</v>
      </c>
      <c r="G16" s="6">
        <f>IF(A15=Emisiones_CH4_CO2eq_LA[[#This Row],[País]],IFERROR(((Emisiones_CH4_CO2eq_LA[[#This Row],[Agricultura (kilotoneladas CO₂e)]]-E15)/E15)*100,0),0)</f>
        <v>0.37195671776375117</v>
      </c>
      <c r="H16" s="6">
        <v>2.31346773355502</v>
      </c>
      <c r="I16">
        <v>13000</v>
      </c>
      <c r="J16">
        <f>IF(A15=Emisiones_CH4_CO2eq_LA[[#This Row],[País]],IFERROR(Emisiones_CH4_CO2eq_LA[[#This Row],[Emisiones Fugitivas (kilotoneladas CO₂e)]]-I15,0),0)</f>
        <v>-30</v>
      </c>
      <c r="K16" s="6">
        <f>IF(A15=Emisiones_CH4_CO2eq_LA[[#This Row],[País]],IFERROR(((Emisiones_CH4_CO2eq_LA[[#This Row],[Emisiones Fugitivas (kilotoneladas CO₂e)]]-I15)/I15)*100,0),0)</f>
        <v>-0.23023791250959325</v>
      </c>
      <c r="L16" s="6">
        <v>0.33773251584744801</v>
      </c>
      <c r="M16">
        <v>16559.999999999898</v>
      </c>
      <c r="N16">
        <f>IF(A15=Emisiones_CH4_CO2eq_LA[[#This Row],[País]],IFERROR(Emisiones_CH4_CO2eq_LA[[#This Row],[Residuos (kilotoneladas CO₂e)]]-M15,0),0)</f>
        <v>249.99999999999818</v>
      </c>
      <c r="O16" s="6">
        <f>IF(A15=Emisiones_CH4_CO2eq_LA[[#This Row],[País]],IFERROR(((Emisiones_CH4_CO2eq_LA[[#This Row],[Residuos (kilotoneladas CO₂e)]]-M15)/M15)*100,0),0)</f>
        <v>1.5328019619865096</v>
      </c>
      <c r="P16" s="6">
        <v>0.43021926634105701</v>
      </c>
      <c r="Q16">
        <v>14120</v>
      </c>
      <c r="R16">
        <f>IF(A15=Emisiones_CH4_CO2eq_LA[[#This Row],[País]],IFERROR(Emisiones_CH4_CO2eq_LA[[#This Row],[UCTUS (kilotoneladas CO₂e)]]-Q15,0),0)</f>
        <v>3190</v>
      </c>
      <c r="S16" s="6">
        <f>IF(A15=Emisiones_CH4_CO2eq_LA[[#This Row],[País]],IFERROR(((Emisiones_CH4_CO2eq_LA[[#This Row],[UCTUS (kilotoneladas CO₂e)]]-Q15)/Q15)*100,0),0)</f>
        <v>29.185727355901193</v>
      </c>
      <c r="T16" s="6">
        <v>0.366829471058921</v>
      </c>
      <c r="U16">
        <v>30</v>
      </c>
      <c r="V16">
        <f>IF(A15=Emisiones_CH4_CO2eq_LA[[#This Row],[País]],IFERROR(Emisiones_CH4_CO2eq_LA[[#This Row],[Industria (kilotoneladas CO₂e)]]-U15,0),0)</f>
        <v>0</v>
      </c>
      <c r="W16" s="6">
        <f>IF(A15=Emisiones_CH4_CO2eq_LA[[#This Row],[País]],IFERROR(((Emisiones_CH4_CO2eq_LA[[#This Row],[Industria (kilotoneladas CO₂e)]]-U15)/U15)*100,0),0)</f>
        <v>0</v>
      </c>
      <c r="X16" s="6">
        <v>7.79382728878728E-4</v>
      </c>
      <c r="Y16">
        <v>1670</v>
      </c>
      <c r="Z16">
        <f>IF(A15=Emisiones_CH4_CO2eq_LA[[#This Row],[País]],IFERROR(Emisiones_CH4_CO2eq_LA[[#This Row],[Otras Quemas de Combustible (kilotoneladas CO₂e)]]-Y15,0),0)</f>
        <v>-10</v>
      </c>
      <c r="AA16" s="6">
        <f>IF(A15=Emisiones_CH4_CO2eq_LA[[#This Row],[País]],IFERROR(((Emisiones_CH4_CO2eq_LA[[#This Row],[Otras Quemas de Combustible (kilotoneladas CO₂e)]]-Y15)/Y15)*100,0),0)</f>
        <v>-0.59523809523809523</v>
      </c>
      <c r="AB16" s="6">
        <v>0.04</v>
      </c>
    </row>
    <row r="17" spans="1:28" x14ac:dyDescent="0.25">
      <c r="A17" t="s">
        <v>12</v>
      </c>
      <c r="B17" t="s">
        <v>12</v>
      </c>
      <c r="C17" t="s">
        <v>13</v>
      </c>
      <c r="D17">
        <v>2005</v>
      </c>
      <c r="E17">
        <v>89240</v>
      </c>
      <c r="F17">
        <f>IF(A16=Emisiones_CH4_CO2eq_LA[[#This Row],[País]],IFERROR(Emisiones_CH4_CO2eq_LA[[#This Row],[Agricultura (kilotoneladas CO₂e)]]-E16,0),0)</f>
        <v>190</v>
      </c>
      <c r="G17" s="6">
        <f>IF(A16=Emisiones_CH4_CO2eq_LA[[#This Row],[País]],IFERROR(((Emisiones_CH4_CO2eq_LA[[#This Row],[Agricultura (kilotoneladas CO₂e)]]-E16)/E16)*100,0),0)</f>
        <v>0.21336327905670974</v>
      </c>
      <c r="H17" s="6">
        <v>2.2945002956830201</v>
      </c>
      <c r="I17">
        <v>12970</v>
      </c>
      <c r="J17">
        <f>IF(A16=Emisiones_CH4_CO2eq_LA[[#This Row],[País]],IFERROR(Emisiones_CH4_CO2eq_LA[[#This Row],[Emisiones Fugitivas (kilotoneladas CO₂e)]]-I16,0),0)</f>
        <v>-30</v>
      </c>
      <c r="K17" s="6">
        <f>IF(A16=Emisiones_CH4_CO2eq_LA[[#This Row],[País]],IFERROR(((Emisiones_CH4_CO2eq_LA[[#This Row],[Emisiones Fugitivas (kilotoneladas CO₂e)]]-I16)/I16)*100,0),0)</f>
        <v>-0.23076923076923078</v>
      </c>
      <c r="L17" s="6">
        <v>0.33347903221659397</v>
      </c>
      <c r="M17">
        <v>16820</v>
      </c>
      <c r="N17">
        <f>IF(A16=Emisiones_CH4_CO2eq_LA[[#This Row],[País]],IFERROR(Emisiones_CH4_CO2eq_LA[[#This Row],[Residuos (kilotoneladas CO₂e)]]-M16,0),0)</f>
        <v>260.00000000010186</v>
      </c>
      <c r="O17" s="6">
        <f>IF(A16=Emisiones_CH4_CO2eq_LA[[#This Row],[País]],IFERROR(((Emisiones_CH4_CO2eq_LA[[#This Row],[Residuos (kilotoneladas CO₂e)]]-M16)/M16)*100,0),0)</f>
        <v>1.5700483091793689</v>
      </c>
      <c r="P17" s="6">
        <v>0.432468567608567</v>
      </c>
      <c r="Q17">
        <v>8650</v>
      </c>
      <c r="R17">
        <f>IF(A16=Emisiones_CH4_CO2eq_LA[[#This Row],[País]],IFERROR(Emisiones_CH4_CO2eq_LA[[#This Row],[UCTUS (kilotoneladas CO₂e)]]-Q16,0),0)</f>
        <v>-5470</v>
      </c>
      <c r="S17" s="6">
        <f>IF(A16=Emisiones_CH4_CO2eq_LA[[#This Row],[País]],IFERROR(((Emisiones_CH4_CO2eq_LA[[#This Row],[UCTUS (kilotoneladas CO₂e)]]-Q16)/Q16)*100,0),0)</f>
        <v>-38.739376770538243</v>
      </c>
      <c r="T17" s="6">
        <v>0.22240506003651</v>
      </c>
      <c r="U17">
        <v>30</v>
      </c>
      <c r="V17">
        <f>IF(A16=Emisiones_CH4_CO2eq_LA[[#This Row],[País]],IFERROR(Emisiones_CH4_CO2eq_LA[[#This Row],[Industria (kilotoneladas CO₂e)]]-U16,0),0)</f>
        <v>0</v>
      </c>
      <c r="W17" s="6">
        <f>IF(A16=Emisiones_CH4_CO2eq_LA[[#This Row],[País]],IFERROR(((Emisiones_CH4_CO2eq_LA[[#This Row],[Industria (kilotoneladas CO₂e)]]-U16)/U16)*100,0),0)</f>
        <v>0</v>
      </c>
      <c r="X17" s="6">
        <v>7.7134702902835895E-4</v>
      </c>
      <c r="Y17">
        <v>1660</v>
      </c>
      <c r="Z17">
        <f>IF(A16=Emisiones_CH4_CO2eq_LA[[#This Row],[País]],IFERROR(Emisiones_CH4_CO2eq_LA[[#This Row],[Otras Quemas de Combustible (kilotoneladas CO₂e)]]-Y16,0),0)</f>
        <v>-10</v>
      </c>
      <c r="AA17" s="6">
        <f>IF(A16=Emisiones_CH4_CO2eq_LA[[#This Row],[País]],IFERROR(((Emisiones_CH4_CO2eq_LA[[#This Row],[Otras Quemas de Combustible (kilotoneladas CO₂e)]]-Y16)/Y16)*100,0),0)</f>
        <v>-0.5988023952095809</v>
      </c>
      <c r="AB17" s="6">
        <v>0.04</v>
      </c>
    </row>
    <row r="18" spans="1:28" x14ac:dyDescent="0.25">
      <c r="A18" t="s">
        <v>12</v>
      </c>
      <c r="B18" t="s">
        <v>12</v>
      </c>
      <c r="C18" t="s">
        <v>13</v>
      </c>
      <c r="D18">
        <v>2006</v>
      </c>
      <c r="E18">
        <v>91200</v>
      </c>
      <c r="F18">
        <f>IF(A17=Emisiones_CH4_CO2eq_LA[[#This Row],[País]],IFERROR(Emisiones_CH4_CO2eq_LA[[#This Row],[Agricultura (kilotoneladas CO₂e)]]-E17,0),0)</f>
        <v>1960</v>
      </c>
      <c r="G18" s="6">
        <f>IF(A17=Emisiones_CH4_CO2eq_LA[[#This Row],[País]],IFERROR(((Emisiones_CH4_CO2eq_LA[[#This Row],[Agricultura (kilotoneladas CO₂e)]]-E17)/E17)*100,0),0)</f>
        <v>2.1963245181532942</v>
      </c>
      <c r="H18" s="6">
        <v>2.3212013234919802</v>
      </c>
      <c r="I18">
        <v>12720</v>
      </c>
      <c r="J18">
        <f>IF(A17=Emisiones_CH4_CO2eq_LA[[#This Row],[País]],IFERROR(Emisiones_CH4_CO2eq_LA[[#This Row],[Emisiones Fugitivas (kilotoneladas CO₂e)]]-I17,0),0)</f>
        <v>-250</v>
      </c>
      <c r="K18" s="6">
        <f>IF(A17=Emisiones_CH4_CO2eq_LA[[#This Row],[País]],IFERROR(((Emisiones_CH4_CO2eq_LA[[#This Row],[Emisiones Fugitivas (kilotoneladas CO₂e)]]-I17)/I17)*100,0),0)</f>
        <v>-1.9275250578257519</v>
      </c>
      <c r="L18" s="6">
        <v>0.32374650038177599</v>
      </c>
      <c r="M18">
        <v>17100</v>
      </c>
      <c r="N18">
        <f>IF(A17=Emisiones_CH4_CO2eq_LA[[#This Row],[País]],IFERROR(Emisiones_CH4_CO2eq_LA[[#This Row],[Residuos (kilotoneladas CO₂e)]]-M17,0),0)</f>
        <v>280</v>
      </c>
      <c r="O18" s="6">
        <f>IF(A17=Emisiones_CH4_CO2eq_LA[[#This Row],[País]],IFERROR(((Emisiones_CH4_CO2eq_LA[[#This Row],[Residuos (kilotoneladas CO₂e)]]-M17)/M17)*100,0),0)</f>
        <v>1.6646848989298455</v>
      </c>
      <c r="P18" s="6">
        <v>0.435225248154746</v>
      </c>
      <c r="Q18">
        <v>10030</v>
      </c>
      <c r="R18">
        <f>IF(A17=Emisiones_CH4_CO2eq_LA[[#This Row],[País]],IFERROR(Emisiones_CH4_CO2eq_LA[[#This Row],[UCTUS (kilotoneladas CO₂e)]]-Q17,0),0)</f>
        <v>1380</v>
      </c>
      <c r="S18" s="6">
        <f>IF(A17=Emisiones_CH4_CO2eq_LA[[#This Row],[País]],IFERROR(((Emisiones_CH4_CO2eq_LA[[#This Row],[UCTUS (kilotoneladas CO₂e)]]-Q17)/Q17)*100,0),0)</f>
        <v>15.953757225433526</v>
      </c>
      <c r="T18" s="6">
        <v>0.25528124204632202</v>
      </c>
      <c r="U18">
        <v>30</v>
      </c>
      <c r="V18">
        <f>IF(A17=Emisiones_CH4_CO2eq_LA[[#This Row],[País]],IFERROR(Emisiones_CH4_CO2eq_LA[[#This Row],[Industria (kilotoneladas CO₂e)]]-U17,0),0)</f>
        <v>0</v>
      </c>
      <c r="W18" s="6">
        <f>IF(A17=Emisiones_CH4_CO2eq_LA[[#This Row],[País]],IFERROR(((Emisiones_CH4_CO2eq_LA[[#This Row],[Industria (kilotoneladas CO₂e)]]-U17)/U17)*100,0),0)</f>
        <v>0</v>
      </c>
      <c r="X18" s="6">
        <v>7.63553066938152E-4</v>
      </c>
      <c r="Y18">
        <v>1780</v>
      </c>
      <c r="Z18">
        <f>IF(A17=Emisiones_CH4_CO2eq_LA[[#This Row],[País]],IFERROR(Emisiones_CH4_CO2eq_LA[[#This Row],[Otras Quemas de Combustible (kilotoneladas CO₂e)]]-Y17,0),0)</f>
        <v>120</v>
      </c>
      <c r="AA18" s="6">
        <f>IF(A17=Emisiones_CH4_CO2eq_LA[[#This Row],[País]],IFERROR(((Emisiones_CH4_CO2eq_LA[[#This Row],[Otras Quemas de Combustible (kilotoneladas CO₂e)]]-Y17)/Y17)*100,0),0)</f>
        <v>7.2289156626506017</v>
      </c>
      <c r="AB18" s="6">
        <v>0.05</v>
      </c>
    </row>
    <row r="19" spans="1:28" x14ac:dyDescent="0.25">
      <c r="A19" t="s">
        <v>12</v>
      </c>
      <c r="B19" t="s">
        <v>12</v>
      </c>
      <c r="C19" t="s">
        <v>13</v>
      </c>
      <c r="D19">
        <v>2007</v>
      </c>
      <c r="E19">
        <v>91730</v>
      </c>
      <c r="F19">
        <f>IF(A18=Emisiones_CH4_CO2eq_LA[[#This Row],[País]],IFERROR(Emisiones_CH4_CO2eq_LA[[#This Row],[Agricultura (kilotoneladas CO₂e)]]-E18,0),0)</f>
        <v>530</v>
      </c>
      <c r="G19" s="6">
        <f>IF(A18=Emisiones_CH4_CO2eq_LA[[#This Row],[País]],IFERROR(((Emisiones_CH4_CO2eq_LA[[#This Row],[Agricultura (kilotoneladas CO₂e)]]-E18)/E18)*100,0),0)</f>
        <v>0.58114035087719296</v>
      </c>
      <c r="H19" s="6">
        <v>2.3115109363975401</v>
      </c>
      <c r="I19">
        <v>12460</v>
      </c>
      <c r="J19">
        <f>IF(A18=Emisiones_CH4_CO2eq_LA[[#This Row],[País]],IFERROR(Emisiones_CH4_CO2eq_LA[[#This Row],[Emisiones Fugitivas (kilotoneladas CO₂e)]]-I18,0),0)</f>
        <v>-260</v>
      </c>
      <c r="K19" s="6">
        <f>IF(A18=Emisiones_CH4_CO2eq_LA[[#This Row],[País]],IFERROR(((Emisiones_CH4_CO2eq_LA[[#This Row],[Emisiones Fugitivas (kilotoneladas CO₂e)]]-I18)/I18)*100,0),0)</f>
        <v>-2.0440251572327042</v>
      </c>
      <c r="L19" s="6">
        <v>0.31398044551960402</v>
      </c>
      <c r="M19">
        <v>17380</v>
      </c>
      <c r="N19">
        <f>IF(A18=Emisiones_CH4_CO2eq_LA[[#This Row],[País]],IFERROR(Emisiones_CH4_CO2eq_LA[[#This Row],[Residuos (kilotoneladas CO₂e)]]-M18,0),0)</f>
        <v>280</v>
      </c>
      <c r="O19" s="6">
        <f>IF(A18=Emisiones_CH4_CO2eq_LA[[#This Row],[País]],IFERROR(((Emisiones_CH4_CO2eq_LA[[#This Row],[Residuos (kilotoneladas CO₂e)]]-M18)/M18)*100,0),0)</f>
        <v>1.6374269005847955</v>
      </c>
      <c r="P19" s="6">
        <v>0.43795988307630201</v>
      </c>
      <c r="Q19">
        <v>8140</v>
      </c>
      <c r="R19">
        <f>IF(A18=Emisiones_CH4_CO2eq_LA[[#This Row],[País]],IFERROR(Emisiones_CH4_CO2eq_LA[[#This Row],[UCTUS (kilotoneladas CO₂e)]]-Q18,0),0)</f>
        <v>-1890</v>
      </c>
      <c r="S19" s="6">
        <f>IF(A18=Emisiones_CH4_CO2eq_LA[[#This Row],[País]],IFERROR(((Emisiones_CH4_CO2eq_LA[[#This Row],[UCTUS (kilotoneladas CO₂e)]]-Q18)/Q18)*100,0),0)</f>
        <v>-18.843469591226324</v>
      </c>
      <c r="T19" s="6">
        <v>0.20512045156738201</v>
      </c>
      <c r="U19">
        <v>30</v>
      </c>
      <c r="V19">
        <f>IF(A18=Emisiones_CH4_CO2eq_LA[[#This Row],[País]],IFERROR(Emisiones_CH4_CO2eq_LA[[#This Row],[Industria (kilotoneladas CO₂e)]]-U18,0),0)</f>
        <v>0</v>
      </c>
      <c r="W19" s="6">
        <f>IF(A18=Emisiones_CH4_CO2eq_LA[[#This Row],[País]],IFERROR(((Emisiones_CH4_CO2eq_LA[[#This Row],[Industria (kilotoneladas CO₂e)]]-U18)/U18)*100,0),0)</f>
        <v>0</v>
      </c>
      <c r="X19" s="6">
        <v>7.5597218022376705E-4</v>
      </c>
      <c r="Y19">
        <v>1900</v>
      </c>
      <c r="Z19">
        <f>IF(A18=Emisiones_CH4_CO2eq_LA[[#This Row],[País]],IFERROR(Emisiones_CH4_CO2eq_LA[[#This Row],[Otras Quemas de Combustible (kilotoneladas CO₂e)]]-Y18,0),0)</f>
        <v>120</v>
      </c>
      <c r="AA19" s="6">
        <f>IF(A18=Emisiones_CH4_CO2eq_LA[[#This Row],[País]],IFERROR(((Emisiones_CH4_CO2eq_LA[[#This Row],[Otras Quemas de Combustible (kilotoneladas CO₂e)]]-Y18)/Y18)*100,0),0)</f>
        <v>6.7415730337078648</v>
      </c>
      <c r="AB19" s="6">
        <v>0.05</v>
      </c>
    </row>
    <row r="20" spans="1:28" x14ac:dyDescent="0.25">
      <c r="A20" t="s">
        <v>12</v>
      </c>
      <c r="B20" t="s">
        <v>12</v>
      </c>
      <c r="C20" t="s">
        <v>13</v>
      </c>
      <c r="D20">
        <v>2008</v>
      </c>
      <c r="E20">
        <v>90640</v>
      </c>
      <c r="F20">
        <f>IF(A19=Emisiones_CH4_CO2eq_LA[[#This Row],[País]],IFERROR(Emisiones_CH4_CO2eq_LA[[#This Row],[Agricultura (kilotoneladas CO₂e)]]-E19,0),0)</f>
        <v>-1090</v>
      </c>
      <c r="G20" s="6">
        <f>IF(A19=Emisiones_CH4_CO2eq_LA[[#This Row],[País]],IFERROR(((Emisiones_CH4_CO2eq_LA[[#This Row],[Agricultura (kilotoneladas CO₂e)]]-E19)/E19)*100,0),0)</f>
        <v>-1.1882699225989315</v>
      </c>
      <c r="H20" s="6">
        <v>2.2614770459081801</v>
      </c>
      <c r="I20">
        <v>12200</v>
      </c>
      <c r="J20">
        <f>IF(A19=Emisiones_CH4_CO2eq_LA[[#This Row],[País]],IFERROR(Emisiones_CH4_CO2eq_LA[[#This Row],[Emisiones Fugitivas (kilotoneladas CO₂e)]]-I19,0),0)</f>
        <v>-260</v>
      </c>
      <c r="K20" s="6">
        <f>IF(A19=Emisiones_CH4_CO2eq_LA[[#This Row],[País]],IFERROR(((Emisiones_CH4_CO2eq_LA[[#This Row],[Emisiones Fugitivas (kilotoneladas CO₂e)]]-I19)/I19)*100,0),0)</f>
        <v>-2.086677367576244</v>
      </c>
      <c r="L20" s="6">
        <v>0.30439121756486998</v>
      </c>
      <c r="M20">
        <v>17650</v>
      </c>
      <c r="N20">
        <f>IF(A19=Emisiones_CH4_CO2eq_LA[[#This Row],[País]],IFERROR(Emisiones_CH4_CO2eq_LA[[#This Row],[Residuos (kilotoneladas CO₂e)]]-M19,0),0)</f>
        <v>270</v>
      </c>
      <c r="O20" s="6">
        <f>IF(A19=Emisiones_CH4_CO2eq_LA[[#This Row],[País]],IFERROR(((Emisiones_CH4_CO2eq_LA[[#This Row],[Residuos (kilotoneladas CO₂e)]]-M19)/M19)*100,0),0)</f>
        <v>1.5535097813578826</v>
      </c>
      <c r="P20" s="6">
        <v>0.44036926147704503</v>
      </c>
      <c r="Q20">
        <v>10290</v>
      </c>
      <c r="R20">
        <f>IF(A19=Emisiones_CH4_CO2eq_LA[[#This Row],[País]],IFERROR(Emisiones_CH4_CO2eq_LA[[#This Row],[UCTUS (kilotoneladas CO₂e)]]-Q19,0),0)</f>
        <v>2150</v>
      </c>
      <c r="S20" s="6">
        <f>IF(A19=Emisiones_CH4_CO2eq_LA[[#This Row],[País]],IFERROR(((Emisiones_CH4_CO2eq_LA[[#This Row],[UCTUS (kilotoneladas CO₂e)]]-Q19)/Q19)*100,0),0)</f>
        <v>26.412776412776413</v>
      </c>
      <c r="T20" s="6">
        <v>0.25673652694610699</v>
      </c>
      <c r="U20">
        <v>30</v>
      </c>
      <c r="V20">
        <f>IF(A19=Emisiones_CH4_CO2eq_LA[[#This Row],[País]],IFERROR(Emisiones_CH4_CO2eq_LA[[#This Row],[Industria (kilotoneladas CO₂e)]]-U19,0),0)</f>
        <v>0</v>
      </c>
      <c r="W20" s="6">
        <f>IF(A19=Emisiones_CH4_CO2eq_LA[[#This Row],[País]],IFERROR(((Emisiones_CH4_CO2eq_LA[[#This Row],[Industria (kilotoneladas CO₂e)]]-U19)/U19)*100,0),0)</f>
        <v>0</v>
      </c>
      <c r="X20" s="6">
        <v>7.4850299401197598E-4</v>
      </c>
      <c r="Y20">
        <v>2020</v>
      </c>
      <c r="Z20">
        <f>IF(A19=Emisiones_CH4_CO2eq_LA[[#This Row],[País]],IFERROR(Emisiones_CH4_CO2eq_LA[[#This Row],[Otras Quemas de Combustible (kilotoneladas CO₂e)]]-Y19,0),0)</f>
        <v>120</v>
      </c>
      <c r="AA20" s="6">
        <f>IF(A19=Emisiones_CH4_CO2eq_LA[[#This Row],[País]],IFERROR(((Emisiones_CH4_CO2eq_LA[[#This Row],[Otras Quemas de Combustible (kilotoneladas CO₂e)]]-Y19)/Y19)*100,0),0)</f>
        <v>6.3157894736842106</v>
      </c>
      <c r="AB20" s="6">
        <v>0.05</v>
      </c>
    </row>
    <row r="21" spans="1:28" x14ac:dyDescent="0.25">
      <c r="A21" t="s">
        <v>12</v>
      </c>
      <c r="B21" t="s">
        <v>12</v>
      </c>
      <c r="C21" t="s">
        <v>13</v>
      </c>
      <c r="D21">
        <v>2009</v>
      </c>
      <c r="E21">
        <v>85700</v>
      </c>
      <c r="F21">
        <f>IF(A20=Emisiones_CH4_CO2eq_LA[[#This Row],[País]],IFERROR(Emisiones_CH4_CO2eq_LA[[#This Row],[Agricultura (kilotoneladas CO₂e)]]-E20,0),0)</f>
        <v>-4940</v>
      </c>
      <c r="G21" s="6">
        <f>IF(A20=Emisiones_CH4_CO2eq_LA[[#This Row],[País]],IFERROR(((Emisiones_CH4_CO2eq_LA[[#This Row],[Agricultura (kilotoneladas CO₂e)]]-E20)/E20)*100,0),0)</f>
        <v>-5.4501323918799649</v>
      </c>
      <c r="H21" s="6">
        <v>2.1169379739643799</v>
      </c>
      <c r="I21">
        <v>11940</v>
      </c>
      <c r="J21">
        <f>IF(A20=Emisiones_CH4_CO2eq_LA[[#This Row],[País]],IFERROR(Emisiones_CH4_CO2eq_LA[[#This Row],[Emisiones Fugitivas (kilotoneladas CO₂e)]]-I20,0),0)</f>
        <v>-260</v>
      </c>
      <c r="K21" s="6">
        <f>IF(A20=Emisiones_CH4_CO2eq_LA[[#This Row],[País]],IFERROR(((Emisiones_CH4_CO2eq_LA[[#This Row],[Emisiones Fugitivas (kilotoneladas CO₂e)]]-I20)/I20)*100,0),0)</f>
        <v>-2.1311475409836063</v>
      </c>
      <c r="L21" s="6">
        <v>0.29493861620927297</v>
      </c>
      <c r="M21">
        <v>17930</v>
      </c>
      <c r="N21">
        <f>IF(A20=Emisiones_CH4_CO2eq_LA[[#This Row],[País]],IFERROR(Emisiones_CH4_CO2eq_LA[[#This Row],[Residuos (kilotoneladas CO₂e)]]-M20,0),0)</f>
        <v>280</v>
      </c>
      <c r="O21" s="6">
        <f>IF(A20=Emisiones_CH4_CO2eq_LA[[#This Row],[País]],IFERROR(((Emisiones_CH4_CO2eq_LA[[#This Row],[Residuos (kilotoneladas CO₂e)]]-M20)/M20)*100,0),0)</f>
        <v>1.5864022662889519</v>
      </c>
      <c r="P21" s="6">
        <v>0.44290195884692302</v>
      </c>
      <c r="Q21">
        <v>10540</v>
      </c>
      <c r="R21">
        <f>IF(A20=Emisiones_CH4_CO2eq_LA[[#This Row],[País]],IFERROR(Emisiones_CH4_CO2eq_LA[[#This Row],[UCTUS (kilotoneladas CO₂e)]]-Q20,0),0)</f>
        <v>250</v>
      </c>
      <c r="S21" s="6">
        <f>IF(A20=Emisiones_CH4_CO2eq_LA[[#This Row],[País]],IFERROR(((Emisiones_CH4_CO2eq_LA[[#This Row],[UCTUS (kilotoneladas CO₂e)]]-Q20)/Q20)*100,0),0)</f>
        <v>2.4295432458697768</v>
      </c>
      <c r="T21" s="6">
        <v>0.26035619889830203</v>
      </c>
      <c r="U21">
        <v>30</v>
      </c>
      <c r="V21">
        <f>IF(A20=Emisiones_CH4_CO2eq_LA[[#This Row],[País]],IFERROR(Emisiones_CH4_CO2eq_LA[[#This Row],[Industria (kilotoneladas CO₂e)]]-U20,0),0)</f>
        <v>0</v>
      </c>
      <c r="W21" s="6">
        <f>IF(A20=Emisiones_CH4_CO2eq_LA[[#This Row],[País]],IFERROR(((Emisiones_CH4_CO2eq_LA[[#This Row],[Industria (kilotoneladas CO₂e)]]-U20)/U20)*100,0),0)</f>
        <v>0</v>
      </c>
      <c r="X21" s="6">
        <v>7.4105179952078601E-4</v>
      </c>
      <c r="Y21">
        <v>2140</v>
      </c>
      <c r="Z21">
        <f>IF(A20=Emisiones_CH4_CO2eq_LA[[#This Row],[País]],IFERROR(Emisiones_CH4_CO2eq_LA[[#This Row],[Otras Quemas de Combustible (kilotoneladas CO₂e)]]-Y20,0),0)</f>
        <v>120</v>
      </c>
      <c r="AA21" s="6">
        <f>IF(A20=Emisiones_CH4_CO2eq_LA[[#This Row],[País]],IFERROR(((Emisiones_CH4_CO2eq_LA[[#This Row],[Otras Quemas de Combustible (kilotoneladas CO₂e)]]-Y20)/Y20)*100,0),0)</f>
        <v>5.9405940594059405</v>
      </c>
      <c r="AB21" s="6">
        <v>0.05</v>
      </c>
    </row>
    <row r="22" spans="1:28" x14ac:dyDescent="0.25">
      <c r="A22" t="s">
        <v>12</v>
      </c>
      <c r="B22" t="s">
        <v>12</v>
      </c>
      <c r="C22" t="s">
        <v>13</v>
      </c>
      <c r="D22">
        <v>2010</v>
      </c>
      <c r="E22">
        <v>77560</v>
      </c>
      <c r="F22">
        <f>IF(A21=Emisiones_CH4_CO2eq_LA[[#This Row],[País]],IFERROR(Emisiones_CH4_CO2eq_LA[[#This Row],[Agricultura (kilotoneladas CO₂e)]]-E21,0),0)</f>
        <v>-8140</v>
      </c>
      <c r="G22" s="6">
        <f>IF(A21=Emisiones_CH4_CO2eq_LA[[#This Row],[País]],IFERROR(((Emisiones_CH4_CO2eq_LA[[#This Row],[Agricultura (kilotoneladas CO₂e)]]-E21)/E21)*100,0),0)</f>
        <v>-9.4982497082847139</v>
      </c>
      <c r="H22" s="6">
        <v>1.8965179968701</v>
      </c>
      <c r="I22">
        <v>11690</v>
      </c>
      <c r="J22">
        <f>IF(A21=Emisiones_CH4_CO2eq_LA[[#This Row],[País]],IFERROR(Emisiones_CH4_CO2eq_LA[[#This Row],[Emisiones Fugitivas (kilotoneladas CO₂e)]]-I21,0),0)</f>
        <v>-250</v>
      </c>
      <c r="K22" s="6">
        <f>IF(A21=Emisiones_CH4_CO2eq_LA[[#This Row],[País]],IFERROR(((Emisiones_CH4_CO2eq_LA[[#This Row],[Emisiones Fugitivas (kilotoneladas CO₂e)]]-I21)/I21)*100,0),0)</f>
        <v>-2.0938023450586267</v>
      </c>
      <c r="L22" s="6">
        <v>0.28584702660406802</v>
      </c>
      <c r="M22">
        <v>18210</v>
      </c>
      <c r="N22">
        <f>IF(A21=Emisiones_CH4_CO2eq_LA[[#This Row],[País]],IFERROR(Emisiones_CH4_CO2eq_LA[[#This Row],[Residuos (kilotoneladas CO₂e)]]-M21,0),0)</f>
        <v>280</v>
      </c>
      <c r="O22" s="6">
        <f>IF(A21=Emisiones_CH4_CO2eq_LA[[#This Row],[País]],IFERROR(((Emisiones_CH4_CO2eq_LA[[#This Row],[Residuos (kilotoneladas CO₂e)]]-M21)/M21)*100,0),0)</f>
        <v>1.5616285554935863</v>
      </c>
      <c r="P22" s="6">
        <v>0.44527582159624401</v>
      </c>
      <c r="Q22">
        <v>5970</v>
      </c>
      <c r="R22">
        <f>IF(A21=Emisiones_CH4_CO2eq_LA[[#This Row],[País]],IFERROR(Emisiones_CH4_CO2eq_LA[[#This Row],[UCTUS (kilotoneladas CO₂e)]]-Q21,0),0)</f>
        <v>-4570</v>
      </c>
      <c r="S22" s="6">
        <f>IF(A21=Emisiones_CH4_CO2eq_LA[[#This Row],[País]],IFERROR(((Emisiones_CH4_CO2eq_LA[[#This Row],[UCTUS (kilotoneladas CO₂e)]]-Q21)/Q21)*100,0),0)</f>
        <v>-43.358633776091082</v>
      </c>
      <c r="T22" s="6">
        <v>0.14598004694835601</v>
      </c>
      <c r="U22">
        <v>30</v>
      </c>
      <c r="V22">
        <f>IF(A21=Emisiones_CH4_CO2eq_LA[[#This Row],[País]],IFERROR(Emisiones_CH4_CO2eq_LA[[#This Row],[Industria (kilotoneladas CO₂e)]]-U21,0),0)</f>
        <v>0</v>
      </c>
      <c r="W22" s="6">
        <f>IF(A21=Emisiones_CH4_CO2eq_LA[[#This Row],[País]],IFERROR(((Emisiones_CH4_CO2eq_LA[[#This Row],[Industria (kilotoneladas CO₂e)]]-U21)/U21)*100,0),0)</f>
        <v>0</v>
      </c>
      <c r="X22" s="6">
        <v>7.3356807511736999E-4</v>
      </c>
      <c r="Y22">
        <v>2260</v>
      </c>
      <c r="Z22">
        <f>IF(A21=Emisiones_CH4_CO2eq_LA[[#This Row],[País]],IFERROR(Emisiones_CH4_CO2eq_LA[[#This Row],[Otras Quemas de Combustible (kilotoneladas CO₂e)]]-Y21,0),0)</f>
        <v>120</v>
      </c>
      <c r="AA22" s="6">
        <f>IF(A21=Emisiones_CH4_CO2eq_LA[[#This Row],[País]],IFERROR(((Emisiones_CH4_CO2eq_LA[[#This Row],[Otras Quemas de Combustible (kilotoneladas CO₂e)]]-Y21)/Y21)*100,0),0)</f>
        <v>5.6074766355140184</v>
      </c>
      <c r="AB22" s="6">
        <v>0.06</v>
      </c>
    </row>
    <row r="23" spans="1:28" x14ac:dyDescent="0.25">
      <c r="A23" t="s">
        <v>12</v>
      </c>
      <c r="B23" t="s">
        <v>12</v>
      </c>
      <c r="C23" t="s">
        <v>13</v>
      </c>
      <c r="D23">
        <v>2011</v>
      </c>
      <c r="E23">
        <v>76850</v>
      </c>
      <c r="F23">
        <f>IF(A22=Emisiones_CH4_CO2eq_LA[[#This Row],[País]],IFERROR(Emisiones_CH4_CO2eq_LA[[#This Row],[Agricultura (kilotoneladas CO₂e)]]-E22,0),0)</f>
        <v>-710</v>
      </c>
      <c r="G23" s="6">
        <f>IF(A22=Emisiones_CH4_CO2eq_LA[[#This Row],[País]],IFERROR(((Emisiones_CH4_CO2eq_LA[[#This Row],[Agricultura (kilotoneladas CO₂e)]]-E22)/E22)*100,0),0)</f>
        <v>-0.91542031975244964</v>
      </c>
      <c r="H23" s="6">
        <v>1.85987415295256</v>
      </c>
      <c r="I23">
        <v>11420</v>
      </c>
      <c r="J23">
        <f>IF(A22=Emisiones_CH4_CO2eq_LA[[#This Row],[País]],IFERROR(Emisiones_CH4_CO2eq_LA[[#This Row],[Emisiones Fugitivas (kilotoneladas CO₂e)]]-I22,0),0)</f>
        <v>-270</v>
      </c>
      <c r="K23" s="6">
        <f>IF(A22=Emisiones_CH4_CO2eq_LA[[#This Row],[País]],IFERROR(((Emisiones_CH4_CO2eq_LA[[#This Row],[Emisiones Fugitivas (kilotoneladas CO₂e)]]-I22)/I22)*100,0),0)</f>
        <v>-2.309666381522669</v>
      </c>
      <c r="L23" s="6">
        <v>0.27637947725072598</v>
      </c>
      <c r="M23">
        <v>18510</v>
      </c>
      <c r="N23">
        <f>IF(A22=Emisiones_CH4_CO2eq_LA[[#This Row],[País]],IFERROR(Emisiones_CH4_CO2eq_LA[[#This Row],[Residuos (kilotoneladas CO₂e)]]-M22,0),0)</f>
        <v>300</v>
      </c>
      <c r="O23" s="6">
        <f>IF(A22=Emisiones_CH4_CO2eq_LA[[#This Row],[País]],IFERROR(((Emisiones_CH4_CO2eq_LA[[#This Row],[Residuos (kilotoneladas CO₂e)]]-M22)/M22)*100,0),0)</f>
        <v>1.6474464579901154</v>
      </c>
      <c r="P23" s="6">
        <v>0.44796708615682401</v>
      </c>
      <c r="Q23">
        <v>6430</v>
      </c>
      <c r="R23">
        <f>IF(A22=Emisiones_CH4_CO2eq_LA[[#This Row],[País]],IFERROR(Emisiones_CH4_CO2eq_LA[[#This Row],[UCTUS (kilotoneladas CO₂e)]]-Q22,0),0)</f>
        <v>460</v>
      </c>
      <c r="S23" s="6">
        <f>IF(A22=Emisiones_CH4_CO2eq_LA[[#This Row],[País]],IFERROR(((Emisiones_CH4_CO2eq_LA[[#This Row],[UCTUS (kilotoneladas CO₂e)]]-Q22)/Q22)*100,0),0)</f>
        <v>7.7051926298157447</v>
      </c>
      <c r="T23" s="6">
        <v>0.15561471442400701</v>
      </c>
      <c r="U23">
        <v>30</v>
      </c>
      <c r="V23">
        <f>IF(A22=Emisiones_CH4_CO2eq_LA[[#This Row],[País]],IFERROR(Emisiones_CH4_CO2eq_LA[[#This Row],[Industria (kilotoneladas CO₂e)]]-U22,0),0)</f>
        <v>0</v>
      </c>
      <c r="W23" s="6">
        <f>IF(A22=Emisiones_CH4_CO2eq_LA[[#This Row],[País]],IFERROR(((Emisiones_CH4_CO2eq_LA[[#This Row],[Industria (kilotoneladas CO₂e)]]-U22)/U22)*100,0),0)</f>
        <v>0</v>
      </c>
      <c r="X23" s="6">
        <v>7.2604065827686299E-4</v>
      </c>
      <c r="Y23">
        <v>2290</v>
      </c>
      <c r="Z23">
        <f>IF(A22=Emisiones_CH4_CO2eq_LA[[#This Row],[País]],IFERROR(Emisiones_CH4_CO2eq_LA[[#This Row],[Otras Quemas de Combustible (kilotoneladas CO₂e)]]-Y22,0),0)</f>
        <v>30</v>
      </c>
      <c r="AA23" s="6">
        <f>IF(A22=Emisiones_CH4_CO2eq_LA[[#This Row],[País]],IFERROR(((Emisiones_CH4_CO2eq_LA[[#This Row],[Otras Quemas de Combustible (kilotoneladas CO₂e)]]-Y22)/Y22)*100,0),0)</f>
        <v>1.3274336283185841</v>
      </c>
      <c r="AB23" s="6">
        <v>0.06</v>
      </c>
    </row>
    <row r="24" spans="1:28" x14ac:dyDescent="0.25">
      <c r="A24" t="s">
        <v>12</v>
      </c>
      <c r="B24" t="s">
        <v>12</v>
      </c>
      <c r="C24" t="s">
        <v>13</v>
      </c>
      <c r="D24">
        <v>2012</v>
      </c>
      <c r="E24">
        <v>79320</v>
      </c>
      <c r="F24">
        <f>IF(A23=Emisiones_CH4_CO2eq_LA[[#This Row],[País]],IFERROR(Emisiones_CH4_CO2eq_LA[[#This Row],[Agricultura (kilotoneladas CO₂e)]]-E23,0),0)</f>
        <v>2470</v>
      </c>
      <c r="G24" s="6">
        <f>IF(A23=Emisiones_CH4_CO2eq_LA[[#This Row],[País]],IFERROR(((Emisiones_CH4_CO2eq_LA[[#This Row],[Agricultura (kilotoneladas CO₂e)]]-E23)/E23)*100,0),0)</f>
        <v>3.214053350683149</v>
      </c>
      <c r="H24" s="6">
        <v>1.8996527361992499</v>
      </c>
      <c r="I24">
        <v>11150</v>
      </c>
      <c r="J24">
        <f>IF(A23=Emisiones_CH4_CO2eq_LA[[#This Row],[País]],IFERROR(Emisiones_CH4_CO2eq_LA[[#This Row],[Emisiones Fugitivas (kilotoneladas CO₂e)]]-I23,0),0)</f>
        <v>-270</v>
      </c>
      <c r="K24" s="6">
        <f>IF(A23=Emisiones_CH4_CO2eq_LA[[#This Row],[País]],IFERROR(((Emisiones_CH4_CO2eq_LA[[#This Row],[Emisiones Fugitivas (kilotoneladas CO₂e)]]-I23)/I23)*100,0),0)</f>
        <v>-2.3642732049036779</v>
      </c>
      <c r="L24" s="6">
        <v>0.26703388815710599</v>
      </c>
      <c r="M24">
        <v>18820</v>
      </c>
      <c r="N24">
        <f>IF(A23=Emisiones_CH4_CO2eq_LA[[#This Row],[País]],IFERROR(Emisiones_CH4_CO2eq_LA[[#This Row],[Residuos (kilotoneladas CO₂e)]]-M23,0),0)</f>
        <v>310</v>
      </c>
      <c r="O24" s="6">
        <f>IF(A23=Emisiones_CH4_CO2eq_LA[[#This Row],[País]],IFERROR(((Emisiones_CH4_CO2eq_LA[[#This Row],[Residuos (kilotoneladas CO₂e)]]-M23)/M23)*100,0),0)</f>
        <v>1.6747703943814154</v>
      </c>
      <c r="P24" s="6">
        <v>0.45072446413603101</v>
      </c>
      <c r="Q24">
        <v>9390</v>
      </c>
      <c r="R24">
        <f>IF(A23=Emisiones_CH4_CO2eq_LA[[#This Row],[País]],IFERROR(Emisiones_CH4_CO2eq_LA[[#This Row],[UCTUS (kilotoneladas CO₂e)]]-Q23,0),0)</f>
        <v>2960</v>
      </c>
      <c r="S24" s="6">
        <f>IF(A23=Emisiones_CH4_CO2eq_LA[[#This Row],[País]],IFERROR(((Emisiones_CH4_CO2eq_LA[[#This Row],[UCTUS (kilotoneladas CO₂e)]]-Q23)/Q23)*100,0),0)</f>
        <v>46.034214618973564</v>
      </c>
      <c r="T24" s="6">
        <v>0.224883247515267</v>
      </c>
      <c r="U24">
        <v>30</v>
      </c>
      <c r="V24">
        <f>IF(A23=Emisiones_CH4_CO2eq_LA[[#This Row],[País]],IFERROR(Emisiones_CH4_CO2eq_LA[[#This Row],[Industria (kilotoneladas CO₂e)]]-U23,0),0)</f>
        <v>0</v>
      </c>
      <c r="W24" s="6">
        <f>IF(A23=Emisiones_CH4_CO2eq_LA[[#This Row],[País]],IFERROR(((Emisiones_CH4_CO2eq_LA[[#This Row],[Industria (kilotoneladas CO₂e)]]-U23)/U23)*100,0),0)</f>
        <v>0</v>
      </c>
      <c r="X24" s="6">
        <v>7.1847682912226001E-4</v>
      </c>
      <c r="Y24">
        <v>2320</v>
      </c>
      <c r="Z24">
        <f>IF(A23=Emisiones_CH4_CO2eq_LA[[#This Row],[País]],IFERROR(Emisiones_CH4_CO2eq_LA[[#This Row],[Otras Quemas de Combustible (kilotoneladas CO₂e)]]-Y23,0),0)</f>
        <v>30</v>
      </c>
      <c r="AA24" s="6">
        <f>IF(A23=Emisiones_CH4_CO2eq_LA[[#This Row],[País]],IFERROR(((Emisiones_CH4_CO2eq_LA[[#This Row],[Otras Quemas de Combustible (kilotoneladas CO₂e)]]-Y23)/Y23)*100,0),0)</f>
        <v>1.3100436681222707</v>
      </c>
      <c r="AB24" s="6">
        <v>0.06</v>
      </c>
    </row>
    <row r="25" spans="1:28" x14ac:dyDescent="0.25">
      <c r="A25" t="s">
        <v>12</v>
      </c>
      <c r="B25" t="s">
        <v>12</v>
      </c>
      <c r="C25" t="s">
        <v>13</v>
      </c>
      <c r="D25">
        <v>2013</v>
      </c>
      <c r="E25">
        <v>80990</v>
      </c>
      <c r="F25">
        <f>IF(A24=Emisiones_CH4_CO2eq_LA[[#This Row],[País]],IFERROR(Emisiones_CH4_CO2eq_LA[[#This Row],[Agricultura (kilotoneladas CO₂e)]]-E24,0),0)</f>
        <v>1670</v>
      </c>
      <c r="G25" s="6">
        <f>IF(A24=Emisiones_CH4_CO2eq_LA[[#This Row],[País]],IFERROR(((Emisiones_CH4_CO2eq_LA[[#This Row],[Agricultura (kilotoneladas CO₂e)]]-E24)/E24)*100,0),0)</f>
        <v>2.1053958648512356</v>
      </c>
      <c r="H25" s="6">
        <v>1.9193762441937601</v>
      </c>
      <c r="I25">
        <v>10880</v>
      </c>
      <c r="J25">
        <f>IF(A24=Emisiones_CH4_CO2eq_LA[[#This Row],[País]],IFERROR(Emisiones_CH4_CO2eq_LA[[#This Row],[Emisiones Fugitivas (kilotoneladas CO₂e)]]-I24,0),0)</f>
        <v>-270</v>
      </c>
      <c r="K25" s="6">
        <f>IF(A24=Emisiones_CH4_CO2eq_LA[[#This Row],[País]],IFERROR(((Emisiones_CH4_CO2eq_LA[[#This Row],[Emisiones Fugitivas (kilotoneladas CO₂e)]]-I24)/I24)*100,0),0)</f>
        <v>-2.4215246636771304</v>
      </c>
      <c r="L25" s="6">
        <v>0.25784434543558599</v>
      </c>
      <c r="M25">
        <v>19120</v>
      </c>
      <c r="N25">
        <f>IF(A24=Emisiones_CH4_CO2eq_LA[[#This Row],[País]],IFERROR(Emisiones_CH4_CO2eq_LA[[#This Row],[Residuos (kilotoneladas CO₂e)]]-M24,0),0)</f>
        <v>300</v>
      </c>
      <c r="O25" s="6">
        <f>IF(A24=Emisiones_CH4_CO2eq_LA[[#This Row],[País]],IFERROR(((Emisiones_CH4_CO2eq_LA[[#This Row],[Residuos (kilotoneladas CO₂e)]]-M24)/M24)*100,0),0)</f>
        <v>1.5940488841657812</v>
      </c>
      <c r="P25" s="6">
        <v>0.45312351881694901</v>
      </c>
      <c r="Q25">
        <v>6370</v>
      </c>
      <c r="R25">
        <f>IF(A24=Emisiones_CH4_CO2eq_LA[[#This Row],[País]],IFERROR(Emisiones_CH4_CO2eq_LA[[#This Row],[UCTUS (kilotoneladas CO₂e)]]-Q24,0),0)</f>
        <v>-3020</v>
      </c>
      <c r="S25" s="6">
        <f>IF(A24=Emisiones_CH4_CO2eq_LA[[#This Row],[País]],IFERROR(((Emisiones_CH4_CO2eq_LA[[#This Row],[UCTUS (kilotoneladas CO₂e)]]-Q24)/Q24)*100,0),0)</f>
        <v>-32.161874334398291</v>
      </c>
      <c r="T25" s="6">
        <v>0.15096217650962099</v>
      </c>
      <c r="U25">
        <v>30</v>
      </c>
      <c r="V25">
        <f>IF(A24=Emisiones_CH4_CO2eq_LA[[#This Row],[País]],IFERROR(Emisiones_CH4_CO2eq_LA[[#This Row],[Industria (kilotoneladas CO₂e)]]-U24,0),0)</f>
        <v>0</v>
      </c>
      <c r="W25" s="6">
        <f>IF(A24=Emisiones_CH4_CO2eq_LA[[#This Row],[País]],IFERROR(((Emisiones_CH4_CO2eq_LA[[#This Row],[Industria (kilotoneladas CO₂e)]]-U24)/U24)*100,0),0)</f>
        <v>0</v>
      </c>
      <c r="X25" s="6">
        <v>7.1096786425253495E-4</v>
      </c>
      <c r="Y25">
        <v>2350</v>
      </c>
      <c r="Z25">
        <f>IF(A24=Emisiones_CH4_CO2eq_LA[[#This Row],[País]],IFERROR(Emisiones_CH4_CO2eq_LA[[#This Row],[Otras Quemas de Combustible (kilotoneladas CO₂e)]]-Y24,0),0)</f>
        <v>30</v>
      </c>
      <c r="AA25" s="6">
        <f>IF(A24=Emisiones_CH4_CO2eq_LA[[#This Row],[País]],IFERROR(((Emisiones_CH4_CO2eq_LA[[#This Row],[Otras Quemas de Combustible (kilotoneladas CO₂e)]]-Y24)/Y24)*100,0),0)</f>
        <v>1.2931034482758621</v>
      </c>
      <c r="AB25" s="6">
        <v>0.06</v>
      </c>
    </row>
    <row r="26" spans="1:28" x14ac:dyDescent="0.25">
      <c r="A26" t="s">
        <v>12</v>
      </c>
      <c r="B26" t="s">
        <v>12</v>
      </c>
      <c r="C26" t="s">
        <v>13</v>
      </c>
      <c r="D26">
        <v>2014</v>
      </c>
      <c r="E26">
        <v>82130</v>
      </c>
      <c r="F26">
        <f>IF(A25=Emisiones_CH4_CO2eq_LA[[#This Row],[País]],IFERROR(Emisiones_CH4_CO2eq_LA[[#This Row],[Agricultura (kilotoneladas CO₂e)]]-E25,0),0)</f>
        <v>1140</v>
      </c>
      <c r="G26" s="6">
        <f>IF(A25=Emisiones_CH4_CO2eq_LA[[#This Row],[País]],IFERROR(((Emisiones_CH4_CO2eq_LA[[#This Row],[Agricultura (kilotoneladas CO₂e)]]-E25)/E25)*100,0),0)</f>
        <v>1.4075811828620817</v>
      </c>
      <c r="H26" s="6">
        <v>1.9262160514095401</v>
      </c>
      <c r="I26">
        <v>10610</v>
      </c>
      <c r="J26">
        <f>IF(A25=Emisiones_CH4_CO2eq_LA[[#This Row],[País]],IFERROR(Emisiones_CH4_CO2eq_LA[[#This Row],[Emisiones Fugitivas (kilotoneladas CO₂e)]]-I25,0),0)</f>
        <v>-270</v>
      </c>
      <c r="K26" s="6">
        <f>IF(A25=Emisiones_CH4_CO2eq_LA[[#This Row],[País]],IFERROR(((Emisiones_CH4_CO2eq_LA[[#This Row],[Emisiones Fugitivas (kilotoneladas CO₂e)]]-I25)/I25)*100,0),0)</f>
        <v>-2.4816176470588234</v>
      </c>
      <c r="L26" s="6">
        <v>0.24883906374595399</v>
      </c>
      <c r="M26">
        <v>19420</v>
      </c>
      <c r="N26">
        <f>IF(A25=Emisiones_CH4_CO2eq_LA[[#This Row],[País]],IFERROR(Emisiones_CH4_CO2eq_LA[[#This Row],[Residuos (kilotoneladas CO₂e)]]-M25,0),0)</f>
        <v>300</v>
      </c>
      <c r="O26" s="6">
        <f>IF(A25=Emisiones_CH4_CO2eq_LA[[#This Row],[País]],IFERROR(((Emisiones_CH4_CO2eq_LA[[#This Row],[Residuos (kilotoneladas CO₂e)]]-M25)/M25)*100,0),0)</f>
        <v>1.5690376569037656</v>
      </c>
      <c r="P26" s="6">
        <v>0.45546226370842902</v>
      </c>
      <c r="Q26">
        <v>3540</v>
      </c>
      <c r="R26">
        <f>IF(A25=Emisiones_CH4_CO2eq_LA[[#This Row],[País]],IFERROR(Emisiones_CH4_CO2eq_LA[[#This Row],[UCTUS (kilotoneladas CO₂e)]]-Q25,0),0)</f>
        <v>-2830</v>
      </c>
      <c r="S26" s="6">
        <f>IF(A25=Emisiones_CH4_CO2eq_LA[[#This Row],[País]],IFERROR(((Emisiones_CH4_CO2eq_LA[[#This Row],[UCTUS (kilotoneladas CO₂e)]]-Q25)/Q25)*100,0),0)</f>
        <v>-44.427001569858717</v>
      </c>
      <c r="T26" s="6">
        <v>8.3024532107509694E-2</v>
      </c>
      <c r="U26">
        <v>30</v>
      </c>
      <c r="V26">
        <f>IF(A25=Emisiones_CH4_CO2eq_LA[[#This Row],[País]],IFERROR(Emisiones_CH4_CO2eq_LA[[#This Row],[Industria (kilotoneladas CO₂e)]]-U25,0),0)</f>
        <v>0</v>
      </c>
      <c r="W26" s="6">
        <f>IF(A25=Emisiones_CH4_CO2eq_LA[[#This Row],[País]],IFERROR(((Emisiones_CH4_CO2eq_LA[[#This Row],[Industria (kilotoneladas CO₂e)]]-U25)/U25)*100,0),0)</f>
        <v>0</v>
      </c>
      <c r="X26" s="6">
        <v>7.0359772972465801E-4</v>
      </c>
      <c r="Y26">
        <v>2380</v>
      </c>
      <c r="Z26">
        <f>IF(A25=Emisiones_CH4_CO2eq_LA[[#This Row],[País]],IFERROR(Emisiones_CH4_CO2eq_LA[[#This Row],[Otras Quemas de Combustible (kilotoneladas CO₂e)]]-Y25,0),0)</f>
        <v>30</v>
      </c>
      <c r="AA26" s="6">
        <f>IF(A25=Emisiones_CH4_CO2eq_LA[[#This Row],[País]],IFERROR(((Emisiones_CH4_CO2eq_LA[[#This Row],[Otras Quemas de Combustible (kilotoneladas CO₂e)]]-Y25)/Y25)*100,0),0)</f>
        <v>1.2765957446808509</v>
      </c>
      <c r="AB26" s="6">
        <v>0.06</v>
      </c>
    </row>
    <row r="27" spans="1:28" x14ac:dyDescent="0.25">
      <c r="A27" t="s">
        <v>12</v>
      </c>
      <c r="B27" t="s">
        <v>12</v>
      </c>
      <c r="C27" t="s">
        <v>13</v>
      </c>
      <c r="D27">
        <v>2015</v>
      </c>
      <c r="E27">
        <v>81720</v>
      </c>
      <c r="F27">
        <f>IF(A26=Emisiones_CH4_CO2eq_LA[[#This Row],[País]],IFERROR(Emisiones_CH4_CO2eq_LA[[#This Row],[Agricultura (kilotoneladas CO₂e)]]-E26,0),0)</f>
        <v>-410</v>
      </c>
      <c r="G27" s="6">
        <f>IF(A26=Emisiones_CH4_CO2eq_LA[[#This Row],[País]],IFERROR(((Emisiones_CH4_CO2eq_LA[[#This Row],[Agricultura (kilotoneladas CO₂e)]]-E26)/E26)*100,0),0)</f>
        <v>-0.499208571776452</v>
      </c>
      <c r="H27" s="6">
        <v>1.8971561230412</v>
      </c>
      <c r="I27">
        <v>10340</v>
      </c>
      <c r="J27">
        <f>IF(A26=Emisiones_CH4_CO2eq_LA[[#This Row],[País]],IFERROR(Emisiones_CH4_CO2eq_LA[[#This Row],[Emisiones Fugitivas (kilotoneladas CO₂e)]]-I26,0),0)</f>
        <v>-270</v>
      </c>
      <c r="K27" s="6">
        <f>IF(A26=Emisiones_CH4_CO2eq_LA[[#This Row],[País]],IFERROR(((Emisiones_CH4_CO2eq_LA[[#This Row],[Emisiones Fugitivas (kilotoneladas CO₂e)]]-I26)/I26)*100,0),0)</f>
        <v>-2.5447690857681433</v>
      </c>
      <c r="L27" s="6">
        <v>0.24004643064422501</v>
      </c>
      <c r="M27">
        <v>19730</v>
      </c>
      <c r="N27">
        <f>IF(A26=Emisiones_CH4_CO2eq_LA[[#This Row],[País]],IFERROR(Emisiones_CH4_CO2eq_LA[[#This Row],[Residuos (kilotoneladas CO₂e)]]-M26,0),0)</f>
        <v>310</v>
      </c>
      <c r="O27" s="6">
        <f>IF(A26=Emisiones_CH4_CO2eq_LA[[#This Row],[País]],IFERROR(((Emisiones_CH4_CO2eq_LA[[#This Row],[Residuos (kilotoneladas CO₂e)]]-M26)/M26)*100,0),0)</f>
        <v>1.596292481977343</v>
      </c>
      <c r="P27" s="6">
        <v>0.45803830528148498</v>
      </c>
      <c r="Q27">
        <v>3130</v>
      </c>
      <c r="R27">
        <f>IF(A26=Emisiones_CH4_CO2eq_LA[[#This Row],[País]],IFERROR(Emisiones_CH4_CO2eq_LA[[#This Row],[UCTUS (kilotoneladas CO₂e)]]-Q26,0),0)</f>
        <v>-410</v>
      </c>
      <c r="S27" s="6">
        <f>IF(A26=Emisiones_CH4_CO2eq_LA[[#This Row],[País]],IFERROR(((Emisiones_CH4_CO2eq_LA[[#This Row],[UCTUS (kilotoneladas CO₂e)]]-Q26)/Q26)*100,0),0)</f>
        <v>-11.581920903954803</v>
      </c>
      <c r="T27" s="6">
        <v>7.2663958212420193E-2</v>
      </c>
      <c r="U27">
        <v>30</v>
      </c>
      <c r="V27">
        <f>IF(A26=Emisiones_CH4_CO2eq_LA[[#This Row],[País]],IFERROR(Emisiones_CH4_CO2eq_LA[[#This Row],[Industria (kilotoneladas CO₂e)]]-U26,0),0)</f>
        <v>0</v>
      </c>
      <c r="W27" s="6">
        <f>IF(A26=Emisiones_CH4_CO2eq_LA[[#This Row],[País]],IFERROR(((Emisiones_CH4_CO2eq_LA[[#This Row],[Industria (kilotoneladas CO₂e)]]-U26)/U26)*100,0),0)</f>
        <v>0</v>
      </c>
      <c r="X27" s="6">
        <v>6.9645966337782898E-4</v>
      </c>
      <c r="Y27">
        <v>2420</v>
      </c>
      <c r="Z27">
        <f>IF(A26=Emisiones_CH4_CO2eq_LA[[#This Row],[País]],IFERROR(Emisiones_CH4_CO2eq_LA[[#This Row],[Otras Quemas de Combustible (kilotoneladas CO₂e)]]-Y26,0),0)</f>
        <v>40</v>
      </c>
      <c r="AA27" s="6">
        <f>IF(A26=Emisiones_CH4_CO2eq_LA[[#This Row],[País]],IFERROR(((Emisiones_CH4_CO2eq_LA[[#This Row],[Otras Quemas de Combustible (kilotoneladas CO₂e)]]-Y26)/Y26)*100,0),0)</f>
        <v>1.680672268907563</v>
      </c>
      <c r="AB27" s="6">
        <v>0.06</v>
      </c>
    </row>
    <row r="28" spans="1:28" x14ac:dyDescent="0.25">
      <c r="A28" t="s">
        <v>12</v>
      </c>
      <c r="B28" t="s">
        <v>12</v>
      </c>
      <c r="C28" t="s">
        <v>13</v>
      </c>
      <c r="D28">
        <v>2016</v>
      </c>
      <c r="E28">
        <v>83870</v>
      </c>
      <c r="F28">
        <f>IF(A27=Emisiones_CH4_CO2eq_LA[[#This Row],[País]],IFERROR(Emisiones_CH4_CO2eq_LA[[#This Row],[Agricultura (kilotoneladas CO₂e)]]-E27,0),0)</f>
        <v>2150</v>
      </c>
      <c r="G28" s="6">
        <f>IF(A27=Emisiones_CH4_CO2eq_LA[[#This Row],[País]],IFERROR(((Emisiones_CH4_CO2eq_LA[[#This Row],[Agricultura (kilotoneladas CO₂e)]]-E27)/E27)*100,0),0)</f>
        <v>2.6309348996573667</v>
      </c>
      <c r="H28" s="6">
        <v>1.92769145904201</v>
      </c>
      <c r="I28">
        <v>10250</v>
      </c>
      <c r="J28">
        <f>IF(A27=Emisiones_CH4_CO2eq_LA[[#This Row],[País]],IFERROR(Emisiones_CH4_CO2eq_LA[[#This Row],[Emisiones Fugitivas (kilotoneladas CO₂e)]]-I27,0),0)</f>
        <v>-90</v>
      </c>
      <c r="K28" s="6">
        <f>IF(A27=Emisiones_CH4_CO2eq_LA[[#This Row],[País]],IFERROR(((Emisiones_CH4_CO2eq_LA[[#This Row],[Emisiones Fugitivas (kilotoneladas CO₂e)]]-I27)/I27)*100,0),0)</f>
        <v>-0.87040618955512572</v>
      </c>
      <c r="L28" s="6">
        <v>0.23558885722166001</v>
      </c>
      <c r="M28">
        <v>20020</v>
      </c>
      <c r="N28">
        <f>IF(A27=Emisiones_CH4_CO2eq_LA[[#This Row],[País]],IFERROR(Emisiones_CH4_CO2eq_LA[[#This Row],[Residuos (kilotoneladas CO₂e)]]-M27,0),0)</f>
        <v>290</v>
      </c>
      <c r="O28" s="6">
        <f>IF(A27=Emisiones_CH4_CO2eq_LA[[#This Row],[País]],IFERROR(((Emisiones_CH4_CO2eq_LA[[#This Row],[Residuos (kilotoneladas CO₂e)]]-M27)/M27)*100,0),0)</f>
        <v>1.4698428788646731</v>
      </c>
      <c r="P28" s="6">
        <v>0.46014526064172101</v>
      </c>
      <c r="Q28">
        <v>4950</v>
      </c>
      <c r="R28">
        <f>IF(A27=Emisiones_CH4_CO2eq_LA[[#This Row],[País]],IFERROR(Emisiones_CH4_CO2eq_LA[[#This Row],[UCTUS (kilotoneladas CO₂e)]]-Q27,0),0)</f>
        <v>1820</v>
      </c>
      <c r="S28" s="6">
        <f>IF(A27=Emisiones_CH4_CO2eq_LA[[#This Row],[País]],IFERROR(((Emisiones_CH4_CO2eq_LA[[#This Row],[UCTUS (kilotoneladas CO₂e)]]-Q27)/Q27)*100,0),0)</f>
        <v>58.146964856230035</v>
      </c>
      <c r="T28" s="6">
        <v>0.113772179828996</v>
      </c>
      <c r="U28">
        <v>30</v>
      </c>
      <c r="V28">
        <f>IF(A27=Emisiones_CH4_CO2eq_LA[[#This Row],[País]],IFERROR(Emisiones_CH4_CO2eq_LA[[#This Row],[Industria (kilotoneladas CO₂e)]]-U27,0),0)</f>
        <v>0</v>
      </c>
      <c r="W28" s="6">
        <f>IF(A27=Emisiones_CH4_CO2eq_LA[[#This Row],[País]],IFERROR(((Emisiones_CH4_CO2eq_LA[[#This Row],[Industria (kilotoneladas CO₂e)]]-U27)/U27)*100,0),0)</f>
        <v>0</v>
      </c>
      <c r="X28" s="6">
        <v>6.8952836259998098E-4</v>
      </c>
      <c r="Y28">
        <v>2420</v>
      </c>
      <c r="Z28">
        <f>IF(A27=Emisiones_CH4_CO2eq_LA[[#This Row],[País]],IFERROR(Emisiones_CH4_CO2eq_LA[[#This Row],[Otras Quemas de Combustible (kilotoneladas CO₂e)]]-Y27,0),0)</f>
        <v>0</v>
      </c>
      <c r="AA28" s="6">
        <f>IF(A27=Emisiones_CH4_CO2eq_LA[[#This Row],[País]],IFERROR(((Emisiones_CH4_CO2eq_LA[[#This Row],[Otras Quemas de Combustible (kilotoneladas CO₂e)]]-Y27)/Y27)*100,0),0)</f>
        <v>0</v>
      </c>
      <c r="AB28" s="6">
        <v>0.06</v>
      </c>
    </row>
    <row r="29" spans="1:28" x14ac:dyDescent="0.25">
      <c r="A29" t="s">
        <v>40</v>
      </c>
      <c r="B29" t="s">
        <v>40</v>
      </c>
      <c r="C29" t="s">
        <v>41</v>
      </c>
      <c r="D29">
        <v>1990</v>
      </c>
      <c r="E29">
        <v>11260</v>
      </c>
      <c r="F29">
        <f>IF(A28=Emisiones_CH4_CO2eq_LA[[#This Row],[País]],IFERROR(Emisiones_CH4_CO2eq_LA[[#This Row],[Agricultura (kilotoneladas CO₂e)]]-E28,0),0)</f>
        <v>0</v>
      </c>
      <c r="G29" s="6">
        <f>IF(A28=Emisiones_CH4_CO2eq_LA[[#This Row],[País]],IFERROR(((Emisiones_CH4_CO2eq_LA[[#This Row],[Agricultura (kilotoneladas CO₂e)]]-E28)/E28)*100,0),0)</f>
        <v>0</v>
      </c>
      <c r="H29" s="6">
        <v>1.6402039329934399</v>
      </c>
      <c r="I29">
        <v>890</v>
      </c>
      <c r="J29">
        <f>IF(A28=Emisiones_CH4_CO2eq_LA[[#This Row],[País]],IFERROR(Emisiones_CH4_CO2eq_LA[[#This Row],[Emisiones Fugitivas (kilotoneladas CO₂e)]]-I28,0),0)</f>
        <v>0</v>
      </c>
      <c r="K29" s="6">
        <f>IF(A28=Emisiones_CH4_CO2eq_LA[[#This Row],[País]],IFERROR(((Emisiones_CH4_CO2eq_LA[[#This Row],[Emisiones Fugitivas (kilotoneladas CO₂e)]]-I28)/I28)*100,0),0)</f>
        <v>0</v>
      </c>
      <c r="L29" s="6">
        <v>0.12964311726147101</v>
      </c>
      <c r="M29">
        <v>110</v>
      </c>
      <c r="N29">
        <f>IF(A28=Emisiones_CH4_CO2eq_LA[[#This Row],[País]],IFERROR(Emisiones_CH4_CO2eq_LA[[#This Row],[Residuos (kilotoneladas CO₂e)]]-M28,0),0)</f>
        <v>0</v>
      </c>
      <c r="O29" s="6">
        <f>IF(A28=Emisiones_CH4_CO2eq_LA[[#This Row],[País]],IFERROR(((Emisiones_CH4_CO2eq_LA[[#This Row],[Residuos (kilotoneladas CO₂e)]]-M28)/M28)*100,0),0)</f>
        <v>0</v>
      </c>
      <c r="P29" s="6">
        <v>1.6023306627822202E-2</v>
      </c>
      <c r="Q29">
        <v>6940</v>
      </c>
      <c r="R29">
        <f>IF(A28=Emisiones_CH4_CO2eq_LA[[#This Row],[País]],IFERROR(Emisiones_CH4_CO2eq_LA[[#This Row],[UCTUS (kilotoneladas CO₂e)]]-Q28,0),0)</f>
        <v>0</v>
      </c>
      <c r="S29" s="6">
        <f>IF(A28=Emisiones_CH4_CO2eq_LA[[#This Row],[País]],IFERROR(((Emisiones_CH4_CO2eq_LA[[#This Row],[UCTUS (kilotoneladas CO₂e)]]-Q28)/Q28)*100,0),0)</f>
        <v>0</v>
      </c>
      <c r="T29" s="6">
        <v>1.0109249817916901</v>
      </c>
      <c r="U29">
        <v>0</v>
      </c>
      <c r="V29">
        <f>IF(A28=Emisiones_CH4_CO2eq_LA[[#This Row],[País]],IFERROR(Emisiones_CH4_CO2eq_LA[[#This Row],[Industria (kilotoneladas CO₂e)]]-U28,0),0)</f>
        <v>0</v>
      </c>
      <c r="W29" s="6">
        <f>IF(A28=Emisiones_CH4_CO2eq_LA[[#This Row],[País]],IFERROR(((Emisiones_CH4_CO2eq_LA[[#This Row],[Industria (kilotoneladas CO₂e)]]-U28)/U28)*100,0),0)</f>
        <v>0</v>
      </c>
      <c r="X29" s="6">
        <v>0</v>
      </c>
      <c r="Y29">
        <v>360</v>
      </c>
      <c r="Z29">
        <f>IF(A28=Emisiones_CH4_CO2eq_LA[[#This Row],[País]],IFERROR(Emisiones_CH4_CO2eq_LA[[#This Row],[Otras Quemas de Combustible (kilotoneladas CO₂e)]]-Y28,0),0)</f>
        <v>0</v>
      </c>
      <c r="AA29" s="6">
        <f>IF(A28=Emisiones_CH4_CO2eq_LA[[#This Row],[País]],IFERROR(((Emisiones_CH4_CO2eq_LA[[#This Row],[Otras Quemas de Combustible (kilotoneladas CO₂e)]]-Y28)/Y28)*100,0),0)</f>
        <v>0</v>
      </c>
      <c r="AB29" s="6">
        <v>0.05</v>
      </c>
    </row>
    <row r="30" spans="1:28" x14ac:dyDescent="0.25">
      <c r="A30" t="s">
        <v>40</v>
      </c>
      <c r="B30" t="s">
        <v>40</v>
      </c>
      <c r="C30" t="s">
        <v>41</v>
      </c>
      <c r="D30">
        <v>1991</v>
      </c>
      <c r="E30">
        <v>11420</v>
      </c>
      <c r="F30">
        <f>IF(A29=Emisiones_CH4_CO2eq_LA[[#This Row],[País]],IFERROR(Emisiones_CH4_CO2eq_LA[[#This Row],[Agricultura (kilotoneladas CO₂e)]]-E29,0),0)</f>
        <v>160</v>
      </c>
      <c r="G30" s="6">
        <f>IF(A29=Emisiones_CH4_CO2eq_LA[[#This Row],[País]],IFERROR(((Emisiones_CH4_CO2eq_LA[[#This Row],[Agricultura (kilotoneladas CO₂e)]]-E29)/E29)*100,0),0)</f>
        <v>1.4209591474245116</v>
      </c>
      <c r="H30" s="6">
        <v>1.6288689202681499</v>
      </c>
      <c r="I30">
        <v>1200</v>
      </c>
      <c r="J30">
        <f>IF(A29=Emisiones_CH4_CO2eq_LA[[#This Row],[País]],IFERROR(Emisiones_CH4_CO2eq_LA[[#This Row],[Emisiones Fugitivas (kilotoneladas CO₂e)]]-I29,0),0)</f>
        <v>310</v>
      </c>
      <c r="K30" s="6">
        <f>IF(A29=Emisiones_CH4_CO2eq_LA[[#This Row],[País]],IFERROR(((Emisiones_CH4_CO2eq_LA[[#This Row],[Emisiones Fugitivas (kilotoneladas CO₂e)]]-I29)/I29)*100,0),0)</f>
        <v>34.831460674157306</v>
      </c>
      <c r="L30" s="6">
        <v>0.171159606332905</v>
      </c>
      <c r="M30">
        <v>210</v>
      </c>
      <c r="N30">
        <f>IF(A29=Emisiones_CH4_CO2eq_LA[[#This Row],[País]],IFERROR(Emisiones_CH4_CO2eq_LA[[#This Row],[Residuos (kilotoneladas CO₂e)]]-M29,0),0)</f>
        <v>100</v>
      </c>
      <c r="O30" s="6">
        <f>IF(A29=Emisiones_CH4_CO2eq_LA[[#This Row],[País]],IFERROR(((Emisiones_CH4_CO2eq_LA[[#This Row],[Residuos (kilotoneladas CO₂e)]]-M29)/M29)*100,0),0)</f>
        <v>90.909090909090907</v>
      </c>
      <c r="P30" s="6">
        <v>2.9952931108258401E-2</v>
      </c>
      <c r="Q30">
        <v>6940</v>
      </c>
      <c r="R30">
        <f>IF(A29=Emisiones_CH4_CO2eq_LA[[#This Row],[País]],IFERROR(Emisiones_CH4_CO2eq_LA[[#This Row],[UCTUS (kilotoneladas CO₂e)]]-Q29,0),0)</f>
        <v>0</v>
      </c>
      <c r="S30" s="6">
        <f>IF(A29=Emisiones_CH4_CO2eq_LA[[#This Row],[País]],IFERROR(((Emisiones_CH4_CO2eq_LA[[#This Row],[UCTUS (kilotoneladas CO₂e)]]-Q29)/Q29)*100,0),0)</f>
        <v>0</v>
      </c>
      <c r="T30" s="6">
        <v>0.989873056625303</v>
      </c>
      <c r="U30">
        <v>0</v>
      </c>
      <c r="V30">
        <f>IF(A29=Emisiones_CH4_CO2eq_LA[[#This Row],[País]],IFERROR(Emisiones_CH4_CO2eq_LA[[#This Row],[Industria (kilotoneladas CO₂e)]]-U29,0),0)</f>
        <v>0</v>
      </c>
      <c r="W30" s="6">
        <f>IF(A29=Emisiones_CH4_CO2eq_LA[[#This Row],[País]],IFERROR(((Emisiones_CH4_CO2eq_LA[[#This Row],[Industria (kilotoneladas CO₂e)]]-U29)/U29)*100,0),0)</f>
        <v>0</v>
      </c>
      <c r="X30" s="6">
        <v>0</v>
      </c>
      <c r="Y30">
        <v>360</v>
      </c>
      <c r="Z30">
        <f>IF(A29=Emisiones_CH4_CO2eq_LA[[#This Row],[País]],IFERROR(Emisiones_CH4_CO2eq_LA[[#This Row],[Otras Quemas de Combustible (kilotoneladas CO₂e)]]-Y29,0),0)</f>
        <v>0</v>
      </c>
      <c r="AA30" s="6">
        <f>IF(A29=Emisiones_CH4_CO2eq_LA[[#This Row],[País]],IFERROR(((Emisiones_CH4_CO2eq_LA[[#This Row],[Otras Quemas de Combustible (kilotoneladas CO₂e)]]-Y29)/Y29)*100,0),0)</f>
        <v>0</v>
      </c>
      <c r="AB30" s="6">
        <v>0.05</v>
      </c>
    </row>
    <row r="31" spans="1:28" x14ac:dyDescent="0.25">
      <c r="A31" t="s">
        <v>40</v>
      </c>
      <c r="B31" t="s">
        <v>40</v>
      </c>
      <c r="C31" t="s">
        <v>41</v>
      </c>
      <c r="D31">
        <v>1992</v>
      </c>
      <c r="E31">
        <v>11670</v>
      </c>
      <c r="F31">
        <f>IF(A30=Emisiones_CH4_CO2eq_LA[[#This Row],[País]],IFERROR(Emisiones_CH4_CO2eq_LA[[#This Row],[Agricultura (kilotoneladas CO₂e)]]-E30,0),0)</f>
        <v>250</v>
      </c>
      <c r="G31" s="6">
        <f>IF(A30=Emisiones_CH4_CO2eq_LA[[#This Row],[País]],IFERROR(((Emisiones_CH4_CO2eq_LA[[#This Row],[Agricultura (kilotoneladas CO₂e)]]-E30)/E30)*100,0),0)</f>
        <v>2.1891418563922942</v>
      </c>
      <c r="H31" s="6">
        <v>1.6296606619187199</v>
      </c>
      <c r="I31">
        <v>1510</v>
      </c>
      <c r="J31">
        <f>IF(A30=Emisiones_CH4_CO2eq_LA[[#This Row],[País]],IFERROR(Emisiones_CH4_CO2eq_LA[[#This Row],[Emisiones Fugitivas (kilotoneladas CO₂e)]]-I30,0),0)</f>
        <v>310</v>
      </c>
      <c r="K31" s="6">
        <f>IF(A30=Emisiones_CH4_CO2eq_LA[[#This Row],[País]],IFERROR(((Emisiones_CH4_CO2eq_LA[[#This Row],[Emisiones Fugitivas (kilotoneladas CO₂e)]]-I30)/I30)*100,0),0)</f>
        <v>25.833333333333336</v>
      </c>
      <c r="L31" s="6">
        <v>0.210864404412791</v>
      </c>
      <c r="M31">
        <v>310</v>
      </c>
      <c r="N31">
        <f>IF(A30=Emisiones_CH4_CO2eq_LA[[#This Row],[País]],IFERROR(Emisiones_CH4_CO2eq_LA[[#This Row],[Residuos (kilotoneladas CO₂e)]]-M30,0),0)</f>
        <v>100</v>
      </c>
      <c r="O31" s="6">
        <f>IF(A30=Emisiones_CH4_CO2eq_LA[[#This Row],[País]],IFERROR(((Emisiones_CH4_CO2eq_LA[[#This Row],[Residuos (kilotoneladas CO₂e)]]-M30)/M30)*100,0),0)</f>
        <v>47.619047619047613</v>
      </c>
      <c r="P31" s="6">
        <v>4.3290043290043198E-2</v>
      </c>
      <c r="Q31">
        <v>6940</v>
      </c>
      <c r="R31">
        <f>IF(A30=Emisiones_CH4_CO2eq_LA[[#This Row],[País]],IFERROR(Emisiones_CH4_CO2eq_LA[[#This Row],[UCTUS (kilotoneladas CO₂e)]]-Q30,0),0)</f>
        <v>0</v>
      </c>
      <c r="S31" s="6">
        <f>IF(A30=Emisiones_CH4_CO2eq_LA[[#This Row],[País]],IFERROR(((Emisiones_CH4_CO2eq_LA[[#This Row],[UCTUS (kilotoneladas CO₂e)]]-Q30)/Q30)*100,0),0)</f>
        <v>0</v>
      </c>
      <c r="T31" s="6">
        <v>0.96913838849322698</v>
      </c>
      <c r="U31">
        <v>0</v>
      </c>
      <c r="V31">
        <f>IF(A30=Emisiones_CH4_CO2eq_LA[[#This Row],[País]],IFERROR(Emisiones_CH4_CO2eq_LA[[#This Row],[Industria (kilotoneladas CO₂e)]]-U30,0),0)</f>
        <v>0</v>
      </c>
      <c r="W31" s="6">
        <f>IF(A30=Emisiones_CH4_CO2eq_LA[[#This Row],[País]],IFERROR(((Emisiones_CH4_CO2eq_LA[[#This Row],[Industria (kilotoneladas CO₂e)]]-U30)/U30)*100,0),0)</f>
        <v>0</v>
      </c>
      <c r="X31" s="6">
        <v>0</v>
      </c>
      <c r="Y31">
        <v>360</v>
      </c>
      <c r="Z31">
        <f>IF(A30=Emisiones_CH4_CO2eq_LA[[#This Row],[País]],IFERROR(Emisiones_CH4_CO2eq_LA[[#This Row],[Otras Quemas de Combustible (kilotoneladas CO₂e)]]-Y30,0),0)</f>
        <v>0</v>
      </c>
      <c r="AA31" s="6">
        <f>IF(A30=Emisiones_CH4_CO2eq_LA[[#This Row],[País]],IFERROR(((Emisiones_CH4_CO2eq_LA[[#This Row],[Otras Quemas de Combustible (kilotoneladas CO₂e)]]-Y30)/Y30)*100,0),0)</f>
        <v>0</v>
      </c>
      <c r="AB31" s="6">
        <v>0.05</v>
      </c>
    </row>
    <row r="32" spans="1:28" x14ac:dyDescent="0.25">
      <c r="A32" t="s">
        <v>40</v>
      </c>
      <c r="B32" t="s">
        <v>40</v>
      </c>
      <c r="C32" t="s">
        <v>41</v>
      </c>
      <c r="D32">
        <v>1993</v>
      </c>
      <c r="E32">
        <v>11890</v>
      </c>
      <c r="F32">
        <f>IF(A31=Emisiones_CH4_CO2eq_LA[[#This Row],[País]],IFERROR(Emisiones_CH4_CO2eq_LA[[#This Row],[Agricultura (kilotoneladas CO₂e)]]-E31,0),0)</f>
        <v>220</v>
      </c>
      <c r="G32" s="6">
        <f>IF(A31=Emisiones_CH4_CO2eq_LA[[#This Row],[País]],IFERROR(((Emisiones_CH4_CO2eq_LA[[#This Row],[Agricultura (kilotoneladas CO₂e)]]-E31)/E31)*100,0),0)</f>
        <v>1.8851756640959727</v>
      </c>
      <c r="H32" s="6">
        <v>1.62587173526596</v>
      </c>
      <c r="I32">
        <v>1830</v>
      </c>
      <c r="J32">
        <f>IF(A31=Emisiones_CH4_CO2eq_LA[[#This Row],[País]],IFERROR(Emisiones_CH4_CO2eq_LA[[#This Row],[Emisiones Fugitivas (kilotoneladas CO₂e)]]-I31,0),0)</f>
        <v>320</v>
      </c>
      <c r="K32" s="6">
        <f>IF(A31=Emisiones_CH4_CO2eq_LA[[#This Row],[País]],IFERROR(((Emisiones_CH4_CO2eq_LA[[#This Row],[Emisiones Fugitivas (kilotoneladas CO₂e)]]-I31)/I31)*100,0),0)</f>
        <v>21.192052980132452</v>
      </c>
      <c r="L32" s="6">
        <v>0.250239299876931</v>
      </c>
      <c r="M32">
        <v>410</v>
      </c>
      <c r="N32">
        <f>IF(A31=Emisiones_CH4_CO2eq_LA[[#This Row],[País]],IFERROR(Emisiones_CH4_CO2eq_LA[[#This Row],[Residuos (kilotoneladas CO₂e)]]-M31,0),0)</f>
        <v>100</v>
      </c>
      <c r="O32" s="6">
        <f>IF(A31=Emisiones_CH4_CO2eq_LA[[#This Row],[País]],IFERROR(((Emisiones_CH4_CO2eq_LA[[#This Row],[Residuos (kilotoneladas CO₂e)]]-M31)/M31)*100,0),0)</f>
        <v>32.258064516129032</v>
      </c>
      <c r="P32" s="6">
        <v>5.6064542595377999E-2</v>
      </c>
      <c r="Q32">
        <v>6940</v>
      </c>
      <c r="R32">
        <f>IF(A31=Emisiones_CH4_CO2eq_LA[[#This Row],[País]],IFERROR(Emisiones_CH4_CO2eq_LA[[#This Row],[UCTUS (kilotoneladas CO₂e)]]-Q31,0),0)</f>
        <v>0</v>
      </c>
      <c r="S32" s="6">
        <f>IF(A31=Emisiones_CH4_CO2eq_LA[[#This Row],[País]],IFERROR(((Emisiones_CH4_CO2eq_LA[[#This Row],[UCTUS (kilotoneladas CO₂e)]]-Q31)/Q31)*100,0),0)</f>
        <v>0</v>
      </c>
      <c r="T32" s="6">
        <v>0.94899494051688704</v>
      </c>
      <c r="U32">
        <v>0</v>
      </c>
      <c r="V32">
        <f>IF(A31=Emisiones_CH4_CO2eq_LA[[#This Row],[País]],IFERROR(Emisiones_CH4_CO2eq_LA[[#This Row],[Industria (kilotoneladas CO₂e)]]-U31,0),0)</f>
        <v>0</v>
      </c>
      <c r="W32" s="6">
        <f>IF(A31=Emisiones_CH4_CO2eq_LA[[#This Row],[País]],IFERROR(((Emisiones_CH4_CO2eq_LA[[#This Row],[Industria (kilotoneladas CO₂e)]]-U31)/U31)*100,0),0)</f>
        <v>0</v>
      </c>
      <c r="X32" s="6">
        <v>0</v>
      </c>
      <c r="Y32">
        <v>370</v>
      </c>
      <c r="Z32">
        <f>IF(A31=Emisiones_CH4_CO2eq_LA[[#This Row],[País]],IFERROR(Emisiones_CH4_CO2eq_LA[[#This Row],[Otras Quemas de Combustible (kilotoneladas CO₂e)]]-Y31,0),0)</f>
        <v>10</v>
      </c>
      <c r="AA32" s="6">
        <f>IF(A31=Emisiones_CH4_CO2eq_LA[[#This Row],[País]],IFERROR(((Emisiones_CH4_CO2eq_LA[[#This Row],[Otras Quemas de Combustible (kilotoneladas CO₂e)]]-Y31)/Y31)*100,0),0)</f>
        <v>2.7777777777777777</v>
      </c>
      <c r="AB32" s="6">
        <v>0.05</v>
      </c>
    </row>
    <row r="33" spans="1:28" x14ac:dyDescent="0.25">
      <c r="A33" t="s">
        <v>40</v>
      </c>
      <c r="B33" t="s">
        <v>40</v>
      </c>
      <c r="C33" t="s">
        <v>41</v>
      </c>
      <c r="D33">
        <v>1994</v>
      </c>
      <c r="E33">
        <v>12160</v>
      </c>
      <c r="F33">
        <f>IF(A32=Emisiones_CH4_CO2eq_LA[[#This Row],[País]],IFERROR(Emisiones_CH4_CO2eq_LA[[#This Row],[Agricultura (kilotoneladas CO₂e)]]-E32,0),0)</f>
        <v>270</v>
      </c>
      <c r="G33" s="6">
        <f>IF(A32=Emisiones_CH4_CO2eq_LA[[#This Row],[País]],IFERROR(((Emisiones_CH4_CO2eq_LA[[#This Row],[Agricultura (kilotoneladas CO₂e)]]-E32)/E32)*100,0),0)</f>
        <v>2.2708158116063917</v>
      </c>
      <c r="H33" s="6">
        <v>1.62849872773536</v>
      </c>
      <c r="I33">
        <v>2140</v>
      </c>
      <c r="J33">
        <f>IF(A32=Emisiones_CH4_CO2eq_LA[[#This Row],[País]],IFERROR(Emisiones_CH4_CO2eq_LA[[#This Row],[Emisiones Fugitivas (kilotoneladas CO₂e)]]-I32,0),0)</f>
        <v>310</v>
      </c>
      <c r="K33" s="6">
        <f>IF(A32=Emisiones_CH4_CO2eq_LA[[#This Row],[País]],IFERROR(((Emisiones_CH4_CO2eq_LA[[#This Row],[Emisiones Fugitivas (kilotoneladas CO₂e)]]-I32)/I32)*100,0),0)</f>
        <v>16.939890710382514</v>
      </c>
      <c r="L33" s="6">
        <v>0.28659434846658599</v>
      </c>
      <c r="M33">
        <v>510</v>
      </c>
      <c r="N33">
        <f>IF(A32=Emisiones_CH4_CO2eq_LA[[#This Row],[País]],IFERROR(Emisiones_CH4_CO2eq_LA[[#This Row],[Residuos (kilotoneladas CO₂e)]]-M32,0),0)</f>
        <v>100</v>
      </c>
      <c r="O33" s="6">
        <f>IF(A32=Emisiones_CH4_CO2eq_LA[[#This Row],[País]],IFERROR(((Emisiones_CH4_CO2eq_LA[[#This Row],[Residuos (kilotoneladas CO₂e)]]-M32)/M32)*100,0),0)</f>
        <v>24.390243902439025</v>
      </c>
      <c r="P33" s="6">
        <v>6.8300522298111593E-2</v>
      </c>
      <c r="Q33">
        <v>6940</v>
      </c>
      <c r="R33">
        <f>IF(A32=Emisiones_CH4_CO2eq_LA[[#This Row],[País]],IFERROR(Emisiones_CH4_CO2eq_LA[[#This Row],[UCTUS (kilotoneladas CO₂e)]]-Q32,0),0)</f>
        <v>0</v>
      </c>
      <c r="S33" s="6">
        <f>IF(A32=Emisiones_CH4_CO2eq_LA[[#This Row],[País]],IFERROR(((Emisiones_CH4_CO2eq_LA[[#This Row],[UCTUS (kilotoneladas CO₂e)]]-Q32)/Q32)*100,0),0)</f>
        <v>0</v>
      </c>
      <c r="T33" s="6">
        <v>0.92942279362528402</v>
      </c>
      <c r="U33">
        <v>0</v>
      </c>
      <c r="V33">
        <f>IF(A32=Emisiones_CH4_CO2eq_LA[[#This Row],[País]],IFERROR(Emisiones_CH4_CO2eq_LA[[#This Row],[Industria (kilotoneladas CO₂e)]]-U32,0),0)</f>
        <v>0</v>
      </c>
      <c r="W33" s="6">
        <f>IF(A32=Emisiones_CH4_CO2eq_LA[[#This Row],[País]],IFERROR(((Emisiones_CH4_CO2eq_LA[[#This Row],[Industria (kilotoneladas CO₂e)]]-U32)/U32)*100,0),0)</f>
        <v>0</v>
      </c>
      <c r="X33" s="6">
        <v>0</v>
      </c>
      <c r="Y33">
        <v>370</v>
      </c>
      <c r="Z33">
        <f>IF(A32=Emisiones_CH4_CO2eq_LA[[#This Row],[País]],IFERROR(Emisiones_CH4_CO2eq_LA[[#This Row],[Otras Quemas de Combustible (kilotoneladas CO₂e)]]-Y32,0),0)</f>
        <v>0</v>
      </c>
      <c r="AA33" s="6">
        <f>IF(A32=Emisiones_CH4_CO2eq_LA[[#This Row],[País]],IFERROR(((Emisiones_CH4_CO2eq_LA[[#This Row],[Otras Quemas de Combustible (kilotoneladas CO₂e)]]-Y32)/Y32)*100,0),0)</f>
        <v>0</v>
      </c>
      <c r="AB33" s="6">
        <v>0.05</v>
      </c>
    </row>
    <row r="34" spans="1:28" x14ac:dyDescent="0.25">
      <c r="A34" t="s">
        <v>40</v>
      </c>
      <c r="B34" t="s">
        <v>40</v>
      </c>
      <c r="C34" t="s">
        <v>41</v>
      </c>
      <c r="D34">
        <v>1995</v>
      </c>
      <c r="E34">
        <v>12420</v>
      </c>
      <c r="F34">
        <f>IF(A33=Emisiones_CH4_CO2eq_LA[[#This Row],[País]],IFERROR(Emisiones_CH4_CO2eq_LA[[#This Row],[Agricultura (kilotoneladas CO₂e)]]-E33,0),0)</f>
        <v>260</v>
      </c>
      <c r="G34" s="6">
        <f>IF(A33=Emisiones_CH4_CO2eq_LA[[#This Row],[País]],IFERROR(((Emisiones_CH4_CO2eq_LA[[#This Row],[Agricultura (kilotoneladas CO₂e)]]-E33)/E33)*100,0),0)</f>
        <v>2.138157894736842</v>
      </c>
      <c r="H34" s="6">
        <v>1.62949357124114</v>
      </c>
      <c r="I34">
        <v>1880</v>
      </c>
      <c r="J34">
        <f>IF(A33=Emisiones_CH4_CO2eq_LA[[#This Row],[País]],IFERROR(Emisiones_CH4_CO2eq_LA[[#This Row],[Emisiones Fugitivas (kilotoneladas CO₂e)]]-I33,0),0)</f>
        <v>-260</v>
      </c>
      <c r="K34" s="6">
        <f>IF(A33=Emisiones_CH4_CO2eq_LA[[#This Row],[País]],IFERROR(((Emisiones_CH4_CO2eq_LA[[#This Row],[Emisiones Fugitivas (kilotoneladas CO₂e)]]-I33)/I33)*100,0),0)</f>
        <v>-12.149532710280374</v>
      </c>
      <c r="L34" s="6">
        <v>0.24665442141170199</v>
      </c>
      <c r="M34">
        <v>670</v>
      </c>
      <c r="N34">
        <f>IF(A33=Emisiones_CH4_CO2eq_LA[[#This Row],[País]],IFERROR(Emisiones_CH4_CO2eq_LA[[#This Row],[Residuos (kilotoneladas CO₂e)]]-M33,0),0)</f>
        <v>160</v>
      </c>
      <c r="O34" s="6">
        <f>IF(A33=Emisiones_CH4_CO2eq_LA[[#This Row],[País]],IFERROR(((Emisiones_CH4_CO2eq_LA[[#This Row],[Residuos (kilotoneladas CO₂e)]]-M33)/M33)*100,0),0)</f>
        <v>31.372549019607842</v>
      </c>
      <c r="P34" s="6">
        <v>8.7903437418000496E-2</v>
      </c>
      <c r="Q34">
        <v>6940</v>
      </c>
      <c r="R34">
        <f>IF(A33=Emisiones_CH4_CO2eq_LA[[#This Row],[País]],IFERROR(Emisiones_CH4_CO2eq_LA[[#This Row],[UCTUS (kilotoneladas CO₂e)]]-Q33,0),0)</f>
        <v>0</v>
      </c>
      <c r="S34" s="6">
        <f>IF(A33=Emisiones_CH4_CO2eq_LA[[#This Row],[País]],IFERROR(((Emisiones_CH4_CO2eq_LA[[#This Row],[UCTUS (kilotoneladas CO₂e)]]-Q33)/Q33)*100,0),0)</f>
        <v>0</v>
      </c>
      <c r="T34" s="6">
        <v>0.91052217265809499</v>
      </c>
      <c r="U34">
        <v>0</v>
      </c>
      <c r="V34">
        <f>IF(A33=Emisiones_CH4_CO2eq_LA[[#This Row],[País]],IFERROR(Emisiones_CH4_CO2eq_LA[[#This Row],[Industria (kilotoneladas CO₂e)]]-U33,0),0)</f>
        <v>0</v>
      </c>
      <c r="W34" s="6">
        <f>IF(A33=Emisiones_CH4_CO2eq_LA[[#This Row],[País]],IFERROR(((Emisiones_CH4_CO2eq_LA[[#This Row],[Industria (kilotoneladas CO₂e)]]-U33)/U33)*100,0),0)</f>
        <v>0</v>
      </c>
      <c r="X34" s="6">
        <v>0</v>
      </c>
      <c r="Y34">
        <v>360</v>
      </c>
      <c r="Z34">
        <f>IF(A33=Emisiones_CH4_CO2eq_LA[[#This Row],[País]],IFERROR(Emisiones_CH4_CO2eq_LA[[#This Row],[Otras Quemas de Combustible (kilotoneladas CO₂e)]]-Y33,0),0)</f>
        <v>-10</v>
      </c>
      <c r="AA34" s="6">
        <f>IF(A33=Emisiones_CH4_CO2eq_LA[[#This Row],[País]],IFERROR(((Emisiones_CH4_CO2eq_LA[[#This Row],[Otras Quemas de Combustible (kilotoneladas CO₂e)]]-Y33)/Y33)*100,0),0)</f>
        <v>-2.7027027027027026</v>
      </c>
      <c r="AB34" s="6">
        <v>0.05</v>
      </c>
    </row>
    <row r="35" spans="1:28" x14ac:dyDescent="0.25">
      <c r="A35" t="s">
        <v>40</v>
      </c>
      <c r="B35" t="s">
        <v>40</v>
      </c>
      <c r="C35" t="s">
        <v>41</v>
      </c>
      <c r="D35">
        <v>1996</v>
      </c>
      <c r="E35">
        <v>12320</v>
      </c>
      <c r="F35">
        <f>IF(A34=Emisiones_CH4_CO2eq_LA[[#This Row],[País]],IFERROR(Emisiones_CH4_CO2eq_LA[[#This Row],[Agricultura (kilotoneladas CO₂e)]]-E34,0),0)</f>
        <v>-100</v>
      </c>
      <c r="G35" s="6">
        <f>IF(A34=Emisiones_CH4_CO2eq_LA[[#This Row],[País]],IFERROR(((Emisiones_CH4_CO2eq_LA[[#This Row],[Agricultura (kilotoneladas CO₂e)]]-E34)/E34)*100,0),0)</f>
        <v>-0.80515297906602246</v>
      </c>
      <c r="H35" s="6">
        <v>1.5837511248232401</v>
      </c>
      <c r="I35">
        <v>1630</v>
      </c>
      <c r="J35">
        <f>IF(A34=Emisiones_CH4_CO2eq_LA[[#This Row],[País]],IFERROR(Emisiones_CH4_CO2eq_LA[[#This Row],[Emisiones Fugitivas (kilotoneladas CO₂e)]]-I34,0),0)</f>
        <v>-250</v>
      </c>
      <c r="K35" s="6">
        <f>IF(A34=Emisiones_CH4_CO2eq_LA[[#This Row],[País]],IFERROR(((Emisiones_CH4_CO2eq_LA[[#This Row],[Emisiones Fugitivas (kilotoneladas CO₂e)]]-I34)/I34)*100,0),0)</f>
        <v>-13.297872340425531</v>
      </c>
      <c r="L35" s="6">
        <v>0.20953850109268499</v>
      </c>
      <c r="M35">
        <v>840</v>
      </c>
      <c r="N35">
        <f>IF(A34=Emisiones_CH4_CO2eq_LA[[#This Row],[País]],IFERROR(Emisiones_CH4_CO2eq_LA[[#This Row],[Residuos (kilotoneladas CO₂e)]]-M34,0),0)</f>
        <v>170</v>
      </c>
      <c r="O35" s="6">
        <f>IF(A34=Emisiones_CH4_CO2eq_LA[[#This Row],[País]],IFERROR(((Emisiones_CH4_CO2eq_LA[[#This Row],[Residuos (kilotoneladas CO₂e)]]-M34)/M34)*100,0),0)</f>
        <v>25.373134328358208</v>
      </c>
      <c r="P35" s="6">
        <v>0.107983031237948</v>
      </c>
      <c r="Q35">
        <v>4920</v>
      </c>
      <c r="R35">
        <f>IF(A34=Emisiones_CH4_CO2eq_LA[[#This Row],[País]],IFERROR(Emisiones_CH4_CO2eq_LA[[#This Row],[UCTUS (kilotoneladas CO₂e)]]-Q34,0),0)</f>
        <v>-2020</v>
      </c>
      <c r="S35" s="6">
        <f>IF(A34=Emisiones_CH4_CO2eq_LA[[#This Row],[País]],IFERROR(((Emisiones_CH4_CO2eq_LA[[#This Row],[UCTUS (kilotoneladas CO₂e)]]-Q34)/Q34)*100,0),0)</f>
        <v>-29.106628242074926</v>
      </c>
      <c r="T35" s="6">
        <v>0.63247204010798297</v>
      </c>
      <c r="U35">
        <v>0</v>
      </c>
      <c r="V35">
        <f>IF(A34=Emisiones_CH4_CO2eq_LA[[#This Row],[País]],IFERROR(Emisiones_CH4_CO2eq_LA[[#This Row],[Industria (kilotoneladas CO₂e)]]-U34,0),0)</f>
        <v>0</v>
      </c>
      <c r="W35" s="6">
        <f>IF(A34=Emisiones_CH4_CO2eq_LA[[#This Row],[País]],IFERROR(((Emisiones_CH4_CO2eq_LA[[#This Row],[Industria (kilotoneladas CO₂e)]]-U34)/U34)*100,0),0)</f>
        <v>0</v>
      </c>
      <c r="X35" s="6">
        <v>0</v>
      </c>
      <c r="Y35">
        <v>350</v>
      </c>
      <c r="Z35">
        <f>IF(A34=Emisiones_CH4_CO2eq_LA[[#This Row],[País]],IFERROR(Emisiones_CH4_CO2eq_LA[[#This Row],[Otras Quemas de Combustible (kilotoneladas CO₂e)]]-Y34,0),0)</f>
        <v>-10</v>
      </c>
      <c r="AA35" s="6">
        <f>IF(A34=Emisiones_CH4_CO2eq_LA[[#This Row],[País]],IFERROR(((Emisiones_CH4_CO2eq_LA[[#This Row],[Otras Quemas de Combustible (kilotoneladas CO₂e)]]-Y34)/Y34)*100,0),0)</f>
        <v>-2.7777777777777777</v>
      </c>
      <c r="AB35" s="6">
        <v>0.05</v>
      </c>
    </row>
    <row r="36" spans="1:28" x14ac:dyDescent="0.25">
      <c r="A36" t="s">
        <v>40</v>
      </c>
      <c r="B36" t="s">
        <v>40</v>
      </c>
      <c r="C36" t="s">
        <v>41</v>
      </c>
      <c r="D36">
        <v>1997</v>
      </c>
      <c r="E36">
        <v>12650</v>
      </c>
      <c r="F36">
        <f>IF(A35=Emisiones_CH4_CO2eq_LA[[#This Row],[País]],IFERROR(Emisiones_CH4_CO2eq_LA[[#This Row],[Agricultura (kilotoneladas CO₂e)]]-E35,0),0)</f>
        <v>330</v>
      </c>
      <c r="G36" s="6">
        <f>IF(A35=Emisiones_CH4_CO2eq_LA[[#This Row],[País]],IFERROR(((Emisiones_CH4_CO2eq_LA[[#This Row],[Agricultura (kilotoneladas CO₂e)]]-E35)/E35)*100,0),0)</f>
        <v>2.6785714285714284</v>
      </c>
      <c r="H36" s="6">
        <v>1.59380118432657</v>
      </c>
      <c r="I36">
        <v>1370</v>
      </c>
      <c r="J36">
        <f>IF(A35=Emisiones_CH4_CO2eq_LA[[#This Row],[País]],IFERROR(Emisiones_CH4_CO2eq_LA[[#This Row],[Emisiones Fugitivas (kilotoneladas CO₂e)]]-I35,0),0)</f>
        <v>-260</v>
      </c>
      <c r="K36" s="6">
        <f>IF(A35=Emisiones_CH4_CO2eq_LA[[#This Row],[País]],IFERROR(((Emisiones_CH4_CO2eq_LA[[#This Row],[Emisiones Fugitivas (kilotoneladas CO₂e)]]-I35)/I35)*100,0),0)</f>
        <v>-15.950920245398773</v>
      </c>
      <c r="L36" s="6">
        <v>0.17260929822351001</v>
      </c>
      <c r="M36">
        <v>1000</v>
      </c>
      <c r="N36">
        <f>IF(A35=Emisiones_CH4_CO2eq_LA[[#This Row],[País]],IFERROR(Emisiones_CH4_CO2eq_LA[[#This Row],[Residuos (kilotoneladas CO₂e)]]-M35,0),0)</f>
        <v>160</v>
      </c>
      <c r="O36" s="6">
        <f>IF(A35=Emisiones_CH4_CO2eq_LA[[#This Row],[País]],IFERROR(((Emisiones_CH4_CO2eq_LA[[#This Row],[Residuos (kilotoneladas CO₂e)]]-M35)/M35)*100,0),0)</f>
        <v>19.047619047619047</v>
      </c>
      <c r="P36" s="6">
        <v>0.12599218848431301</v>
      </c>
      <c r="Q36">
        <v>5240</v>
      </c>
      <c r="R36">
        <f>IF(A35=Emisiones_CH4_CO2eq_LA[[#This Row],[País]],IFERROR(Emisiones_CH4_CO2eq_LA[[#This Row],[UCTUS (kilotoneladas CO₂e)]]-Q35,0),0)</f>
        <v>320</v>
      </c>
      <c r="S36" s="6">
        <f>IF(A35=Emisiones_CH4_CO2eq_LA[[#This Row],[País]],IFERROR(((Emisiones_CH4_CO2eq_LA[[#This Row],[UCTUS (kilotoneladas CO₂e)]]-Q35)/Q35)*100,0),0)</f>
        <v>6.5040650406504072</v>
      </c>
      <c r="T36" s="6">
        <v>0.66019906765780501</v>
      </c>
      <c r="U36">
        <v>0</v>
      </c>
      <c r="V36">
        <f>IF(A35=Emisiones_CH4_CO2eq_LA[[#This Row],[País]],IFERROR(Emisiones_CH4_CO2eq_LA[[#This Row],[Industria (kilotoneladas CO₂e)]]-U35,0),0)</f>
        <v>0</v>
      </c>
      <c r="W36" s="6">
        <f>IF(A35=Emisiones_CH4_CO2eq_LA[[#This Row],[País]],IFERROR(((Emisiones_CH4_CO2eq_LA[[#This Row],[Industria (kilotoneladas CO₂e)]]-U35)/U35)*100,0),0)</f>
        <v>0</v>
      </c>
      <c r="X36" s="6">
        <v>0</v>
      </c>
      <c r="Y36">
        <v>340</v>
      </c>
      <c r="Z36">
        <f>IF(A35=Emisiones_CH4_CO2eq_LA[[#This Row],[País]],IFERROR(Emisiones_CH4_CO2eq_LA[[#This Row],[Otras Quemas de Combustible (kilotoneladas CO₂e)]]-Y35,0),0)</f>
        <v>-10</v>
      </c>
      <c r="AA36" s="6">
        <f>IF(A35=Emisiones_CH4_CO2eq_LA[[#This Row],[País]],IFERROR(((Emisiones_CH4_CO2eq_LA[[#This Row],[Otras Quemas de Combustible (kilotoneladas CO₂e)]]-Y35)/Y35)*100,0),0)</f>
        <v>-2.8571428571428572</v>
      </c>
      <c r="AB36" s="6">
        <v>0.04</v>
      </c>
    </row>
    <row r="37" spans="1:28" x14ac:dyDescent="0.25">
      <c r="A37" t="s">
        <v>40</v>
      </c>
      <c r="B37" t="s">
        <v>40</v>
      </c>
      <c r="C37" t="s">
        <v>41</v>
      </c>
      <c r="D37">
        <v>1998</v>
      </c>
      <c r="E37">
        <v>13130</v>
      </c>
      <c r="F37">
        <f>IF(A36=Emisiones_CH4_CO2eq_LA[[#This Row],[País]],IFERROR(Emisiones_CH4_CO2eq_LA[[#This Row],[Agricultura (kilotoneladas CO₂e)]]-E36,0),0)</f>
        <v>480</v>
      </c>
      <c r="G37" s="6">
        <f>IF(A36=Emisiones_CH4_CO2eq_LA[[#This Row],[País]],IFERROR(((Emisiones_CH4_CO2eq_LA[[#This Row],[Agricultura (kilotoneladas CO₂e)]]-E36)/E36)*100,0),0)</f>
        <v>3.7944664031620556</v>
      </c>
      <c r="H37" s="6">
        <v>1.62158824255897</v>
      </c>
      <c r="I37">
        <v>1120</v>
      </c>
      <c r="J37">
        <f>IF(A36=Emisiones_CH4_CO2eq_LA[[#This Row],[País]],IFERROR(Emisiones_CH4_CO2eq_LA[[#This Row],[Emisiones Fugitivas (kilotoneladas CO₂e)]]-I36,0),0)</f>
        <v>-250</v>
      </c>
      <c r="K37" s="6">
        <f>IF(A36=Emisiones_CH4_CO2eq_LA[[#This Row],[País]],IFERROR(((Emisiones_CH4_CO2eq_LA[[#This Row],[Emisiones Fugitivas (kilotoneladas CO₂e)]]-I36)/I36)*100,0),0)</f>
        <v>-18.248175182481752</v>
      </c>
      <c r="L37" s="6">
        <v>0.13832283561813</v>
      </c>
      <c r="M37">
        <v>1170</v>
      </c>
      <c r="N37">
        <f>IF(A36=Emisiones_CH4_CO2eq_LA[[#This Row],[País]],IFERROR(Emisiones_CH4_CO2eq_LA[[#This Row],[Residuos (kilotoneladas CO₂e)]]-M36,0),0)</f>
        <v>170</v>
      </c>
      <c r="O37" s="6">
        <f>IF(A36=Emisiones_CH4_CO2eq_LA[[#This Row],[País]],IFERROR(((Emisiones_CH4_CO2eq_LA[[#This Row],[Residuos (kilotoneladas CO₂e)]]-M36)/M36)*100,0),0)</f>
        <v>17</v>
      </c>
      <c r="P37" s="6">
        <v>0.144497962208225</v>
      </c>
      <c r="Q37">
        <v>5200</v>
      </c>
      <c r="R37">
        <f>IF(A36=Emisiones_CH4_CO2eq_LA[[#This Row],[País]],IFERROR(Emisiones_CH4_CO2eq_LA[[#This Row],[UCTUS (kilotoneladas CO₂e)]]-Q36,0),0)</f>
        <v>-40</v>
      </c>
      <c r="S37" s="6">
        <f>IF(A36=Emisiones_CH4_CO2eq_LA[[#This Row],[País]],IFERROR(((Emisiones_CH4_CO2eq_LA[[#This Row],[UCTUS (kilotoneladas CO₂e)]]-Q36)/Q36)*100,0),0)</f>
        <v>-0.76335877862595414</v>
      </c>
      <c r="T37" s="6">
        <v>0.64221316536989004</v>
      </c>
      <c r="U37">
        <v>0</v>
      </c>
      <c r="V37">
        <f>IF(A36=Emisiones_CH4_CO2eq_LA[[#This Row],[País]],IFERROR(Emisiones_CH4_CO2eq_LA[[#This Row],[Industria (kilotoneladas CO₂e)]]-U36,0),0)</f>
        <v>0</v>
      </c>
      <c r="W37" s="6">
        <f>IF(A36=Emisiones_CH4_CO2eq_LA[[#This Row],[País]],IFERROR(((Emisiones_CH4_CO2eq_LA[[#This Row],[Industria (kilotoneladas CO₂e)]]-U36)/U36)*100,0),0)</f>
        <v>0</v>
      </c>
      <c r="X37" s="6">
        <v>0</v>
      </c>
      <c r="Y37">
        <v>330</v>
      </c>
      <c r="Z37">
        <f>IF(A36=Emisiones_CH4_CO2eq_LA[[#This Row],[País]],IFERROR(Emisiones_CH4_CO2eq_LA[[#This Row],[Otras Quemas de Combustible (kilotoneladas CO₂e)]]-Y36,0),0)</f>
        <v>-10</v>
      </c>
      <c r="AA37" s="6">
        <f>IF(A36=Emisiones_CH4_CO2eq_LA[[#This Row],[País]],IFERROR(((Emisiones_CH4_CO2eq_LA[[#This Row],[Otras Quemas de Combustible (kilotoneladas CO₂e)]]-Y36)/Y36)*100,0),0)</f>
        <v>-2.9411764705882351</v>
      </c>
      <c r="AB37" s="6">
        <v>0.04</v>
      </c>
    </row>
    <row r="38" spans="1:28" x14ac:dyDescent="0.25">
      <c r="A38" t="s">
        <v>40</v>
      </c>
      <c r="B38" t="s">
        <v>40</v>
      </c>
      <c r="C38" t="s">
        <v>41</v>
      </c>
      <c r="D38">
        <v>1999</v>
      </c>
      <c r="E38">
        <v>13730</v>
      </c>
      <c r="F38">
        <f>IF(A37=Emisiones_CH4_CO2eq_LA[[#This Row],[País]],IFERROR(Emisiones_CH4_CO2eq_LA[[#This Row],[Agricultura (kilotoneladas CO₂e)]]-E37,0),0)</f>
        <v>600</v>
      </c>
      <c r="G38" s="6">
        <f>IF(A37=Emisiones_CH4_CO2eq_LA[[#This Row],[País]],IFERROR(((Emisiones_CH4_CO2eq_LA[[#This Row],[Agricultura (kilotoneladas CO₂e)]]-E37)/E37)*100,0),0)</f>
        <v>4.5696877380045704</v>
      </c>
      <c r="H38" s="6">
        <v>1.6628315368777999</v>
      </c>
      <c r="I38">
        <v>960</v>
      </c>
      <c r="J38">
        <f>IF(A37=Emisiones_CH4_CO2eq_LA[[#This Row],[País]],IFERROR(Emisiones_CH4_CO2eq_LA[[#This Row],[Emisiones Fugitivas (kilotoneladas CO₂e)]]-I37,0),0)</f>
        <v>-160</v>
      </c>
      <c r="K38" s="6">
        <f>IF(A37=Emisiones_CH4_CO2eq_LA[[#This Row],[País]],IFERROR(((Emisiones_CH4_CO2eq_LA[[#This Row],[Emisiones Fugitivas (kilotoneladas CO₂e)]]-I37)/I37)*100,0),0)</f>
        <v>-14.285714285714285</v>
      </c>
      <c r="L38" s="6">
        <v>0.116264987283517</v>
      </c>
      <c r="M38">
        <v>1250</v>
      </c>
      <c r="N38">
        <f>IF(A37=Emisiones_CH4_CO2eq_LA[[#This Row],[País]],IFERROR(Emisiones_CH4_CO2eq_LA[[#This Row],[Residuos (kilotoneladas CO₂e)]]-M37,0),0)</f>
        <v>80</v>
      </c>
      <c r="O38" s="6">
        <f>IF(A37=Emisiones_CH4_CO2eq_LA[[#This Row],[País]],IFERROR(((Emisiones_CH4_CO2eq_LA[[#This Row],[Residuos (kilotoneladas CO₂e)]]-M37)/M37)*100,0),0)</f>
        <v>6.8376068376068382</v>
      </c>
      <c r="P38" s="6">
        <v>0.151386702192079</v>
      </c>
      <c r="Q38">
        <v>9100</v>
      </c>
      <c r="R38">
        <f>IF(A37=Emisiones_CH4_CO2eq_LA[[#This Row],[País]],IFERROR(Emisiones_CH4_CO2eq_LA[[#This Row],[UCTUS (kilotoneladas CO₂e)]]-Q37,0),0)</f>
        <v>3900</v>
      </c>
      <c r="S38" s="6">
        <f>IF(A37=Emisiones_CH4_CO2eq_LA[[#This Row],[País]],IFERROR(((Emisiones_CH4_CO2eq_LA[[#This Row],[UCTUS (kilotoneladas CO₂e)]]-Q37)/Q37)*100,0),0)</f>
        <v>75</v>
      </c>
      <c r="T38" s="6">
        <v>1.1020951919583299</v>
      </c>
      <c r="U38">
        <v>0</v>
      </c>
      <c r="V38">
        <f>IF(A37=Emisiones_CH4_CO2eq_LA[[#This Row],[País]],IFERROR(Emisiones_CH4_CO2eq_LA[[#This Row],[Industria (kilotoneladas CO₂e)]]-U37,0),0)</f>
        <v>0</v>
      </c>
      <c r="W38" s="6">
        <f>IF(A37=Emisiones_CH4_CO2eq_LA[[#This Row],[País]],IFERROR(((Emisiones_CH4_CO2eq_LA[[#This Row],[Industria (kilotoneladas CO₂e)]]-U37)/U37)*100,0),0)</f>
        <v>0</v>
      </c>
      <c r="X38" s="6">
        <v>0</v>
      </c>
      <c r="Y38">
        <v>330</v>
      </c>
      <c r="Z38">
        <f>IF(A37=Emisiones_CH4_CO2eq_LA[[#This Row],[País]],IFERROR(Emisiones_CH4_CO2eq_LA[[#This Row],[Otras Quemas de Combustible (kilotoneladas CO₂e)]]-Y37,0),0)</f>
        <v>0</v>
      </c>
      <c r="AA38" s="6">
        <f>IF(A37=Emisiones_CH4_CO2eq_LA[[#This Row],[País]],IFERROR(((Emisiones_CH4_CO2eq_LA[[#This Row],[Otras Quemas de Combustible (kilotoneladas CO₂e)]]-Y37)/Y37)*100,0),0)</f>
        <v>0</v>
      </c>
      <c r="AB38" s="6">
        <v>0.04</v>
      </c>
    </row>
    <row r="39" spans="1:28" x14ac:dyDescent="0.25">
      <c r="A39" t="s">
        <v>40</v>
      </c>
      <c r="B39" t="s">
        <v>40</v>
      </c>
      <c r="C39" t="s">
        <v>41</v>
      </c>
      <c r="D39">
        <v>2000</v>
      </c>
      <c r="E39">
        <v>13980</v>
      </c>
      <c r="F39">
        <f>IF(A38=Emisiones_CH4_CO2eq_LA[[#This Row],[País]],IFERROR(Emisiones_CH4_CO2eq_LA[[#This Row],[Agricultura (kilotoneladas CO₂e)]]-E38,0),0)</f>
        <v>250</v>
      </c>
      <c r="G39" s="6">
        <f>IF(A38=Emisiones_CH4_CO2eq_LA[[#This Row],[País]],IFERROR(((Emisiones_CH4_CO2eq_LA[[#This Row],[Agricultura (kilotoneladas CO₂e)]]-E38)/E38)*100,0),0)</f>
        <v>1.8208302986161691</v>
      </c>
      <c r="H39" s="6">
        <v>1.6607270135423999</v>
      </c>
      <c r="I39">
        <v>800</v>
      </c>
      <c r="J39">
        <f>IF(A38=Emisiones_CH4_CO2eq_LA[[#This Row],[País]],IFERROR(Emisiones_CH4_CO2eq_LA[[#This Row],[Emisiones Fugitivas (kilotoneladas CO₂e)]]-I38,0),0)</f>
        <v>-160</v>
      </c>
      <c r="K39" s="6">
        <f>IF(A38=Emisiones_CH4_CO2eq_LA[[#This Row],[País]],IFERROR(((Emisiones_CH4_CO2eq_LA[[#This Row],[Emisiones Fugitivas (kilotoneladas CO₂e)]]-I38)/I38)*100,0),0)</f>
        <v>-16.666666666666664</v>
      </c>
      <c r="L39" s="6">
        <v>9.5034449988120703E-2</v>
      </c>
      <c r="M39">
        <v>1320</v>
      </c>
      <c r="N39">
        <f>IF(A38=Emisiones_CH4_CO2eq_LA[[#This Row],[País]],IFERROR(Emisiones_CH4_CO2eq_LA[[#This Row],[Residuos (kilotoneladas CO₂e)]]-M38,0),0)</f>
        <v>70</v>
      </c>
      <c r="O39" s="6">
        <f>IF(A38=Emisiones_CH4_CO2eq_LA[[#This Row],[País]],IFERROR(((Emisiones_CH4_CO2eq_LA[[#This Row],[Residuos (kilotoneladas CO₂e)]]-M38)/M38)*100,0),0)</f>
        <v>5.6000000000000005</v>
      </c>
      <c r="P39" s="6">
        <v>0.156806842480399</v>
      </c>
      <c r="Q39">
        <v>2210</v>
      </c>
      <c r="R39">
        <f>IF(A38=Emisiones_CH4_CO2eq_LA[[#This Row],[País]],IFERROR(Emisiones_CH4_CO2eq_LA[[#This Row],[UCTUS (kilotoneladas CO₂e)]]-Q38,0),0)</f>
        <v>-6890</v>
      </c>
      <c r="S39" s="6">
        <f>IF(A38=Emisiones_CH4_CO2eq_LA[[#This Row],[País]],IFERROR(((Emisiones_CH4_CO2eq_LA[[#This Row],[UCTUS (kilotoneladas CO₂e)]]-Q38)/Q38)*100,0),0)</f>
        <v>-75.714285714285708</v>
      </c>
      <c r="T39" s="6">
        <v>0.26253266809218301</v>
      </c>
      <c r="U39">
        <v>0</v>
      </c>
      <c r="V39">
        <f>IF(A38=Emisiones_CH4_CO2eq_LA[[#This Row],[País]],IFERROR(Emisiones_CH4_CO2eq_LA[[#This Row],[Industria (kilotoneladas CO₂e)]]-U38,0),0)</f>
        <v>0</v>
      </c>
      <c r="W39" s="6">
        <f>IF(A38=Emisiones_CH4_CO2eq_LA[[#This Row],[País]],IFERROR(((Emisiones_CH4_CO2eq_LA[[#This Row],[Industria (kilotoneladas CO₂e)]]-U38)/U38)*100,0),0)</f>
        <v>0</v>
      </c>
      <c r="X39" s="6">
        <v>0</v>
      </c>
      <c r="Y39">
        <v>320</v>
      </c>
      <c r="Z39">
        <f>IF(A38=Emisiones_CH4_CO2eq_LA[[#This Row],[País]],IFERROR(Emisiones_CH4_CO2eq_LA[[#This Row],[Otras Quemas de Combustible (kilotoneladas CO₂e)]]-Y38,0),0)</f>
        <v>-10</v>
      </c>
      <c r="AA39" s="6">
        <f>IF(A38=Emisiones_CH4_CO2eq_LA[[#This Row],[País]],IFERROR(((Emisiones_CH4_CO2eq_LA[[#This Row],[Otras Quemas de Combustible (kilotoneladas CO₂e)]]-Y38)/Y38)*100,0),0)</f>
        <v>-3.0303030303030303</v>
      </c>
      <c r="AB39" s="6">
        <v>0.04</v>
      </c>
    </row>
    <row r="40" spans="1:28" x14ac:dyDescent="0.25">
      <c r="A40" t="s">
        <v>40</v>
      </c>
      <c r="B40" t="s">
        <v>40</v>
      </c>
      <c r="C40" t="s">
        <v>41</v>
      </c>
      <c r="D40">
        <v>2001</v>
      </c>
      <c r="E40">
        <v>13640</v>
      </c>
      <c r="F40">
        <f>IF(A39=Emisiones_CH4_CO2eq_LA[[#This Row],[País]],IFERROR(Emisiones_CH4_CO2eq_LA[[#This Row],[Agricultura (kilotoneladas CO₂e)]]-E39,0),0)</f>
        <v>-340</v>
      </c>
      <c r="G40" s="6">
        <f>IF(A39=Emisiones_CH4_CO2eq_LA[[#This Row],[País]],IFERROR(((Emisiones_CH4_CO2eq_LA[[#This Row],[Agricultura (kilotoneladas CO₂e)]]-E39)/E39)*100,0),0)</f>
        <v>-2.4320457796852648</v>
      </c>
      <c r="H40" s="6">
        <v>1.5897435897435801</v>
      </c>
      <c r="I40">
        <v>1050</v>
      </c>
      <c r="J40">
        <f>IF(A39=Emisiones_CH4_CO2eq_LA[[#This Row],[País]],IFERROR(Emisiones_CH4_CO2eq_LA[[#This Row],[Emisiones Fugitivas (kilotoneladas CO₂e)]]-I39,0),0)</f>
        <v>250</v>
      </c>
      <c r="K40" s="6">
        <f>IF(A39=Emisiones_CH4_CO2eq_LA[[#This Row],[País]],IFERROR(((Emisiones_CH4_CO2eq_LA[[#This Row],[Emisiones Fugitivas (kilotoneladas CO₂e)]]-I39)/I39)*100,0),0)</f>
        <v>31.25</v>
      </c>
      <c r="L40" s="6">
        <v>0.12237762237762199</v>
      </c>
      <c r="M40">
        <v>1550</v>
      </c>
      <c r="N40">
        <f>IF(A39=Emisiones_CH4_CO2eq_LA[[#This Row],[País]],IFERROR(Emisiones_CH4_CO2eq_LA[[#This Row],[Residuos (kilotoneladas CO₂e)]]-M39,0),0)</f>
        <v>230</v>
      </c>
      <c r="O40" s="6">
        <f>IF(A39=Emisiones_CH4_CO2eq_LA[[#This Row],[País]],IFERROR(((Emisiones_CH4_CO2eq_LA[[#This Row],[Residuos (kilotoneladas CO₂e)]]-M39)/M39)*100,0),0)</f>
        <v>17.424242424242426</v>
      </c>
      <c r="P40" s="6">
        <v>0.18065268065268</v>
      </c>
      <c r="Q40">
        <v>1950</v>
      </c>
      <c r="R40">
        <f>IF(A39=Emisiones_CH4_CO2eq_LA[[#This Row],[País]],IFERROR(Emisiones_CH4_CO2eq_LA[[#This Row],[UCTUS (kilotoneladas CO₂e)]]-Q39,0),0)</f>
        <v>-260</v>
      </c>
      <c r="S40" s="6">
        <f>IF(A39=Emisiones_CH4_CO2eq_LA[[#This Row],[País]],IFERROR(((Emisiones_CH4_CO2eq_LA[[#This Row],[UCTUS (kilotoneladas CO₂e)]]-Q39)/Q39)*100,0),0)</f>
        <v>-11.76470588235294</v>
      </c>
      <c r="T40" s="6">
        <v>0.22727272727272699</v>
      </c>
      <c r="U40">
        <v>0</v>
      </c>
      <c r="V40">
        <f>IF(A39=Emisiones_CH4_CO2eq_LA[[#This Row],[País]],IFERROR(Emisiones_CH4_CO2eq_LA[[#This Row],[Industria (kilotoneladas CO₂e)]]-U39,0),0)</f>
        <v>0</v>
      </c>
      <c r="W40" s="6">
        <f>IF(A39=Emisiones_CH4_CO2eq_LA[[#This Row],[País]],IFERROR(((Emisiones_CH4_CO2eq_LA[[#This Row],[Industria (kilotoneladas CO₂e)]]-U39)/U39)*100,0),0)</f>
        <v>0</v>
      </c>
      <c r="X40" s="6">
        <v>0</v>
      </c>
      <c r="Y40">
        <v>320</v>
      </c>
      <c r="Z40">
        <f>IF(A39=Emisiones_CH4_CO2eq_LA[[#This Row],[País]],IFERROR(Emisiones_CH4_CO2eq_LA[[#This Row],[Otras Quemas de Combustible (kilotoneladas CO₂e)]]-Y39,0),0)</f>
        <v>0</v>
      </c>
      <c r="AA40" s="6">
        <f>IF(A39=Emisiones_CH4_CO2eq_LA[[#This Row],[País]],IFERROR(((Emisiones_CH4_CO2eq_LA[[#This Row],[Otras Quemas de Combustible (kilotoneladas CO₂e)]]-Y39)/Y39)*100,0),0)</f>
        <v>0</v>
      </c>
      <c r="AB40" s="6">
        <v>0.04</v>
      </c>
    </row>
    <row r="41" spans="1:28" x14ac:dyDescent="0.25">
      <c r="A41" t="s">
        <v>40</v>
      </c>
      <c r="B41" t="s">
        <v>40</v>
      </c>
      <c r="C41" t="s">
        <v>41</v>
      </c>
      <c r="D41">
        <v>2002</v>
      </c>
      <c r="E41">
        <v>14760</v>
      </c>
      <c r="F41">
        <f>IF(A40=Emisiones_CH4_CO2eq_LA[[#This Row],[País]],IFERROR(Emisiones_CH4_CO2eq_LA[[#This Row],[Agricultura (kilotoneladas CO₂e)]]-E40,0),0)</f>
        <v>1120</v>
      </c>
      <c r="G41" s="6">
        <f>IF(A40=Emisiones_CH4_CO2eq_LA[[#This Row],[País]],IFERROR(((Emisiones_CH4_CO2eq_LA[[#This Row],[Agricultura (kilotoneladas CO₂e)]]-E40)/E40)*100,0),0)</f>
        <v>8.2111436950146626</v>
      </c>
      <c r="H41" s="6">
        <v>1.6882077090243599</v>
      </c>
      <c r="I41">
        <v>1290</v>
      </c>
      <c r="J41">
        <f>IF(A40=Emisiones_CH4_CO2eq_LA[[#This Row],[País]],IFERROR(Emisiones_CH4_CO2eq_LA[[#This Row],[Emisiones Fugitivas (kilotoneladas CO₂e)]]-I40,0),0)</f>
        <v>240</v>
      </c>
      <c r="K41" s="6">
        <f>IF(A40=Emisiones_CH4_CO2eq_LA[[#This Row],[País]],IFERROR(((Emisiones_CH4_CO2eq_LA[[#This Row],[Emisiones Fugitivas (kilotoneladas CO₂e)]]-I40)/I40)*100,0),0)</f>
        <v>22.857142857142858</v>
      </c>
      <c r="L41" s="6">
        <v>0.14754660871554301</v>
      </c>
      <c r="M41">
        <v>1770</v>
      </c>
      <c r="N41">
        <f>IF(A40=Emisiones_CH4_CO2eq_LA[[#This Row],[País]],IFERROR(Emisiones_CH4_CO2eq_LA[[#This Row],[Residuos (kilotoneladas CO₂e)]]-M40,0),0)</f>
        <v>220</v>
      </c>
      <c r="O41" s="6">
        <f>IF(A40=Emisiones_CH4_CO2eq_LA[[#This Row],[País]],IFERROR(((Emisiones_CH4_CO2eq_LA[[#This Row],[Residuos (kilotoneladas CO₂e)]]-M40)/M40)*100,0),0)</f>
        <v>14.193548387096774</v>
      </c>
      <c r="P41" s="6">
        <v>0.202447672423653</v>
      </c>
      <c r="Q41">
        <v>6040</v>
      </c>
      <c r="R41">
        <f>IF(A40=Emisiones_CH4_CO2eq_LA[[#This Row],[País]],IFERROR(Emisiones_CH4_CO2eq_LA[[#This Row],[UCTUS (kilotoneladas CO₂e)]]-Q40,0),0)</f>
        <v>4090</v>
      </c>
      <c r="S41" s="6">
        <f>IF(A40=Emisiones_CH4_CO2eq_LA[[#This Row],[País]],IFERROR(((Emisiones_CH4_CO2eq_LA[[#This Row],[UCTUS (kilotoneladas CO₂e)]]-Q40)/Q40)*100,0),0)</f>
        <v>209.74358974358975</v>
      </c>
      <c r="T41" s="6">
        <v>0.69083838499370898</v>
      </c>
      <c r="U41">
        <v>0</v>
      </c>
      <c r="V41">
        <f>IF(A40=Emisiones_CH4_CO2eq_LA[[#This Row],[País]],IFERROR(Emisiones_CH4_CO2eq_LA[[#This Row],[Industria (kilotoneladas CO₂e)]]-U40,0),0)</f>
        <v>0</v>
      </c>
      <c r="W41" s="6">
        <f>IF(A40=Emisiones_CH4_CO2eq_LA[[#This Row],[País]],IFERROR(((Emisiones_CH4_CO2eq_LA[[#This Row],[Industria (kilotoneladas CO₂e)]]-U40)/U40)*100,0),0)</f>
        <v>0</v>
      </c>
      <c r="X41" s="6">
        <v>0</v>
      </c>
      <c r="Y41">
        <v>320</v>
      </c>
      <c r="Z41">
        <f>IF(A40=Emisiones_CH4_CO2eq_LA[[#This Row],[País]],IFERROR(Emisiones_CH4_CO2eq_LA[[#This Row],[Otras Quemas de Combustible (kilotoneladas CO₂e)]]-Y40,0),0)</f>
        <v>0</v>
      </c>
      <c r="AA41" s="6">
        <f>IF(A40=Emisiones_CH4_CO2eq_LA[[#This Row],[País]],IFERROR(((Emisiones_CH4_CO2eq_LA[[#This Row],[Otras Quemas de Combustible (kilotoneladas CO₂e)]]-Y40)/Y40)*100,0),0)</f>
        <v>0</v>
      </c>
      <c r="AB41" s="6">
        <v>0.04</v>
      </c>
    </row>
    <row r="42" spans="1:28" x14ac:dyDescent="0.25">
      <c r="A42" t="s">
        <v>40</v>
      </c>
      <c r="B42" t="s">
        <v>40</v>
      </c>
      <c r="C42" t="s">
        <v>41</v>
      </c>
      <c r="D42">
        <v>2003</v>
      </c>
      <c r="E42">
        <v>14560</v>
      </c>
      <c r="F42">
        <f>IF(A41=Emisiones_CH4_CO2eq_LA[[#This Row],[País]],IFERROR(Emisiones_CH4_CO2eq_LA[[#This Row],[Agricultura (kilotoneladas CO₂e)]]-E41,0),0)</f>
        <v>-200</v>
      </c>
      <c r="G42" s="6">
        <f>IF(A41=Emisiones_CH4_CO2eq_LA[[#This Row],[País]],IFERROR(((Emisiones_CH4_CO2eq_LA[[#This Row],[Agricultura (kilotoneladas CO₂e)]]-E41)/E41)*100,0),0)</f>
        <v>-1.3550135501355014</v>
      </c>
      <c r="H42" s="6">
        <v>1.6348529081518</v>
      </c>
      <c r="I42">
        <v>1540</v>
      </c>
      <c r="J42">
        <f>IF(A41=Emisiones_CH4_CO2eq_LA[[#This Row],[País]],IFERROR(Emisiones_CH4_CO2eq_LA[[#This Row],[Emisiones Fugitivas (kilotoneladas CO₂e)]]-I41,0),0)</f>
        <v>250</v>
      </c>
      <c r="K42" s="6">
        <f>IF(A41=Emisiones_CH4_CO2eq_LA[[#This Row],[País]],IFERROR(((Emisiones_CH4_CO2eq_LA[[#This Row],[Emisiones Fugitivas (kilotoneladas CO₂e)]]-I41)/I41)*100,0),0)</f>
        <v>19.379844961240313</v>
      </c>
      <c r="L42" s="6">
        <v>0.172917134516056</v>
      </c>
      <c r="M42">
        <v>1810</v>
      </c>
      <c r="N42">
        <f>IF(A41=Emisiones_CH4_CO2eq_LA[[#This Row],[País]],IFERROR(Emisiones_CH4_CO2eq_LA[[#This Row],[Residuos (kilotoneladas CO₂e)]]-M41,0),0)</f>
        <v>40</v>
      </c>
      <c r="O42" s="6">
        <f>IF(A41=Emisiones_CH4_CO2eq_LA[[#This Row],[País]],IFERROR(((Emisiones_CH4_CO2eq_LA[[#This Row],[Residuos (kilotoneladas CO₂e)]]-M41)/M41)*100,0),0)</f>
        <v>2.2598870056497176</v>
      </c>
      <c r="P42" s="6">
        <v>0.20323377498315701</v>
      </c>
      <c r="Q42">
        <v>2640</v>
      </c>
      <c r="R42">
        <f>IF(A41=Emisiones_CH4_CO2eq_LA[[#This Row],[País]],IFERROR(Emisiones_CH4_CO2eq_LA[[#This Row],[UCTUS (kilotoneladas CO₂e)]]-Q41,0),0)</f>
        <v>-3400</v>
      </c>
      <c r="S42" s="6">
        <f>IF(A41=Emisiones_CH4_CO2eq_LA[[#This Row],[País]],IFERROR(((Emisiones_CH4_CO2eq_LA[[#This Row],[UCTUS (kilotoneladas CO₂e)]]-Q41)/Q41)*100,0),0)</f>
        <v>-56.29139072847682</v>
      </c>
      <c r="T42" s="6">
        <v>0.29642937345609699</v>
      </c>
      <c r="U42">
        <v>0</v>
      </c>
      <c r="V42">
        <f>IF(A41=Emisiones_CH4_CO2eq_LA[[#This Row],[País]],IFERROR(Emisiones_CH4_CO2eq_LA[[#This Row],[Industria (kilotoneladas CO₂e)]]-U41,0),0)</f>
        <v>0</v>
      </c>
      <c r="W42" s="6">
        <f>IF(A41=Emisiones_CH4_CO2eq_LA[[#This Row],[País]],IFERROR(((Emisiones_CH4_CO2eq_LA[[#This Row],[Industria (kilotoneladas CO₂e)]]-U41)/U41)*100,0),0)</f>
        <v>0</v>
      </c>
      <c r="X42" s="6">
        <v>0</v>
      </c>
      <c r="Y42">
        <v>330</v>
      </c>
      <c r="Z42">
        <f>IF(A41=Emisiones_CH4_CO2eq_LA[[#This Row],[País]],IFERROR(Emisiones_CH4_CO2eq_LA[[#This Row],[Otras Quemas de Combustible (kilotoneladas CO₂e)]]-Y41,0),0)</f>
        <v>10</v>
      </c>
      <c r="AA42" s="6">
        <f>IF(A41=Emisiones_CH4_CO2eq_LA[[#This Row],[País]],IFERROR(((Emisiones_CH4_CO2eq_LA[[#This Row],[Otras Quemas de Combustible (kilotoneladas CO₂e)]]-Y41)/Y41)*100,0),0)</f>
        <v>3.125</v>
      </c>
      <c r="AB42" s="6">
        <v>0.04</v>
      </c>
    </row>
    <row r="43" spans="1:28" x14ac:dyDescent="0.25">
      <c r="A43" t="s">
        <v>40</v>
      </c>
      <c r="B43" t="s">
        <v>40</v>
      </c>
      <c r="C43" t="s">
        <v>41</v>
      </c>
      <c r="D43">
        <v>2004</v>
      </c>
      <c r="E43">
        <v>15790</v>
      </c>
      <c r="F43">
        <f>IF(A42=Emisiones_CH4_CO2eq_LA[[#This Row],[País]],IFERROR(Emisiones_CH4_CO2eq_LA[[#This Row],[Agricultura (kilotoneladas CO₂e)]]-E42,0),0)</f>
        <v>1230</v>
      </c>
      <c r="G43" s="6">
        <f>IF(A42=Emisiones_CH4_CO2eq_LA[[#This Row],[País]],IFERROR(((Emisiones_CH4_CO2eq_LA[[#This Row],[Agricultura (kilotoneladas CO₂e)]]-E42)/E42)*100,0),0)</f>
        <v>8.4478021978021989</v>
      </c>
      <c r="H43" s="6">
        <v>1.7410960414599099</v>
      </c>
      <c r="I43">
        <v>1780</v>
      </c>
      <c r="J43">
        <f>IF(A42=Emisiones_CH4_CO2eq_LA[[#This Row],[País]],IFERROR(Emisiones_CH4_CO2eq_LA[[#This Row],[Emisiones Fugitivas (kilotoneladas CO₂e)]]-I42,0),0)</f>
        <v>240</v>
      </c>
      <c r="K43" s="6">
        <f>IF(A42=Emisiones_CH4_CO2eq_LA[[#This Row],[País]],IFERROR(((Emisiones_CH4_CO2eq_LA[[#This Row],[Emisiones Fugitivas (kilotoneladas CO₂e)]]-I42)/I42)*100,0),0)</f>
        <v>15.584415584415584</v>
      </c>
      <c r="L43" s="6">
        <v>0.19627301797331501</v>
      </c>
      <c r="M43">
        <v>1850</v>
      </c>
      <c r="N43">
        <f>IF(A42=Emisiones_CH4_CO2eq_LA[[#This Row],[País]],IFERROR(Emisiones_CH4_CO2eq_LA[[#This Row],[Residuos (kilotoneladas CO₂e)]]-M42,0),0)</f>
        <v>40</v>
      </c>
      <c r="O43" s="6">
        <f>IF(A42=Emisiones_CH4_CO2eq_LA[[#This Row],[País]],IFERROR(((Emisiones_CH4_CO2eq_LA[[#This Row],[Residuos (kilotoneladas CO₂e)]]-M42)/M42)*100,0),0)</f>
        <v>2.2099447513812152</v>
      </c>
      <c r="P43" s="6">
        <v>0.20399161980372699</v>
      </c>
      <c r="Q43">
        <v>14080</v>
      </c>
      <c r="R43">
        <f>IF(A42=Emisiones_CH4_CO2eq_LA[[#This Row],[País]],IFERROR(Emisiones_CH4_CO2eq_LA[[#This Row],[UCTUS (kilotoneladas CO₂e)]]-Q42,0),0)</f>
        <v>11440</v>
      </c>
      <c r="S43" s="6">
        <f>IF(A42=Emisiones_CH4_CO2eq_LA[[#This Row],[País]],IFERROR(((Emisiones_CH4_CO2eq_LA[[#This Row],[UCTUS (kilotoneladas CO₂e)]]-Q42)/Q42)*100,0),0)</f>
        <v>433.33333333333331</v>
      </c>
      <c r="T43" s="6">
        <v>1.5525416253170099</v>
      </c>
      <c r="U43">
        <v>0</v>
      </c>
      <c r="V43">
        <f>IF(A42=Emisiones_CH4_CO2eq_LA[[#This Row],[País]],IFERROR(Emisiones_CH4_CO2eq_LA[[#This Row],[Industria (kilotoneladas CO₂e)]]-U42,0),0)</f>
        <v>0</v>
      </c>
      <c r="W43" s="6">
        <f>IF(A42=Emisiones_CH4_CO2eq_LA[[#This Row],[País]],IFERROR(((Emisiones_CH4_CO2eq_LA[[#This Row],[Industria (kilotoneladas CO₂e)]]-U42)/U42)*100,0),0)</f>
        <v>0</v>
      </c>
      <c r="X43" s="6">
        <v>0</v>
      </c>
      <c r="Y43">
        <v>330</v>
      </c>
      <c r="Z43">
        <f>IF(A42=Emisiones_CH4_CO2eq_LA[[#This Row],[País]],IFERROR(Emisiones_CH4_CO2eq_LA[[#This Row],[Otras Quemas de Combustible (kilotoneladas CO₂e)]]-Y42,0),0)</f>
        <v>0</v>
      </c>
      <c r="AA43" s="6">
        <f>IF(A42=Emisiones_CH4_CO2eq_LA[[#This Row],[País]],IFERROR(((Emisiones_CH4_CO2eq_LA[[#This Row],[Otras Quemas de Combustible (kilotoneladas CO₂e)]]-Y42)/Y42)*100,0),0)</f>
        <v>0</v>
      </c>
      <c r="AB43" s="6">
        <v>0.04</v>
      </c>
    </row>
    <row r="44" spans="1:28" x14ac:dyDescent="0.25">
      <c r="A44" t="s">
        <v>40</v>
      </c>
      <c r="B44" t="s">
        <v>40</v>
      </c>
      <c r="C44" t="s">
        <v>41</v>
      </c>
      <c r="D44">
        <v>2005</v>
      </c>
      <c r="E44">
        <v>16110</v>
      </c>
      <c r="F44">
        <f>IF(A43=Emisiones_CH4_CO2eq_LA[[#This Row],[País]],IFERROR(Emisiones_CH4_CO2eq_LA[[#This Row],[Agricultura (kilotoneladas CO₂e)]]-E43,0),0)</f>
        <v>320</v>
      </c>
      <c r="G44" s="6">
        <f>IF(A43=Emisiones_CH4_CO2eq_LA[[#This Row],[País]],IFERROR(((Emisiones_CH4_CO2eq_LA[[#This Row],[Agricultura (kilotoneladas CO₂e)]]-E43)/E43)*100,0),0)</f>
        <v>2.026599113362888</v>
      </c>
      <c r="H44" s="6">
        <v>1.7450173310225301</v>
      </c>
      <c r="I44">
        <v>2029.99999999999</v>
      </c>
      <c r="J44">
        <f>IF(A43=Emisiones_CH4_CO2eq_LA[[#This Row],[País]],IFERROR(Emisiones_CH4_CO2eq_LA[[#This Row],[Emisiones Fugitivas (kilotoneladas CO₂e)]]-I43,0),0)</f>
        <v>249.99999999999</v>
      </c>
      <c r="K44" s="6">
        <f>IF(A43=Emisiones_CH4_CO2eq_LA[[#This Row],[País]],IFERROR(((Emisiones_CH4_CO2eq_LA[[#This Row],[Emisiones Fugitivas (kilotoneladas CO₂e)]]-I43)/I43)*100,0),0)</f>
        <v>14.044943820224157</v>
      </c>
      <c r="L44" s="6">
        <v>0.219887348353552</v>
      </c>
      <c r="M44">
        <v>1890</v>
      </c>
      <c r="N44">
        <f>IF(A43=Emisiones_CH4_CO2eq_LA[[#This Row],[País]],IFERROR(Emisiones_CH4_CO2eq_LA[[#This Row],[Residuos (kilotoneladas CO₂e)]]-M43,0),0)</f>
        <v>40</v>
      </c>
      <c r="O44" s="6">
        <f>IF(A43=Emisiones_CH4_CO2eq_LA[[#This Row],[País]],IFERROR(((Emisiones_CH4_CO2eq_LA[[#This Row],[Residuos (kilotoneladas CO₂e)]]-M43)/M43)*100,0),0)</f>
        <v>2.1621621621621623</v>
      </c>
      <c r="P44" s="6">
        <v>0.204722703639514</v>
      </c>
      <c r="Q44">
        <v>9700</v>
      </c>
      <c r="R44">
        <f>IF(A43=Emisiones_CH4_CO2eq_LA[[#This Row],[País]],IFERROR(Emisiones_CH4_CO2eq_LA[[#This Row],[UCTUS (kilotoneladas CO₂e)]]-Q43,0),0)</f>
        <v>-4380</v>
      </c>
      <c r="S44" s="6">
        <f>IF(A43=Emisiones_CH4_CO2eq_LA[[#This Row],[País]],IFERROR(((Emisiones_CH4_CO2eq_LA[[#This Row],[UCTUS (kilotoneladas CO₂e)]]-Q43)/Q43)*100,0),0)</f>
        <v>-31.107954545454547</v>
      </c>
      <c r="T44" s="6">
        <v>1.05069324090121</v>
      </c>
      <c r="U44">
        <v>0</v>
      </c>
      <c r="V44">
        <f>IF(A43=Emisiones_CH4_CO2eq_LA[[#This Row],[País]],IFERROR(Emisiones_CH4_CO2eq_LA[[#This Row],[Industria (kilotoneladas CO₂e)]]-U43,0),0)</f>
        <v>0</v>
      </c>
      <c r="W44" s="6">
        <f>IF(A43=Emisiones_CH4_CO2eq_LA[[#This Row],[País]],IFERROR(((Emisiones_CH4_CO2eq_LA[[#This Row],[Industria (kilotoneladas CO₂e)]]-U43)/U43)*100,0),0)</f>
        <v>0</v>
      </c>
      <c r="X44" s="6">
        <v>0</v>
      </c>
      <c r="Y44">
        <v>340</v>
      </c>
      <c r="Z44">
        <f>IF(A43=Emisiones_CH4_CO2eq_LA[[#This Row],[País]],IFERROR(Emisiones_CH4_CO2eq_LA[[#This Row],[Otras Quemas de Combustible (kilotoneladas CO₂e)]]-Y43,0),0)</f>
        <v>10</v>
      </c>
      <c r="AA44" s="6">
        <f>IF(A43=Emisiones_CH4_CO2eq_LA[[#This Row],[País]],IFERROR(((Emisiones_CH4_CO2eq_LA[[#This Row],[Otras Quemas de Combustible (kilotoneladas CO₂e)]]-Y43)/Y43)*100,0),0)</f>
        <v>3.0303030303030303</v>
      </c>
      <c r="AB44" s="6">
        <v>0.04</v>
      </c>
    </row>
    <row r="45" spans="1:28" x14ac:dyDescent="0.25">
      <c r="A45" t="s">
        <v>40</v>
      </c>
      <c r="B45" t="s">
        <v>40</v>
      </c>
      <c r="C45" t="s">
        <v>41</v>
      </c>
      <c r="D45">
        <v>2006</v>
      </c>
      <c r="E45">
        <v>16239.9999999999</v>
      </c>
      <c r="F45">
        <f>IF(A44=Emisiones_CH4_CO2eq_LA[[#This Row],[País]],IFERROR(Emisiones_CH4_CO2eq_LA[[#This Row],[Agricultura (kilotoneladas CO₂e)]]-E44,0),0)</f>
        <v>129.99999999989996</v>
      </c>
      <c r="G45" s="6">
        <f>IF(A44=Emisiones_CH4_CO2eq_LA[[#This Row],[País]],IFERROR(((Emisiones_CH4_CO2eq_LA[[#This Row],[Agricultura (kilotoneladas CO₂e)]]-E44)/E44)*100,0),0)</f>
        <v>0.80695220359962727</v>
      </c>
      <c r="H45" s="6">
        <v>1.7285790313996801</v>
      </c>
      <c r="I45">
        <v>2020</v>
      </c>
      <c r="J45">
        <f>IF(A44=Emisiones_CH4_CO2eq_LA[[#This Row],[País]],IFERROR(Emisiones_CH4_CO2eq_LA[[#This Row],[Emisiones Fugitivas (kilotoneladas CO₂e)]]-I44,0),0)</f>
        <v>-9.9999999999899956</v>
      </c>
      <c r="K45" s="6">
        <f>IF(A44=Emisiones_CH4_CO2eq_LA[[#This Row],[País]],IFERROR(((Emisiones_CH4_CO2eq_LA[[#This Row],[Emisiones Fugitivas (kilotoneladas CO₂e)]]-I44)/I44)*100,0),0)</f>
        <v>-0.49261083743793327</v>
      </c>
      <c r="L45" s="6">
        <v>0.215007982969664</v>
      </c>
      <c r="M45">
        <v>1960</v>
      </c>
      <c r="N45">
        <f>IF(A44=Emisiones_CH4_CO2eq_LA[[#This Row],[País]],IFERROR(Emisiones_CH4_CO2eq_LA[[#This Row],[Residuos (kilotoneladas CO₂e)]]-M44,0),0)</f>
        <v>70</v>
      </c>
      <c r="O45" s="6">
        <f>IF(A44=Emisiones_CH4_CO2eq_LA[[#This Row],[País]],IFERROR(((Emisiones_CH4_CO2eq_LA[[#This Row],[Residuos (kilotoneladas CO₂e)]]-M44)/M44)*100,0),0)</f>
        <v>3.7037037037037033</v>
      </c>
      <c r="P45" s="6">
        <v>0.208621607237892</v>
      </c>
      <c r="Q45">
        <v>4870</v>
      </c>
      <c r="R45">
        <f>IF(A44=Emisiones_CH4_CO2eq_LA[[#This Row],[País]],IFERROR(Emisiones_CH4_CO2eq_LA[[#This Row],[UCTUS (kilotoneladas CO₂e)]]-Q44,0),0)</f>
        <v>-4830</v>
      </c>
      <c r="S45" s="6">
        <f>IF(A44=Emisiones_CH4_CO2eq_LA[[#This Row],[País]],IFERROR(((Emisiones_CH4_CO2eq_LA[[#This Row],[UCTUS (kilotoneladas CO₂e)]]-Q44)/Q44)*100,0),0)</f>
        <v>-49.793814432989691</v>
      </c>
      <c r="T45" s="6">
        <v>0.51836083022884505</v>
      </c>
      <c r="U45">
        <v>0</v>
      </c>
      <c r="V45">
        <f>IF(A44=Emisiones_CH4_CO2eq_LA[[#This Row],[País]],IFERROR(Emisiones_CH4_CO2eq_LA[[#This Row],[Industria (kilotoneladas CO₂e)]]-U44,0),0)</f>
        <v>0</v>
      </c>
      <c r="W45" s="6">
        <f>IF(A44=Emisiones_CH4_CO2eq_LA[[#This Row],[País]],IFERROR(((Emisiones_CH4_CO2eq_LA[[#This Row],[Industria (kilotoneladas CO₂e)]]-U44)/U44)*100,0),0)</f>
        <v>0</v>
      </c>
      <c r="X45" s="6">
        <v>0</v>
      </c>
      <c r="Y45">
        <v>350</v>
      </c>
      <c r="Z45">
        <f>IF(A44=Emisiones_CH4_CO2eq_LA[[#This Row],[País]],IFERROR(Emisiones_CH4_CO2eq_LA[[#This Row],[Otras Quemas de Combustible (kilotoneladas CO₂e)]]-Y44,0),0)</f>
        <v>10</v>
      </c>
      <c r="AA45" s="6">
        <f>IF(A44=Emisiones_CH4_CO2eq_LA[[#This Row],[País]],IFERROR(((Emisiones_CH4_CO2eq_LA[[#This Row],[Otras Quemas de Combustible (kilotoneladas CO₂e)]]-Y44)/Y44)*100,0),0)</f>
        <v>2.9411764705882351</v>
      </c>
      <c r="AB45" s="6">
        <v>0.04</v>
      </c>
    </row>
    <row r="46" spans="1:28" x14ac:dyDescent="0.25">
      <c r="A46" t="s">
        <v>40</v>
      </c>
      <c r="B46" t="s">
        <v>40</v>
      </c>
      <c r="C46" t="s">
        <v>41</v>
      </c>
      <c r="D46">
        <v>2007</v>
      </c>
      <c r="E46">
        <v>16399.999999999898</v>
      </c>
      <c r="F46">
        <f>IF(A45=Emisiones_CH4_CO2eq_LA[[#This Row],[País]],IFERROR(Emisiones_CH4_CO2eq_LA[[#This Row],[Agricultura (kilotoneladas CO₂e)]]-E45,0),0)</f>
        <v>159.99999999999818</v>
      </c>
      <c r="G46" s="6">
        <f>IF(A45=Emisiones_CH4_CO2eq_LA[[#This Row],[País]],IFERROR(((Emisiones_CH4_CO2eq_LA[[#This Row],[Agricultura (kilotoneladas CO₂e)]]-E45)/E45)*100,0),0)</f>
        <v>0.98522167487684209</v>
      </c>
      <c r="H46" s="6">
        <v>1.71584013391922</v>
      </c>
      <c r="I46">
        <v>2020</v>
      </c>
      <c r="J46">
        <f>IF(A45=Emisiones_CH4_CO2eq_LA[[#This Row],[País]],IFERROR(Emisiones_CH4_CO2eq_LA[[#This Row],[Emisiones Fugitivas (kilotoneladas CO₂e)]]-I45,0),0)</f>
        <v>0</v>
      </c>
      <c r="K46" s="6">
        <f>IF(A45=Emisiones_CH4_CO2eq_LA[[#This Row],[País]],IFERROR(((Emisiones_CH4_CO2eq_LA[[#This Row],[Emisiones Fugitivas (kilotoneladas CO₂e)]]-I45)/I45)*100,0),0)</f>
        <v>0</v>
      </c>
      <c r="L46" s="6">
        <v>0.21134128478761199</v>
      </c>
      <c r="M46">
        <v>2040</v>
      </c>
      <c r="N46">
        <f>IF(A45=Emisiones_CH4_CO2eq_LA[[#This Row],[País]],IFERROR(Emisiones_CH4_CO2eq_LA[[#This Row],[Residuos (kilotoneladas CO₂e)]]-M45,0),0)</f>
        <v>80</v>
      </c>
      <c r="O46" s="6">
        <f>IF(A45=Emisiones_CH4_CO2eq_LA[[#This Row],[País]],IFERROR(((Emisiones_CH4_CO2eq_LA[[#This Row],[Residuos (kilotoneladas CO₂e)]]-M45)/M45)*100,0),0)</f>
        <v>4.0816326530612246</v>
      </c>
      <c r="P46" s="6">
        <v>0.21343377275580599</v>
      </c>
      <c r="Q46">
        <v>10660</v>
      </c>
      <c r="R46">
        <f>IF(A45=Emisiones_CH4_CO2eq_LA[[#This Row],[País]],IFERROR(Emisiones_CH4_CO2eq_LA[[#This Row],[UCTUS (kilotoneladas CO₂e)]]-Q45,0),0)</f>
        <v>5790</v>
      </c>
      <c r="S46" s="6">
        <f>IF(A45=Emisiones_CH4_CO2eq_LA[[#This Row],[País]],IFERROR(((Emisiones_CH4_CO2eq_LA[[#This Row],[UCTUS (kilotoneladas CO₂e)]]-Q45)/Q45)*100,0),0)</f>
        <v>118.89117043121149</v>
      </c>
      <c r="T46" s="6">
        <v>1.1152960870474899</v>
      </c>
      <c r="U46">
        <v>0</v>
      </c>
      <c r="V46">
        <f>IF(A45=Emisiones_CH4_CO2eq_LA[[#This Row],[País]],IFERROR(Emisiones_CH4_CO2eq_LA[[#This Row],[Industria (kilotoneladas CO₂e)]]-U45,0),0)</f>
        <v>0</v>
      </c>
      <c r="W46" s="6">
        <f>IF(A45=Emisiones_CH4_CO2eq_LA[[#This Row],[País]],IFERROR(((Emisiones_CH4_CO2eq_LA[[#This Row],[Industria (kilotoneladas CO₂e)]]-U45)/U45)*100,0),0)</f>
        <v>0</v>
      </c>
      <c r="X46" s="6">
        <v>0</v>
      </c>
      <c r="Y46">
        <v>360</v>
      </c>
      <c r="Z46">
        <f>IF(A45=Emisiones_CH4_CO2eq_LA[[#This Row],[País]],IFERROR(Emisiones_CH4_CO2eq_LA[[#This Row],[Otras Quemas de Combustible (kilotoneladas CO₂e)]]-Y45,0),0)</f>
        <v>10</v>
      </c>
      <c r="AA46" s="6">
        <f>IF(A45=Emisiones_CH4_CO2eq_LA[[#This Row],[País]],IFERROR(((Emisiones_CH4_CO2eq_LA[[#This Row],[Otras Quemas de Combustible (kilotoneladas CO₂e)]]-Y45)/Y45)*100,0),0)</f>
        <v>2.8571428571428572</v>
      </c>
      <c r="AB46" s="6">
        <v>0.04</v>
      </c>
    </row>
    <row r="47" spans="1:28" x14ac:dyDescent="0.25">
      <c r="A47" t="s">
        <v>40</v>
      </c>
      <c r="B47" t="s">
        <v>40</v>
      </c>
      <c r="C47" t="s">
        <v>41</v>
      </c>
      <c r="D47">
        <v>2008</v>
      </c>
      <c r="E47">
        <v>16360</v>
      </c>
      <c r="F47">
        <f>IF(A46=Emisiones_CH4_CO2eq_LA[[#This Row],[País]],IFERROR(Emisiones_CH4_CO2eq_LA[[#This Row],[Agricultura (kilotoneladas CO₂e)]]-E46,0),0)</f>
        <v>-39.999999999898137</v>
      </c>
      <c r="G47" s="6">
        <f>IF(A46=Emisiones_CH4_CO2eq_LA[[#This Row],[País]],IFERROR(((Emisiones_CH4_CO2eq_LA[[#This Row],[Agricultura (kilotoneladas CO₂e)]]-E46)/E46)*100,0),0)</f>
        <v>-0.24390243902377065</v>
      </c>
      <c r="H47" s="6">
        <v>1.6829544285567299</v>
      </c>
      <c r="I47">
        <v>2009.99999999999</v>
      </c>
      <c r="J47">
        <f>IF(A46=Emisiones_CH4_CO2eq_LA[[#This Row],[País]],IFERROR(Emisiones_CH4_CO2eq_LA[[#This Row],[Emisiones Fugitivas (kilotoneladas CO₂e)]]-I46,0),0)</f>
        <v>-10.000000000010004</v>
      </c>
      <c r="K47" s="6">
        <f>IF(A46=Emisiones_CH4_CO2eq_LA[[#This Row],[País]],IFERROR(((Emisiones_CH4_CO2eq_LA[[#This Row],[Emisiones Fugitivas (kilotoneladas CO₂e)]]-I46)/I46)*100,0),0)</f>
        <v>-0.49504950495099032</v>
      </c>
      <c r="L47" s="6">
        <v>0.20676885094126099</v>
      </c>
      <c r="M47">
        <v>2120</v>
      </c>
      <c r="N47">
        <f>IF(A46=Emisiones_CH4_CO2eq_LA[[#This Row],[País]],IFERROR(Emisiones_CH4_CO2eq_LA[[#This Row],[Residuos (kilotoneladas CO₂e)]]-M46,0),0)</f>
        <v>80</v>
      </c>
      <c r="O47" s="6">
        <f>IF(A46=Emisiones_CH4_CO2eq_LA[[#This Row],[País]],IFERROR(((Emisiones_CH4_CO2eq_LA[[#This Row],[Residuos (kilotoneladas CO₂e)]]-M46)/M46)*100,0),0)</f>
        <v>3.9215686274509802</v>
      </c>
      <c r="P47" s="6">
        <v>0.21808455920172801</v>
      </c>
      <c r="Q47">
        <v>5010</v>
      </c>
      <c r="R47">
        <f>IF(A46=Emisiones_CH4_CO2eq_LA[[#This Row],[País]],IFERROR(Emisiones_CH4_CO2eq_LA[[#This Row],[UCTUS (kilotoneladas CO₂e)]]-Q46,0),0)</f>
        <v>-5650</v>
      </c>
      <c r="S47" s="6">
        <f>IF(A46=Emisiones_CH4_CO2eq_LA[[#This Row],[País]],IFERROR(((Emisiones_CH4_CO2eq_LA[[#This Row],[UCTUS (kilotoneladas CO₂e)]]-Q46)/Q46)*100,0),0)</f>
        <v>-53.001876172607879</v>
      </c>
      <c r="T47" s="6">
        <v>0.51537907622672496</v>
      </c>
      <c r="U47">
        <v>0</v>
      </c>
      <c r="V47">
        <f>IF(A46=Emisiones_CH4_CO2eq_LA[[#This Row],[País]],IFERROR(Emisiones_CH4_CO2eq_LA[[#This Row],[Industria (kilotoneladas CO₂e)]]-U46,0),0)</f>
        <v>0</v>
      </c>
      <c r="W47" s="6">
        <f>IF(A46=Emisiones_CH4_CO2eq_LA[[#This Row],[País]],IFERROR(((Emisiones_CH4_CO2eq_LA[[#This Row],[Industria (kilotoneladas CO₂e)]]-U46)/U46)*100,0),0)</f>
        <v>0</v>
      </c>
      <c r="X47" s="6">
        <v>0</v>
      </c>
      <c r="Y47">
        <v>370</v>
      </c>
      <c r="Z47">
        <f>IF(A46=Emisiones_CH4_CO2eq_LA[[#This Row],[País]],IFERROR(Emisiones_CH4_CO2eq_LA[[#This Row],[Otras Quemas de Combustible (kilotoneladas CO₂e)]]-Y46,0),0)</f>
        <v>10</v>
      </c>
      <c r="AA47" s="6">
        <f>IF(A46=Emisiones_CH4_CO2eq_LA[[#This Row],[País]],IFERROR(((Emisiones_CH4_CO2eq_LA[[#This Row],[Otras Quemas de Combustible (kilotoneladas CO₂e)]]-Y46)/Y46)*100,0),0)</f>
        <v>2.7777777777777777</v>
      </c>
      <c r="AB47" s="6">
        <v>0.04</v>
      </c>
    </row>
    <row r="48" spans="1:28" x14ac:dyDescent="0.25">
      <c r="A48" t="s">
        <v>40</v>
      </c>
      <c r="B48" t="s">
        <v>40</v>
      </c>
      <c r="C48" t="s">
        <v>41</v>
      </c>
      <c r="D48">
        <v>2009</v>
      </c>
      <c r="E48">
        <v>16690</v>
      </c>
      <c r="F48">
        <f>IF(A47=Emisiones_CH4_CO2eq_LA[[#This Row],[País]],IFERROR(Emisiones_CH4_CO2eq_LA[[#This Row],[Agricultura (kilotoneladas CO₂e)]]-E47,0),0)</f>
        <v>330</v>
      </c>
      <c r="G48" s="6">
        <f>IF(A47=Emisiones_CH4_CO2eq_LA[[#This Row],[País]],IFERROR(((Emisiones_CH4_CO2eq_LA[[#This Row],[Agricultura (kilotoneladas CO₂e)]]-E47)/E47)*100,0),0)</f>
        <v>2.0171149144254277</v>
      </c>
      <c r="H48" s="6">
        <v>1.68841679312089</v>
      </c>
      <c r="I48">
        <v>2009.99999999999</v>
      </c>
      <c r="J48">
        <f>IF(A47=Emisiones_CH4_CO2eq_LA[[#This Row],[País]],IFERROR(Emisiones_CH4_CO2eq_LA[[#This Row],[Emisiones Fugitivas (kilotoneladas CO₂e)]]-I47,0),0)</f>
        <v>0</v>
      </c>
      <c r="K48" s="6">
        <f>IF(A47=Emisiones_CH4_CO2eq_LA[[#This Row],[País]],IFERROR(((Emisiones_CH4_CO2eq_LA[[#This Row],[Emisiones Fugitivas (kilotoneladas CO₂e)]]-I47)/I47)*100,0),0)</f>
        <v>0</v>
      </c>
      <c r="L48" s="6">
        <v>0.20333839150227601</v>
      </c>
      <c r="M48">
        <v>2190</v>
      </c>
      <c r="N48">
        <f>IF(A47=Emisiones_CH4_CO2eq_LA[[#This Row],[País]],IFERROR(Emisiones_CH4_CO2eq_LA[[#This Row],[Residuos (kilotoneladas CO₂e)]]-M47,0),0)</f>
        <v>70</v>
      </c>
      <c r="O48" s="6">
        <f>IF(A47=Emisiones_CH4_CO2eq_LA[[#This Row],[País]],IFERROR(((Emisiones_CH4_CO2eq_LA[[#This Row],[Residuos (kilotoneladas CO₂e)]]-M47)/M47)*100,0),0)</f>
        <v>3.3018867924528301</v>
      </c>
      <c r="P48" s="6">
        <v>0.22154779969650901</v>
      </c>
      <c r="Q48">
        <v>2310</v>
      </c>
      <c r="R48">
        <f>IF(A47=Emisiones_CH4_CO2eq_LA[[#This Row],[País]],IFERROR(Emisiones_CH4_CO2eq_LA[[#This Row],[UCTUS (kilotoneladas CO₂e)]]-Q47,0),0)</f>
        <v>-2700</v>
      </c>
      <c r="S48" s="6">
        <f>IF(A47=Emisiones_CH4_CO2eq_LA[[#This Row],[País]],IFERROR(((Emisiones_CH4_CO2eq_LA[[#This Row],[UCTUS (kilotoneladas CO₂e)]]-Q47)/Q47)*100,0),0)</f>
        <v>-53.892215568862277</v>
      </c>
      <c r="T48" s="6">
        <v>0.23368740515933201</v>
      </c>
      <c r="U48">
        <v>0</v>
      </c>
      <c r="V48">
        <f>IF(A47=Emisiones_CH4_CO2eq_LA[[#This Row],[País]],IFERROR(Emisiones_CH4_CO2eq_LA[[#This Row],[Industria (kilotoneladas CO₂e)]]-U47,0),0)</f>
        <v>0</v>
      </c>
      <c r="W48" s="6">
        <f>IF(A47=Emisiones_CH4_CO2eq_LA[[#This Row],[País]],IFERROR(((Emisiones_CH4_CO2eq_LA[[#This Row],[Industria (kilotoneladas CO₂e)]]-U47)/U47)*100,0),0)</f>
        <v>0</v>
      </c>
      <c r="X48" s="6">
        <v>0</v>
      </c>
      <c r="Y48">
        <v>390</v>
      </c>
      <c r="Z48">
        <f>IF(A47=Emisiones_CH4_CO2eq_LA[[#This Row],[País]],IFERROR(Emisiones_CH4_CO2eq_LA[[#This Row],[Otras Quemas de Combustible (kilotoneladas CO₂e)]]-Y47,0),0)</f>
        <v>20</v>
      </c>
      <c r="AA48" s="6">
        <f>IF(A47=Emisiones_CH4_CO2eq_LA[[#This Row],[País]],IFERROR(((Emisiones_CH4_CO2eq_LA[[#This Row],[Otras Quemas de Combustible (kilotoneladas CO₂e)]]-Y47)/Y47)*100,0),0)</f>
        <v>5.4054054054054053</v>
      </c>
      <c r="AB48" s="6">
        <v>0.04</v>
      </c>
    </row>
    <row r="49" spans="1:28" x14ac:dyDescent="0.25">
      <c r="A49" t="s">
        <v>40</v>
      </c>
      <c r="B49" t="s">
        <v>40</v>
      </c>
      <c r="C49" t="s">
        <v>41</v>
      </c>
      <c r="D49">
        <v>2010</v>
      </c>
      <c r="E49">
        <v>18570</v>
      </c>
      <c r="F49">
        <f>IF(A48=Emisiones_CH4_CO2eq_LA[[#This Row],[País]],IFERROR(Emisiones_CH4_CO2eq_LA[[#This Row],[Agricultura (kilotoneladas CO₂e)]]-E48,0),0)</f>
        <v>1880</v>
      </c>
      <c r="G49" s="6">
        <f>IF(A48=Emisiones_CH4_CO2eq_LA[[#This Row],[País]],IFERROR(((Emisiones_CH4_CO2eq_LA[[#This Row],[Agricultura (kilotoneladas CO₂e)]]-E48)/E48)*100,0),0)</f>
        <v>11.264230077890952</v>
      </c>
      <c r="H49" s="6">
        <v>1.8479450691611099</v>
      </c>
      <c r="I49">
        <v>2000</v>
      </c>
      <c r="J49">
        <f>IF(A48=Emisiones_CH4_CO2eq_LA[[#This Row],[País]],IFERROR(Emisiones_CH4_CO2eq_LA[[#This Row],[Emisiones Fugitivas (kilotoneladas CO₂e)]]-I48,0),0)</f>
        <v>-9.9999999999899956</v>
      </c>
      <c r="K49" s="6">
        <f>IF(A48=Emisiones_CH4_CO2eq_LA[[#This Row],[País]],IFERROR(((Emisiones_CH4_CO2eq_LA[[#This Row],[Emisiones Fugitivas (kilotoneladas CO₂e)]]-I48)/I48)*100,0),0)</f>
        <v>-0.49751243781045001</v>
      </c>
      <c r="L49" s="6">
        <v>0.199024778584933</v>
      </c>
      <c r="M49">
        <v>2270</v>
      </c>
      <c r="N49">
        <f>IF(A48=Emisiones_CH4_CO2eq_LA[[#This Row],[País]],IFERROR(Emisiones_CH4_CO2eq_LA[[#This Row],[Residuos (kilotoneladas CO₂e)]]-M48,0),0)</f>
        <v>80</v>
      </c>
      <c r="O49" s="6">
        <f>IF(A48=Emisiones_CH4_CO2eq_LA[[#This Row],[País]],IFERROR(((Emisiones_CH4_CO2eq_LA[[#This Row],[Residuos (kilotoneladas CO₂e)]]-M48)/M48)*100,0),0)</f>
        <v>3.6529680365296802</v>
      </c>
      <c r="P49" s="6">
        <v>0.225893123693899</v>
      </c>
      <c r="Q49">
        <v>25460</v>
      </c>
      <c r="R49">
        <f>IF(A48=Emisiones_CH4_CO2eq_LA[[#This Row],[País]],IFERROR(Emisiones_CH4_CO2eq_LA[[#This Row],[UCTUS (kilotoneladas CO₂e)]]-Q48,0),0)</f>
        <v>23150</v>
      </c>
      <c r="S49" s="6">
        <f>IF(A48=Emisiones_CH4_CO2eq_LA[[#This Row],[País]],IFERROR(((Emisiones_CH4_CO2eq_LA[[#This Row],[UCTUS (kilotoneladas CO₂e)]]-Q48)/Q48)*100,0),0)</f>
        <v>1002.1645021645021</v>
      </c>
      <c r="T49" s="6">
        <v>2.5335854313862001</v>
      </c>
      <c r="U49">
        <v>0</v>
      </c>
      <c r="V49">
        <f>IF(A48=Emisiones_CH4_CO2eq_LA[[#This Row],[País]],IFERROR(Emisiones_CH4_CO2eq_LA[[#This Row],[Industria (kilotoneladas CO₂e)]]-U48,0),0)</f>
        <v>0</v>
      </c>
      <c r="W49" s="6">
        <f>IF(A48=Emisiones_CH4_CO2eq_LA[[#This Row],[País]],IFERROR(((Emisiones_CH4_CO2eq_LA[[#This Row],[Industria (kilotoneladas CO₂e)]]-U48)/U48)*100,0),0)</f>
        <v>0</v>
      </c>
      <c r="X49" s="6">
        <v>0</v>
      </c>
      <c r="Y49">
        <v>400</v>
      </c>
      <c r="Z49">
        <f>IF(A48=Emisiones_CH4_CO2eq_LA[[#This Row],[País]],IFERROR(Emisiones_CH4_CO2eq_LA[[#This Row],[Otras Quemas de Combustible (kilotoneladas CO₂e)]]-Y48,0),0)</f>
        <v>10</v>
      </c>
      <c r="AA49" s="6">
        <f>IF(A48=Emisiones_CH4_CO2eq_LA[[#This Row],[País]],IFERROR(((Emisiones_CH4_CO2eq_LA[[#This Row],[Otras Quemas de Combustible (kilotoneladas CO₂e)]]-Y48)/Y48)*100,0),0)</f>
        <v>2.5641025641025639</v>
      </c>
      <c r="AB49" s="6">
        <v>0.04</v>
      </c>
    </row>
    <row r="50" spans="1:28" x14ac:dyDescent="0.25">
      <c r="A50" t="s">
        <v>40</v>
      </c>
      <c r="B50" t="s">
        <v>40</v>
      </c>
      <c r="C50" t="s">
        <v>41</v>
      </c>
      <c r="D50">
        <v>2011</v>
      </c>
      <c r="E50">
        <v>17720</v>
      </c>
      <c r="F50">
        <f>IF(A49=Emisiones_CH4_CO2eq_LA[[#This Row],[País]],IFERROR(Emisiones_CH4_CO2eq_LA[[#This Row],[Agricultura (kilotoneladas CO₂e)]]-E49,0),0)</f>
        <v>-850</v>
      </c>
      <c r="G50" s="6">
        <f>IF(A49=Emisiones_CH4_CO2eq_LA[[#This Row],[País]],IFERROR(((Emisiones_CH4_CO2eq_LA[[#This Row],[Agricultura (kilotoneladas CO₂e)]]-E49)/E49)*100,0),0)</f>
        <v>-4.5772751750134626</v>
      </c>
      <c r="H50" s="6">
        <v>1.7350435719181401</v>
      </c>
      <c r="I50">
        <v>2180</v>
      </c>
      <c r="J50">
        <f>IF(A49=Emisiones_CH4_CO2eq_LA[[#This Row],[País]],IFERROR(Emisiones_CH4_CO2eq_LA[[#This Row],[Emisiones Fugitivas (kilotoneladas CO₂e)]]-I49,0),0)</f>
        <v>180</v>
      </c>
      <c r="K50" s="6">
        <f>IF(A49=Emisiones_CH4_CO2eq_LA[[#This Row],[País]],IFERROR(((Emisiones_CH4_CO2eq_LA[[#This Row],[Emisiones Fugitivas (kilotoneladas CO₂e)]]-I49)/I49)*100,0),0)</f>
        <v>9</v>
      </c>
      <c r="L50" s="6">
        <v>0.21345344169196101</v>
      </c>
      <c r="M50">
        <v>2330</v>
      </c>
      <c r="N50">
        <f>IF(A49=Emisiones_CH4_CO2eq_LA[[#This Row],[País]],IFERROR(Emisiones_CH4_CO2eq_LA[[#This Row],[Residuos (kilotoneladas CO₂e)]]-M49,0),0)</f>
        <v>60</v>
      </c>
      <c r="O50" s="6">
        <f>IF(A49=Emisiones_CH4_CO2eq_LA[[#This Row],[País]],IFERROR(((Emisiones_CH4_CO2eq_LA[[#This Row],[Residuos (kilotoneladas CO₂e)]]-M49)/M49)*100,0),0)</f>
        <v>2.643171806167401</v>
      </c>
      <c r="P50" s="6">
        <v>0.22814060511113199</v>
      </c>
      <c r="Q50">
        <v>8480</v>
      </c>
      <c r="R50">
        <f>IF(A49=Emisiones_CH4_CO2eq_LA[[#This Row],[País]],IFERROR(Emisiones_CH4_CO2eq_LA[[#This Row],[UCTUS (kilotoneladas CO₂e)]]-Q49,0),0)</f>
        <v>-16980</v>
      </c>
      <c r="S50" s="6">
        <f>IF(A49=Emisiones_CH4_CO2eq_LA[[#This Row],[País]],IFERROR(((Emisiones_CH4_CO2eq_LA[[#This Row],[UCTUS (kilotoneladas CO₂e)]]-Q49)/Q49)*100,0),0)</f>
        <v>-66.692851531814611</v>
      </c>
      <c r="T50" s="6">
        <v>0.83031430529716999</v>
      </c>
      <c r="U50">
        <v>0</v>
      </c>
      <c r="V50">
        <f>IF(A49=Emisiones_CH4_CO2eq_LA[[#This Row],[País]],IFERROR(Emisiones_CH4_CO2eq_LA[[#This Row],[Industria (kilotoneladas CO₂e)]]-U49,0),0)</f>
        <v>0</v>
      </c>
      <c r="W50" s="6">
        <f>IF(A49=Emisiones_CH4_CO2eq_LA[[#This Row],[País]],IFERROR(((Emisiones_CH4_CO2eq_LA[[#This Row],[Industria (kilotoneladas CO₂e)]]-U49)/U49)*100,0),0)</f>
        <v>0</v>
      </c>
      <c r="X50" s="6">
        <v>0</v>
      </c>
      <c r="Y50">
        <v>410</v>
      </c>
      <c r="Z50">
        <f>IF(A49=Emisiones_CH4_CO2eq_LA[[#This Row],[País]],IFERROR(Emisiones_CH4_CO2eq_LA[[#This Row],[Otras Quemas de Combustible (kilotoneladas CO₂e)]]-Y49,0),0)</f>
        <v>10</v>
      </c>
      <c r="AA50" s="6">
        <f>IF(A49=Emisiones_CH4_CO2eq_LA[[#This Row],[País]],IFERROR(((Emisiones_CH4_CO2eq_LA[[#This Row],[Otras Quemas de Combustible (kilotoneladas CO₂e)]]-Y49)/Y49)*100,0),0)</f>
        <v>2.5</v>
      </c>
      <c r="AB50" s="6">
        <v>0.04</v>
      </c>
    </row>
    <row r="51" spans="1:28" x14ac:dyDescent="0.25">
      <c r="A51" t="s">
        <v>40</v>
      </c>
      <c r="B51" t="s">
        <v>40</v>
      </c>
      <c r="C51" t="s">
        <v>41</v>
      </c>
      <c r="D51">
        <v>2012</v>
      </c>
      <c r="E51">
        <v>18070</v>
      </c>
      <c r="F51">
        <f>IF(A50=Emisiones_CH4_CO2eq_LA[[#This Row],[País]],IFERROR(Emisiones_CH4_CO2eq_LA[[#This Row],[Agricultura (kilotoneladas CO₂e)]]-E50,0),0)</f>
        <v>350</v>
      </c>
      <c r="G51" s="6">
        <f>IF(A50=Emisiones_CH4_CO2eq_LA[[#This Row],[País]],IFERROR(((Emisiones_CH4_CO2eq_LA[[#This Row],[Agricultura (kilotoneladas CO₂e)]]-E50)/E50)*100,0),0)</f>
        <v>1.9751693002257338</v>
      </c>
      <c r="H51" s="6">
        <v>1.7411832723067999</v>
      </c>
      <c r="I51">
        <v>2360</v>
      </c>
      <c r="J51">
        <f>IF(A50=Emisiones_CH4_CO2eq_LA[[#This Row],[País]],IFERROR(Emisiones_CH4_CO2eq_LA[[#This Row],[Emisiones Fugitivas (kilotoneladas CO₂e)]]-I50,0),0)</f>
        <v>180</v>
      </c>
      <c r="K51" s="6">
        <f>IF(A50=Emisiones_CH4_CO2eq_LA[[#This Row],[País]],IFERROR(((Emisiones_CH4_CO2eq_LA[[#This Row],[Emisiones Fugitivas (kilotoneladas CO₂e)]]-I50)/I50)*100,0),0)</f>
        <v>8.2568807339449553</v>
      </c>
      <c r="L51" s="6">
        <v>0.22740412410869101</v>
      </c>
      <c r="M51">
        <v>2400</v>
      </c>
      <c r="N51">
        <f>IF(A50=Emisiones_CH4_CO2eq_LA[[#This Row],[País]],IFERROR(Emisiones_CH4_CO2eq_LA[[#This Row],[Residuos (kilotoneladas CO₂e)]]-M50,0),0)</f>
        <v>70</v>
      </c>
      <c r="O51" s="6">
        <f>IF(A50=Emisiones_CH4_CO2eq_LA[[#This Row],[País]],IFERROR(((Emisiones_CH4_CO2eq_LA[[#This Row],[Residuos (kilotoneladas CO₂e)]]-M50)/M50)*100,0),0)</f>
        <v>3.0042918454935621</v>
      </c>
      <c r="P51" s="6">
        <v>0.23125843129697399</v>
      </c>
      <c r="Q51">
        <v>3480</v>
      </c>
      <c r="R51">
        <f>IF(A50=Emisiones_CH4_CO2eq_LA[[#This Row],[País]],IFERROR(Emisiones_CH4_CO2eq_LA[[#This Row],[UCTUS (kilotoneladas CO₂e)]]-Q50,0),0)</f>
        <v>-5000</v>
      </c>
      <c r="S51" s="6">
        <f>IF(A50=Emisiones_CH4_CO2eq_LA[[#This Row],[País]],IFERROR(((Emisiones_CH4_CO2eq_LA[[#This Row],[UCTUS (kilotoneladas CO₂e)]]-Q50)/Q50)*100,0),0)</f>
        <v>-58.962264150943398</v>
      </c>
      <c r="T51" s="6">
        <v>0.33532472538061198</v>
      </c>
      <c r="U51">
        <v>0</v>
      </c>
      <c r="V51">
        <f>IF(A50=Emisiones_CH4_CO2eq_LA[[#This Row],[País]],IFERROR(Emisiones_CH4_CO2eq_LA[[#This Row],[Industria (kilotoneladas CO₂e)]]-U50,0),0)</f>
        <v>0</v>
      </c>
      <c r="W51" s="6">
        <f>IF(A50=Emisiones_CH4_CO2eq_LA[[#This Row],[País]],IFERROR(((Emisiones_CH4_CO2eq_LA[[#This Row],[Industria (kilotoneladas CO₂e)]]-U50)/U50)*100,0),0)</f>
        <v>0</v>
      </c>
      <c r="X51" s="6">
        <v>0</v>
      </c>
      <c r="Y51">
        <v>420</v>
      </c>
      <c r="Z51">
        <f>IF(A50=Emisiones_CH4_CO2eq_LA[[#This Row],[País]],IFERROR(Emisiones_CH4_CO2eq_LA[[#This Row],[Otras Quemas de Combustible (kilotoneladas CO₂e)]]-Y50,0),0)</f>
        <v>10</v>
      </c>
      <c r="AA51" s="6">
        <f>IF(A50=Emisiones_CH4_CO2eq_LA[[#This Row],[País]],IFERROR(((Emisiones_CH4_CO2eq_LA[[#This Row],[Otras Quemas de Combustible (kilotoneladas CO₂e)]]-Y50)/Y50)*100,0),0)</f>
        <v>2.4390243902439024</v>
      </c>
      <c r="AB51" s="6">
        <v>0.04</v>
      </c>
    </row>
    <row r="52" spans="1:28" x14ac:dyDescent="0.25">
      <c r="A52" t="s">
        <v>40</v>
      </c>
      <c r="B52" t="s">
        <v>40</v>
      </c>
      <c r="C52" t="s">
        <v>41</v>
      </c>
      <c r="D52">
        <v>2013</v>
      </c>
      <c r="E52">
        <v>18220</v>
      </c>
      <c r="F52">
        <f>IF(A51=Emisiones_CH4_CO2eq_LA[[#This Row],[País]],IFERROR(Emisiones_CH4_CO2eq_LA[[#This Row],[Agricultura (kilotoneladas CO₂e)]]-E51,0),0)</f>
        <v>150</v>
      </c>
      <c r="G52" s="6">
        <f>IF(A51=Emisiones_CH4_CO2eq_LA[[#This Row],[País]],IFERROR(((Emisiones_CH4_CO2eq_LA[[#This Row],[Agricultura (kilotoneladas CO₂e)]]-E51)/E51)*100,0),0)</f>
        <v>0.83010514665190926</v>
      </c>
      <c r="H52" s="6">
        <v>1.7283247960538699</v>
      </c>
      <c r="I52">
        <v>2540</v>
      </c>
      <c r="J52">
        <f>IF(A51=Emisiones_CH4_CO2eq_LA[[#This Row],[País]],IFERROR(Emisiones_CH4_CO2eq_LA[[#This Row],[Emisiones Fugitivas (kilotoneladas CO₂e)]]-I51,0),0)</f>
        <v>180</v>
      </c>
      <c r="K52" s="6">
        <f>IF(A51=Emisiones_CH4_CO2eq_LA[[#This Row],[País]],IFERROR(((Emisiones_CH4_CO2eq_LA[[#This Row],[Emisiones Fugitivas (kilotoneladas CO₂e)]]-I51)/I51)*100,0),0)</f>
        <v>7.6271186440677967</v>
      </c>
      <c r="L52" s="6">
        <v>0.240940997913109</v>
      </c>
      <c r="M52">
        <v>2460</v>
      </c>
      <c r="N52">
        <f>IF(A51=Emisiones_CH4_CO2eq_LA[[#This Row],[País]],IFERROR(Emisiones_CH4_CO2eq_LA[[#This Row],[Residuos (kilotoneladas CO₂e)]]-M51,0),0)</f>
        <v>60</v>
      </c>
      <c r="O52" s="6">
        <f>IF(A51=Emisiones_CH4_CO2eq_LA[[#This Row],[País]],IFERROR(((Emisiones_CH4_CO2eq_LA[[#This Row],[Residuos (kilotoneladas CO₂e)]]-M51)/M51)*100,0),0)</f>
        <v>2.5</v>
      </c>
      <c r="P52" s="6">
        <v>0.23335230506545199</v>
      </c>
      <c r="Q52">
        <v>2190</v>
      </c>
      <c r="R52">
        <f>IF(A51=Emisiones_CH4_CO2eq_LA[[#This Row],[País]],IFERROR(Emisiones_CH4_CO2eq_LA[[#This Row],[UCTUS (kilotoneladas CO₂e)]]-Q51,0),0)</f>
        <v>-1290</v>
      </c>
      <c r="S52" s="6">
        <f>IF(A51=Emisiones_CH4_CO2eq_LA[[#This Row],[País]],IFERROR(((Emisiones_CH4_CO2eq_LA[[#This Row],[UCTUS (kilotoneladas CO₂e)]]-Q51)/Q51)*100,0),0)</f>
        <v>-37.068965517241381</v>
      </c>
      <c r="T52" s="6">
        <v>0.20774046670460999</v>
      </c>
      <c r="U52">
        <v>0</v>
      </c>
      <c r="V52">
        <f>IF(A51=Emisiones_CH4_CO2eq_LA[[#This Row],[País]],IFERROR(Emisiones_CH4_CO2eq_LA[[#This Row],[Industria (kilotoneladas CO₂e)]]-U51,0),0)</f>
        <v>0</v>
      </c>
      <c r="W52" s="6">
        <f>IF(A51=Emisiones_CH4_CO2eq_LA[[#This Row],[País]],IFERROR(((Emisiones_CH4_CO2eq_LA[[#This Row],[Industria (kilotoneladas CO₂e)]]-U51)/U51)*100,0),0)</f>
        <v>0</v>
      </c>
      <c r="X52" s="6">
        <v>0</v>
      </c>
      <c r="Y52">
        <v>440</v>
      </c>
      <c r="Z52">
        <f>IF(A51=Emisiones_CH4_CO2eq_LA[[#This Row],[País]],IFERROR(Emisiones_CH4_CO2eq_LA[[#This Row],[Otras Quemas de Combustible (kilotoneladas CO₂e)]]-Y51,0),0)</f>
        <v>20</v>
      </c>
      <c r="AA52" s="6">
        <f>IF(A51=Emisiones_CH4_CO2eq_LA[[#This Row],[País]],IFERROR(((Emisiones_CH4_CO2eq_LA[[#This Row],[Otras Quemas de Combustible (kilotoneladas CO₂e)]]-Y51)/Y51)*100,0),0)</f>
        <v>4.7619047619047619</v>
      </c>
      <c r="AB52" s="6">
        <v>0.04</v>
      </c>
    </row>
    <row r="53" spans="1:28" x14ac:dyDescent="0.25">
      <c r="A53" t="s">
        <v>40</v>
      </c>
      <c r="B53" t="s">
        <v>40</v>
      </c>
      <c r="C53" t="s">
        <v>41</v>
      </c>
      <c r="D53">
        <v>2014</v>
      </c>
      <c r="E53">
        <v>17700</v>
      </c>
      <c r="F53">
        <f>IF(A52=Emisiones_CH4_CO2eq_LA[[#This Row],[País]],IFERROR(Emisiones_CH4_CO2eq_LA[[#This Row],[Agricultura (kilotoneladas CO₂e)]]-E52,0),0)</f>
        <v>-520</v>
      </c>
      <c r="G53" s="6">
        <f>IF(A52=Emisiones_CH4_CO2eq_LA[[#This Row],[País]],IFERROR(((Emisiones_CH4_CO2eq_LA[[#This Row],[Agricultura (kilotoneladas CO₂e)]]-E52)/E52)*100,0),0)</f>
        <v>-2.8540065861690453</v>
      </c>
      <c r="H53" s="6">
        <v>1.65312412440459</v>
      </c>
      <c r="I53">
        <v>2720</v>
      </c>
      <c r="J53">
        <f>IF(A52=Emisiones_CH4_CO2eq_LA[[#This Row],[País]],IFERROR(Emisiones_CH4_CO2eq_LA[[#This Row],[Emisiones Fugitivas (kilotoneladas CO₂e)]]-I52,0),0)</f>
        <v>180</v>
      </c>
      <c r="K53" s="6">
        <f>IF(A52=Emisiones_CH4_CO2eq_LA[[#This Row],[País]],IFERROR(((Emisiones_CH4_CO2eq_LA[[#This Row],[Emisiones Fugitivas (kilotoneladas CO₂e)]]-I52)/I52)*100,0),0)</f>
        <v>7.0866141732283463</v>
      </c>
      <c r="L53" s="6">
        <v>0.25403941346782399</v>
      </c>
      <c r="M53">
        <v>2530</v>
      </c>
      <c r="N53">
        <f>IF(A52=Emisiones_CH4_CO2eq_LA[[#This Row],[País]],IFERROR(Emisiones_CH4_CO2eq_LA[[#This Row],[Residuos (kilotoneladas CO₂e)]]-M52,0),0)</f>
        <v>70</v>
      </c>
      <c r="O53" s="6">
        <f>IF(A52=Emisiones_CH4_CO2eq_LA[[#This Row],[País]],IFERROR(((Emisiones_CH4_CO2eq_LA[[#This Row],[Residuos (kilotoneladas CO₂e)]]-M52)/M52)*100,0),0)</f>
        <v>2.8455284552845526</v>
      </c>
      <c r="P53" s="6">
        <v>0.236294013262351</v>
      </c>
      <c r="Q53">
        <v>2330</v>
      </c>
      <c r="R53">
        <f>IF(A52=Emisiones_CH4_CO2eq_LA[[#This Row],[País]],IFERROR(Emisiones_CH4_CO2eq_LA[[#This Row],[UCTUS (kilotoneladas CO₂e)]]-Q52,0),0)</f>
        <v>140</v>
      </c>
      <c r="S53" s="6">
        <f>IF(A52=Emisiones_CH4_CO2eq_LA[[#This Row],[País]],IFERROR(((Emisiones_CH4_CO2eq_LA[[#This Row],[UCTUS (kilotoneladas CO₂e)]]-Q52)/Q52)*100,0),0)</f>
        <v>6.3926940639269407</v>
      </c>
      <c r="T53" s="6">
        <v>0.21761464462501101</v>
      </c>
      <c r="U53">
        <v>0</v>
      </c>
      <c r="V53">
        <f>IF(A52=Emisiones_CH4_CO2eq_LA[[#This Row],[País]],IFERROR(Emisiones_CH4_CO2eq_LA[[#This Row],[Industria (kilotoneladas CO₂e)]]-U52,0),0)</f>
        <v>0</v>
      </c>
      <c r="W53" s="6">
        <f>IF(A52=Emisiones_CH4_CO2eq_LA[[#This Row],[País]],IFERROR(((Emisiones_CH4_CO2eq_LA[[#This Row],[Industria (kilotoneladas CO₂e)]]-U52)/U52)*100,0),0)</f>
        <v>0</v>
      </c>
      <c r="X53" s="6">
        <v>0</v>
      </c>
      <c r="Y53">
        <v>450</v>
      </c>
      <c r="Z53">
        <f>IF(A52=Emisiones_CH4_CO2eq_LA[[#This Row],[País]],IFERROR(Emisiones_CH4_CO2eq_LA[[#This Row],[Otras Quemas de Combustible (kilotoneladas CO₂e)]]-Y52,0),0)</f>
        <v>10</v>
      </c>
      <c r="AA53" s="6">
        <f>IF(A52=Emisiones_CH4_CO2eq_LA[[#This Row],[País]],IFERROR(((Emisiones_CH4_CO2eq_LA[[#This Row],[Otras Quemas de Combustible (kilotoneladas CO₂e)]]-Y52)/Y52)*100,0),0)</f>
        <v>2.2727272727272729</v>
      </c>
      <c r="AB53" s="6">
        <v>0.04</v>
      </c>
    </row>
    <row r="54" spans="1:28" x14ac:dyDescent="0.25">
      <c r="A54" t="s">
        <v>40</v>
      </c>
      <c r="B54" t="s">
        <v>40</v>
      </c>
      <c r="C54" t="s">
        <v>41</v>
      </c>
      <c r="D54">
        <v>2015</v>
      </c>
      <c r="E54">
        <v>18250</v>
      </c>
      <c r="F54">
        <f>IF(A53=Emisiones_CH4_CO2eq_LA[[#This Row],[País]],IFERROR(Emisiones_CH4_CO2eq_LA[[#This Row],[Agricultura (kilotoneladas CO₂e)]]-E53,0),0)</f>
        <v>550</v>
      </c>
      <c r="G54" s="6">
        <f>IF(A53=Emisiones_CH4_CO2eq_LA[[#This Row],[País]],IFERROR(((Emisiones_CH4_CO2eq_LA[[#This Row],[Agricultura (kilotoneladas CO₂e)]]-E53)/E53)*100,0),0)</f>
        <v>3.1073446327683616</v>
      </c>
      <c r="H54" s="6">
        <v>1.67893284268629</v>
      </c>
      <c r="I54">
        <v>2890</v>
      </c>
      <c r="J54">
        <f>IF(A53=Emisiones_CH4_CO2eq_LA[[#This Row],[País]],IFERROR(Emisiones_CH4_CO2eq_LA[[#This Row],[Emisiones Fugitivas (kilotoneladas CO₂e)]]-I53,0),0)</f>
        <v>170</v>
      </c>
      <c r="K54" s="6">
        <f>IF(A53=Emisiones_CH4_CO2eq_LA[[#This Row],[País]],IFERROR(((Emisiones_CH4_CO2eq_LA[[#This Row],[Emisiones Fugitivas (kilotoneladas CO₂e)]]-I53)/I53)*100,0),0)</f>
        <v>6.25</v>
      </c>
      <c r="L54" s="6">
        <v>0.26586936522539001</v>
      </c>
      <c r="M54">
        <v>2590</v>
      </c>
      <c r="N54">
        <f>IF(A53=Emisiones_CH4_CO2eq_LA[[#This Row],[País]],IFERROR(Emisiones_CH4_CO2eq_LA[[#This Row],[Residuos (kilotoneladas CO₂e)]]-M53,0),0)</f>
        <v>60</v>
      </c>
      <c r="O54" s="6">
        <f>IF(A53=Emisiones_CH4_CO2eq_LA[[#This Row],[País]],IFERROR(((Emisiones_CH4_CO2eq_LA[[#This Row],[Residuos (kilotoneladas CO₂e)]]-M53)/M53)*100,0),0)</f>
        <v>2.3715415019762842</v>
      </c>
      <c r="P54" s="6">
        <v>0.23827046918123199</v>
      </c>
      <c r="Q54">
        <v>3510</v>
      </c>
      <c r="R54">
        <f>IF(A53=Emisiones_CH4_CO2eq_LA[[#This Row],[País]],IFERROR(Emisiones_CH4_CO2eq_LA[[#This Row],[UCTUS (kilotoneladas CO₂e)]]-Q53,0),0)</f>
        <v>1180</v>
      </c>
      <c r="S54" s="6">
        <f>IF(A53=Emisiones_CH4_CO2eq_LA[[#This Row],[País]],IFERROR(((Emisiones_CH4_CO2eq_LA[[#This Row],[UCTUS (kilotoneladas CO₂e)]]-Q53)/Q53)*100,0),0)</f>
        <v>50.643776824034333</v>
      </c>
      <c r="T54" s="6">
        <v>0.322907083716651</v>
      </c>
      <c r="U54">
        <v>0</v>
      </c>
      <c r="V54">
        <f>IF(A53=Emisiones_CH4_CO2eq_LA[[#This Row],[País]],IFERROR(Emisiones_CH4_CO2eq_LA[[#This Row],[Industria (kilotoneladas CO₂e)]]-U53,0),0)</f>
        <v>0</v>
      </c>
      <c r="W54" s="6">
        <f>IF(A53=Emisiones_CH4_CO2eq_LA[[#This Row],[País]],IFERROR(((Emisiones_CH4_CO2eq_LA[[#This Row],[Industria (kilotoneladas CO₂e)]]-U53)/U53)*100,0),0)</f>
        <v>0</v>
      </c>
      <c r="X54" s="6">
        <v>0</v>
      </c>
      <c r="Y54">
        <v>460</v>
      </c>
      <c r="Z54">
        <f>IF(A53=Emisiones_CH4_CO2eq_LA[[#This Row],[País]],IFERROR(Emisiones_CH4_CO2eq_LA[[#This Row],[Otras Quemas de Combustible (kilotoneladas CO₂e)]]-Y53,0),0)</f>
        <v>10</v>
      </c>
      <c r="AA54" s="6">
        <f>IF(A53=Emisiones_CH4_CO2eq_LA[[#This Row],[País]],IFERROR(((Emisiones_CH4_CO2eq_LA[[#This Row],[Otras Quemas de Combustible (kilotoneladas CO₂e)]]-Y53)/Y53)*100,0),0)</f>
        <v>2.2222222222222223</v>
      </c>
      <c r="AB54" s="6">
        <v>0.04</v>
      </c>
    </row>
    <row r="55" spans="1:28" x14ac:dyDescent="0.25">
      <c r="A55" t="s">
        <v>40</v>
      </c>
      <c r="B55" t="s">
        <v>40</v>
      </c>
      <c r="C55" t="s">
        <v>41</v>
      </c>
      <c r="D55">
        <v>2016</v>
      </c>
      <c r="E55">
        <v>18710</v>
      </c>
      <c r="F55">
        <f>IF(A54=Emisiones_CH4_CO2eq_LA[[#This Row],[País]],IFERROR(Emisiones_CH4_CO2eq_LA[[#This Row],[Agricultura (kilotoneladas CO₂e)]]-E54,0),0)</f>
        <v>460</v>
      </c>
      <c r="G55" s="6">
        <f>IF(A54=Emisiones_CH4_CO2eq_LA[[#This Row],[País]],IFERROR(((Emisiones_CH4_CO2eq_LA[[#This Row],[Agricultura (kilotoneladas CO₂e)]]-E54)/E54)*100,0),0)</f>
        <v>2.5205479452054798</v>
      </c>
      <c r="H55" s="6">
        <v>1.6959753444525001</v>
      </c>
      <c r="I55">
        <v>2910</v>
      </c>
      <c r="J55">
        <f>IF(A54=Emisiones_CH4_CO2eq_LA[[#This Row],[País]],IFERROR(Emisiones_CH4_CO2eq_LA[[#This Row],[Emisiones Fugitivas (kilotoneladas CO₂e)]]-I54,0),0)</f>
        <v>20</v>
      </c>
      <c r="K55" s="6">
        <f>IF(A54=Emisiones_CH4_CO2eq_LA[[#This Row],[País]],IFERROR(((Emisiones_CH4_CO2eq_LA[[#This Row],[Emisiones Fugitivas (kilotoneladas CO₂e)]]-I54)/I54)*100,0),0)</f>
        <v>0.69204152249134954</v>
      </c>
      <c r="L55" s="6">
        <v>0.26377810007251601</v>
      </c>
      <c r="M55">
        <v>2650</v>
      </c>
      <c r="N55">
        <f>IF(A54=Emisiones_CH4_CO2eq_LA[[#This Row],[País]],IFERROR(Emisiones_CH4_CO2eq_LA[[#This Row],[Residuos (kilotoneladas CO₂e)]]-M54,0),0)</f>
        <v>60</v>
      </c>
      <c r="O55" s="6">
        <f>IF(A54=Emisiones_CH4_CO2eq_LA[[#This Row],[País]],IFERROR(((Emisiones_CH4_CO2eq_LA[[#This Row],[Residuos (kilotoneladas CO₂e)]]-M54)/M54)*100,0),0)</f>
        <v>2.3166023166023164</v>
      </c>
      <c r="P55" s="6">
        <v>0.240210297316896</v>
      </c>
      <c r="Q55">
        <v>8300</v>
      </c>
      <c r="R55">
        <f>IF(A54=Emisiones_CH4_CO2eq_LA[[#This Row],[País]],IFERROR(Emisiones_CH4_CO2eq_LA[[#This Row],[UCTUS (kilotoneladas CO₂e)]]-Q54,0),0)</f>
        <v>4790</v>
      </c>
      <c r="S55" s="6">
        <f>IF(A54=Emisiones_CH4_CO2eq_LA[[#This Row],[País]],IFERROR(((Emisiones_CH4_CO2eq_LA[[#This Row],[UCTUS (kilotoneladas CO₂e)]]-Q54)/Q54)*100,0),0)</f>
        <v>136.46723646723646</v>
      </c>
      <c r="T55" s="6">
        <v>0.75235678027556196</v>
      </c>
      <c r="U55">
        <v>0</v>
      </c>
      <c r="V55">
        <f>IF(A54=Emisiones_CH4_CO2eq_LA[[#This Row],[País]],IFERROR(Emisiones_CH4_CO2eq_LA[[#This Row],[Industria (kilotoneladas CO₂e)]]-U54,0),0)</f>
        <v>0</v>
      </c>
      <c r="W55" s="6">
        <f>IF(A54=Emisiones_CH4_CO2eq_LA[[#This Row],[País]],IFERROR(((Emisiones_CH4_CO2eq_LA[[#This Row],[Industria (kilotoneladas CO₂e)]]-U54)/U54)*100,0),0)</f>
        <v>0</v>
      </c>
      <c r="X55" s="6">
        <v>0</v>
      </c>
      <c r="Y55">
        <v>460</v>
      </c>
      <c r="Z55">
        <f>IF(A54=Emisiones_CH4_CO2eq_LA[[#This Row],[País]],IFERROR(Emisiones_CH4_CO2eq_LA[[#This Row],[Otras Quemas de Combustible (kilotoneladas CO₂e)]]-Y54,0),0)</f>
        <v>0</v>
      </c>
      <c r="AA55" s="6">
        <f>IF(A54=Emisiones_CH4_CO2eq_LA[[#This Row],[País]],IFERROR(((Emisiones_CH4_CO2eq_LA[[#This Row],[Otras Quemas de Combustible (kilotoneladas CO₂e)]]-Y54)/Y54)*100,0),0)</f>
        <v>0</v>
      </c>
      <c r="AB55" s="6">
        <v>0.04</v>
      </c>
    </row>
    <row r="56" spans="1:28" x14ac:dyDescent="0.25">
      <c r="A56" t="s">
        <v>46</v>
      </c>
      <c r="B56" t="s">
        <v>403</v>
      </c>
      <c r="C56" t="s">
        <v>47</v>
      </c>
      <c r="D56">
        <v>1990</v>
      </c>
      <c r="E56">
        <v>242540</v>
      </c>
      <c r="F56">
        <f>IF(A55=Emisiones_CH4_CO2eq_LA[[#This Row],[País]],IFERROR(Emisiones_CH4_CO2eq_LA[[#This Row],[Agricultura (kilotoneladas CO₂e)]]-E55,0),0)</f>
        <v>0</v>
      </c>
      <c r="G56" s="6">
        <f>IF(A55=Emisiones_CH4_CO2eq_LA[[#This Row],[País]],IFERROR(((Emisiones_CH4_CO2eq_LA[[#This Row],[Agricultura (kilotoneladas CO₂e)]]-E55)/E55)*100,0),0)</f>
        <v>0</v>
      </c>
      <c r="H56" s="6">
        <v>1.62775237396549</v>
      </c>
      <c r="I56">
        <v>2260</v>
      </c>
      <c r="J56">
        <f>IF(A55=Emisiones_CH4_CO2eq_LA[[#This Row],[País]],IFERROR(Emisiones_CH4_CO2eq_LA[[#This Row],[Emisiones Fugitivas (kilotoneladas CO₂e)]]-I55,0),0)</f>
        <v>0</v>
      </c>
      <c r="K56" s="6">
        <f>IF(A55=Emisiones_CH4_CO2eq_LA[[#This Row],[País]],IFERROR(((Emisiones_CH4_CO2eq_LA[[#This Row],[Emisiones Fugitivas (kilotoneladas CO₂e)]]-I55)/I55)*100,0),0)</f>
        <v>0</v>
      </c>
      <c r="L56" s="6">
        <v>1.51674790350541E-2</v>
      </c>
      <c r="M56">
        <v>29340</v>
      </c>
      <c r="N56">
        <f>IF(A55=Emisiones_CH4_CO2eq_LA[[#This Row],[País]],IFERROR(Emisiones_CH4_CO2eq_LA[[#This Row],[Residuos (kilotoneladas CO₂e)]]-M55,0),0)</f>
        <v>0</v>
      </c>
      <c r="O56" s="6">
        <f>IF(A55=Emisiones_CH4_CO2eq_LA[[#This Row],[País]],IFERROR(((Emisiones_CH4_CO2eq_LA[[#This Row],[Residuos (kilotoneladas CO₂e)]]-M55)/M55)*100,0),0)</f>
        <v>0</v>
      </c>
      <c r="P56" s="6">
        <v>0.19690877649933</v>
      </c>
      <c r="Q56">
        <v>16320</v>
      </c>
      <c r="R56">
        <f>IF(A55=Emisiones_CH4_CO2eq_LA[[#This Row],[País]],IFERROR(Emisiones_CH4_CO2eq_LA[[#This Row],[UCTUS (kilotoneladas CO₂e)]]-Q55,0),0)</f>
        <v>0</v>
      </c>
      <c r="S56" s="6">
        <f>IF(A55=Emisiones_CH4_CO2eq_LA[[#This Row],[País]],IFERROR(((Emisiones_CH4_CO2eq_LA[[#This Row],[UCTUS (kilotoneladas CO₂e)]]-Q55)/Q55)*100,0),0)</f>
        <v>0</v>
      </c>
      <c r="T56" s="6">
        <v>0.10952799020003599</v>
      </c>
      <c r="U56">
        <v>130</v>
      </c>
      <c r="V56">
        <f>IF(A55=Emisiones_CH4_CO2eq_LA[[#This Row],[País]],IFERROR(Emisiones_CH4_CO2eq_LA[[#This Row],[Industria (kilotoneladas CO₂e)]]-U55,0),0)</f>
        <v>0</v>
      </c>
      <c r="W56" s="6">
        <f>IF(A55=Emisiones_CH4_CO2eq_LA[[#This Row],[País]],IFERROR(((Emisiones_CH4_CO2eq_LA[[#This Row],[Industria (kilotoneladas CO₂e)]]-U55)/U55)*100,0),0)</f>
        <v>0</v>
      </c>
      <c r="X56" s="6">
        <v>8.7246560821107699E-4</v>
      </c>
      <c r="Y56">
        <v>11380</v>
      </c>
      <c r="Z56">
        <f>IF(A55=Emisiones_CH4_CO2eq_LA[[#This Row],[País]],IFERROR(Emisiones_CH4_CO2eq_LA[[#This Row],[Otras Quemas de Combustible (kilotoneladas CO₂e)]]-Y55,0),0)</f>
        <v>0</v>
      </c>
      <c r="AA56" s="6">
        <f>IF(A55=Emisiones_CH4_CO2eq_LA[[#This Row],[País]],IFERROR(((Emisiones_CH4_CO2eq_LA[[#This Row],[Otras Quemas de Combustible (kilotoneladas CO₂e)]]-Y55)/Y55)*100,0),0)</f>
        <v>0</v>
      </c>
      <c r="AB56" s="6">
        <v>0.08</v>
      </c>
    </row>
    <row r="57" spans="1:28" x14ac:dyDescent="0.25">
      <c r="A57" t="s">
        <v>46</v>
      </c>
      <c r="B57" t="s">
        <v>403</v>
      </c>
      <c r="C57" t="s">
        <v>47</v>
      </c>
      <c r="D57">
        <v>1991</v>
      </c>
      <c r="E57">
        <v>250670</v>
      </c>
      <c r="F57">
        <f>IF(A56=Emisiones_CH4_CO2eq_LA[[#This Row],[País]],IFERROR(Emisiones_CH4_CO2eq_LA[[#This Row],[Agricultura (kilotoneladas CO₂e)]]-E56,0),0)</f>
        <v>8130</v>
      </c>
      <c r="G57" s="6">
        <f>IF(A56=Emisiones_CH4_CO2eq_LA[[#This Row],[País]],IFERROR(((Emisiones_CH4_CO2eq_LA[[#This Row],[Agricultura (kilotoneladas CO₂e)]]-E56)/E56)*100,0),0)</f>
        <v>3.3520244083450152</v>
      </c>
      <c r="H57" s="6">
        <v>1.65297267355982</v>
      </c>
      <c r="I57">
        <v>2360</v>
      </c>
      <c r="J57">
        <f>IF(A56=Emisiones_CH4_CO2eq_LA[[#This Row],[País]],IFERROR(Emisiones_CH4_CO2eq_LA[[#This Row],[Emisiones Fugitivas (kilotoneladas CO₂e)]]-I56,0),0)</f>
        <v>100</v>
      </c>
      <c r="K57" s="6">
        <f>IF(A56=Emisiones_CH4_CO2eq_LA[[#This Row],[País]],IFERROR(((Emisiones_CH4_CO2eq_LA[[#This Row],[Emisiones Fugitivas (kilotoneladas CO₂e)]]-I56)/I56)*100,0),0)</f>
        <v>4.4247787610619467</v>
      </c>
      <c r="L57" s="6">
        <v>1.55623549271998E-2</v>
      </c>
      <c r="M57">
        <v>30500</v>
      </c>
      <c r="N57">
        <f>IF(A56=Emisiones_CH4_CO2eq_LA[[#This Row],[País]],IFERROR(Emisiones_CH4_CO2eq_LA[[#This Row],[Residuos (kilotoneladas CO₂e)]]-M56,0),0)</f>
        <v>1160</v>
      </c>
      <c r="O57" s="6">
        <f>IF(A56=Emisiones_CH4_CO2eq_LA[[#This Row],[País]],IFERROR(((Emisiones_CH4_CO2eq_LA[[#This Row],[Residuos (kilotoneladas CO₂e)]]-M56)/M56)*100,0),0)</f>
        <v>3.9536468984321749</v>
      </c>
      <c r="P57" s="6">
        <v>0.20112365477948899</v>
      </c>
      <c r="Q57">
        <v>16320</v>
      </c>
      <c r="R57">
        <f>IF(A56=Emisiones_CH4_CO2eq_LA[[#This Row],[País]],IFERROR(Emisiones_CH4_CO2eq_LA[[#This Row],[UCTUS (kilotoneladas CO₂e)]]-Q56,0),0)</f>
        <v>0</v>
      </c>
      <c r="S57" s="6">
        <f>IF(A56=Emisiones_CH4_CO2eq_LA[[#This Row],[País]],IFERROR(((Emisiones_CH4_CO2eq_LA[[#This Row],[UCTUS (kilotoneladas CO₂e)]]-Q56)/Q56)*100,0),0)</f>
        <v>0</v>
      </c>
      <c r="T57" s="6">
        <v>0.1076176408525</v>
      </c>
      <c r="U57">
        <v>130</v>
      </c>
      <c r="V57">
        <f>IF(A56=Emisiones_CH4_CO2eq_LA[[#This Row],[País]],IFERROR(Emisiones_CH4_CO2eq_LA[[#This Row],[Industria (kilotoneladas CO₂e)]]-U56,0),0)</f>
        <v>0</v>
      </c>
      <c r="W57" s="6">
        <f>IF(A56=Emisiones_CH4_CO2eq_LA[[#This Row],[País]],IFERROR(((Emisiones_CH4_CO2eq_LA[[#This Row],[Industria (kilotoneladas CO₂e)]]-U56)/U56)*100,0),0)</f>
        <v>0</v>
      </c>
      <c r="X57" s="6">
        <v>8.5724836463388896E-4</v>
      </c>
      <c r="Y57">
        <v>16930</v>
      </c>
      <c r="Z57">
        <f>IF(A56=Emisiones_CH4_CO2eq_LA[[#This Row],[País]],IFERROR(Emisiones_CH4_CO2eq_LA[[#This Row],[Otras Quemas de Combustible (kilotoneladas CO₂e)]]-Y56,0),0)</f>
        <v>5550</v>
      </c>
      <c r="AA57" s="6">
        <f>IF(A56=Emisiones_CH4_CO2eq_LA[[#This Row],[País]],IFERROR(((Emisiones_CH4_CO2eq_LA[[#This Row],[Otras Quemas de Combustible (kilotoneladas CO₂e)]]-Y56)/Y56)*100,0),0)</f>
        <v>48.769771528998241</v>
      </c>
      <c r="AB57" s="6">
        <v>0.11</v>
      </c>
    </row>
    <row r="58" spans="1:28" x14ac:dyDescent="0.25">
      <c r="A58" t="s">
        <v>46</v>
      </c>
      <c r="B58" t="s">
        <v>403</v>
      </c>
      <c r="C58" t="s">
        <v>47</v>
      </c>
      <c r="D58">
        <v>1992</v>
      </c>
      <c r="E58">
        <v>254870</v>
      </c>
      <c r="F58">
        <f>IF(A57=Emisiones_CH4_CO2eq_LA[[#This Row],[País]],IFERROR(Emisiones_CH4_CO2eq_LA[[#This Row],[Agricultura (kilotoneladas CO₂e)]]-E57,0),0)</f>
        <v>4200</v>
      </c>
      <c r="G58" s="6">
        <f>IF(A57=Emisiones_CH4_CO2eq_LA[[#This Row],[País]],IFERROR(((Emisiones_CH4_CO2eq_LA[[#This Row],[Agricultura (kilotoneladas CO₂e)]]-E57)/E57)*100,0),0)</f>
        <v>1.6755096341803963</v>
      </c>
      <c r="H58" s="6">
        <v>1.6522211785518499</v>
      </c>
      <c r="I58">
        <v>2130</v>
      </c>
      <c r="J58">
        <f>IF(A57=Emisiones_CH4_CO2eq_LA[[#This Row],[País]],IFERROR(Emisiones_CH4_CO2eq_LA[[#This Row],[Emisiones Fugitivas (kilotoneladas CO₂e)]]-I57,0),0)</f>
        <v>-230</v>
      </c>
      <c r="K58" s="6">
        <f>IF(A57=Emisiones_CH4_CO2eq_LA[[#This Row],[País]],IFERROR(((Emisiones_CH4_CO2eq_LA[[#This Row],[Emisiones Fugitivas (kilotoneladas CO₂e)]]-I57)/I57)*100,0),0)</f>
        <v>-9.7457627118644066</v>
      </c>
      <c r="L58" s="6">
        <v>1.3807945659808699E-2</v>
      </c>
      <c r="M58">
        <v>31760</v>
      </c>
      <c r="N58">
        <f>IF(A57=Emisiones_CH4_CO2eq_LA[[#This Row],[País]],IFERROR(Emisiones_CH4_CO2eq_LA[[#This Row],[Residuos (kilotoneladas CO₂e)]]-M57,0),0)</f>
        <v>1260</v>
      </c>
      <c r="O58" s="6">
        <f>IF(A57=Emisiones_CH4_CO2eq_LA[[#This Row],[País]],IFERROR(((Emisiones_CH4_CO2eq_LA[[#This Row],[Residuos (kilotoneladas CO₂e)]]-M57)/M57)*100,0),0)</f>
        <v>4.1311475409836067</v>
      </c>
      <c r="P58" s="6">
        <v>0.20588749021386099</v>
      </c>
      <c r="Q58">
        <v>16320</v>
      </c>
      <c r="R58">
        <f>IF(A57=Emisiones_CH4_CO2eq_LA[[#This Row],[País]],IFERROR(Emisiones_CH4_CO2eq_LA[[#This Row],[UCTUS (kilotoneladas CO₂e)]]-Q57,0),0)</f>
        <v>0</v>
      </c>
      <c r="S58" s="6">
        <f>IF(A57=Emisiones_CH4_CO2eq_LA[[#This Row],[País]],IFERROR(((Emisiones_CH4_CO2eq_LA[[#This Row],[UCTUS (kilotoneladas CO₂e)]]-Q57)/Q57)*100,0),0)</f>
        <v>0</v>
      </c>
      <c r="T58" s="6">
        <v>0.105796090689238</v>
      </c>
      <c r="U58">
        <v>130</v>
      </c>
      <c r="V58">
        <f>IF(A57=Emisiones_CH4_CO2eq_LA[[#This Row],[País]],IFERROR(Emisiones_CH4_CO2eq_LA[[#This Row],[Industria (kilotoneladas CO₂e)]]-U57,0),0)</f>
        <v>0</v>
      </c>
      <c r="W58" s="6">
        <f>IF(A57=Emisiones_CH4_CO2eq_LA[[#This Row],[País]],IFERROR(((Emisiones_CH4_CO2eq_LA[[#This Row],[Industria (kilotoneladas CO₂e)]]-U57)/U57)*100,0),0)</f>
        <v>0</v>
      </c>
      <c r="X58" s="6">
        <v>8.4273846750006296E-4</v>
      </c>
      <c r="Y58">
        <v>16090</v>
      </c>
      <c r="Z58">
        <f>IF(A57=Emisiones_CH4_CO2eq_LA[[#This Row],[País]],IFERROR(Emisiones_CH4_CO2eq_LA[[#This Row],[Otras Quemas de Combustible (kilotoneladas CO₂e)]]-Y57,0),0)</f>
        <v>-840</v>
      </c>
      <c r="AA58" s="6">
        <f>IF(A57=Emisiones_CH4_CO2eq_LA[[#This Row],[País]],IFERROR(((Emisiones_CH4_CO2eq_LA[[#This Row],[Otras Quemas de Combustible (kilotoneladas CO₂e)]]-Y57)/Y57)*100,0),0)</f>
        <v>-4.9616066154754872</v>
      </c>
      <c r="AB58" s="6">
        <v>0.1</v>
      </c>
    </row>
    <row r="59" spans="1:28" x14ac:dyDescent="0.25">
      <c r="A59" t="s">
        <v>46</v>
      </c>
      <c r="B59" t="s">
        <v>403</v>
      </c>
      <c r="C59" t="s">
        <v>47</v>
      </c>
      <c r="D59">
        <v>1993</v>
      </c>
      <c r="E59">
        <v>254990</v>
      </c>
      <c r="F59">
        <f>IF(A58=Emisiones_CH4_CO2eq_LA[[#This Row],[País]],IFERROR(Emisiones_CH4_CO2eq_LA[[#This Row],[Agricultura (kilotoneladas CO₂e)]]-E58,0),0)</f>
        <v>120</v>
      </c>
      <c r="G59" s="6">
        <f>IF(A58=Emisiones_CH4_CO2eq_LA[[#This Row],[País]],IFERROR(((Emisiones_CH4_CO2eq_LA[[#This Row],[Agricultura (kilotoneladas CO₂e)]]-E58)/E58)*100,0),0)</f>
        <v>4.7082826539019892E-2</v>
      </c>
      <c r="H59" s="6">
        <v>1.62570378520507</v>
      </c>
      <c r="I59">
        <v>2220</v>
      </c>
      <c r="J59">
        <f>IF(A58=Emisiones_CH4_CO2eq_LA[[#This Row],[País]],IFERROR(Emisiones_CH4_CO2eq_LA[[#This Row],[Emisiones Fugitivas (kilotoneladas CO₂e)]]-I58,0),0)</f>
        <v>90</v>
      </c>
      <c r="K59" s="6">
        <f>IF(A58=Emisiones_CH4_CO2eq_LA[[#This Row],[País]],IFERROR(((Emisiones_CH4_CO2eq_LA[[#This Row],[Emisiones Fugitivas (kilotoneladas CO₂e)]]-I58)/I58)*100,0),0)</f>
        <v>4.225352112676056</v>
      </c>
      <c r="L59" s="6">
        <v>1.41537409433909E-2</v>
      </c>
      <c r="M59">
        <v>32860</v>
      </c>
      <c r="N59">
        <f>IF(A58=Emisiones_CH4_CO2eq_LA[[#This Row],[País]],IFERROR(Emisiones_CH4_CO2eq_LA[[#This Row],[Residuos (kilotoneladas CO₂e)]]-M58,0),0)</f>
        <v>1100</v>
      </c>
      <c r="O59" s="6">
        <f>IF(A58=Emisiones_CH4_CO2eq_LA[[#This Row],[País]],IFERROR(((Emisiones_CH4_CO2eq_LA[[#This Row],[Residuos (kilotoneladas CO₂e)]]-M58)/M58)*100,0),0)</f>
        <v>3.4634760705289676</v>
      </c>
      <c r="P59" s="6">
        <v>0.20950086819812</v>
      </c>
      <c r="Q59">
        <v>16320</v>
      </c>
      <c r="R59">
        <f>IF(A58=Emisiones_CH4_CO2eq_LA[[#This Row],[País]],IFERROR(Emisiones_CH4_CO2eq_LA[[#This Row],[UCTUS (kilotoneladas CO₂e)]]-Q58,0),0)</f>
        <v>0</v>
      </c>
      <c r="S59" s="6">
        <f>IF(A58=Emisiones_CH4_CO2eq_LA[[#This Row],[País]],IFERROR(((Emisiones_CH4_CO2eq_LA[[#This Row],[UCTUS (kilotoneladas CO₂e)]]-Q58)/Q58)*100,0),0)</f>
        <v>0</v>
      </c>
      <c r="T59" s="6">
        <v>0.104049122610874</v>
      </c>
      <c r="U59">
        <v>150</v>
      </c>
      <c r="V59">
        <f>IF(A58=Emisiones_CH4_CO2eq_LA[[#This Row],[País]],IFERROR(Emisiones_CH4_CO2eq_LA[[#This Row],[Industria (kilotoneladas CO₂e)]]-U58,0),0)</f>
        <v>20</v>
      </c>
      <c r="W59" s="6">
        <f>IF(A58=Emisiones_CH4_CO2eq_LA[[#This Row],[País]],IFERROR(((Emisiones_CH4_CO2eq_LA[[#This Row],[Industria (kilotoneladas CO₂e)]]-U58)/U58)*100,0),0)</f>
        <v>15.384615384615385</v>
      </c>
      <c r="X59" s="6">
        <v>9.5633384752641501E-4</v>
      </c>
      <c r="Y59">
        <v>15660</v>
      </c>
      <c r="Z59">
        <f>IF(A58=Emisiones_CH4_CO2eq_LA[[#This Row],[País]],IFERROR(Emisiones_CH4_CO2eq_LA[[#This Row],[Otras Quemas de Combustible (kilotoneladas CO₂e)]]-Y58,0),0)</f>
        <v>-430</v>
      </c>
      <c r="AA59" s="6">
        <f>IF(A58=Emisiones_CH4_CO2eq_LA[[#This Row],[País]],IFERROR(((Emisiones_CH4_CO2eq_LA[[#This Row],[Otras Quemas de Combustible (kilotoneladas CO₂e)]]-Y58)/Y58)*100,0),0)</f>
        <v>-2.6724673710379117</v>
      </c>
      <c r="AB59" s="6">
        <v>0.1</v>
      </c>
    </row>
    <row r="60" spans="1:28" x14ac:dyDescent="0.25">
      <c r="A60" t="s">
        <v>46</v>
      </c>
      <c r="B60" t="s">
        <v>403</v>
      </c>
      <c r="C60" t="s">
        <v>47</v>
      </c>
      <c r="D60">
        <v>1994</v>
      </c>
      <c r="E60">
        <v>259870</v>
      </c>
      <c r="F60">
        <f>IF(A59=Emisiones_CH4_CO2eq_LA[[#This Row],[País]],IFERROR(Emisiones_CH4_CO2eq_LA[[#This Row],[Agricultura (kilotoneladas CO₂e)]]-E59,0),0)</f>
        <v>4880</v>
      </c>
      <c r="G60" s="6">
        <f>IF(A59=Emisiones_CH4_CO2eq_LA[[#This Row],[País]],IFERROR(((Emisiones_CH4_CO2eq_LA[[#This Row],[Agricultura (kilotoneladas CO₂e)]]-E59)/E59)*100,0),0)</f>
        <v>1.9138005411976942</v>
      </c>
      <c r="H60" s="6">
        <v>1.6299637655924999</v>
      </c>
      <c r="I60">
        <v>2150</v>
      </c>
      <c r="J60">
        <f>IF(A59=Emisiones_CH4_CO2eq_LA[[#This Row],[País]],IFERROR(Emisiones_CH4_CO2eq_LA[[#This Row],[Emisiones Fugitivas (kilotoneladas CO₂e)]]-I59,0),0)</f>
        <v>-70</v>
      </c>
      <c r="K60" s="6">
        <f>IF(A59=Emisiones_CH4_CO2eq_LA[[#This Row],[País]],IFERROR(((Emisiones_CH4_CO2eq_LA[[#This Row],[Emisiones Fugitivas (kilotoneladas CO₂e)]]-I59)/I59)*100,0),0)</f>
        <v>-3.1531531531531529</v>
      </c>
      <c r="L60" s="6">
        <v>1.3485289167752599E-2</v>
      </c>
      <c r="M60">
        <v>34030</v>
      </c>
      <c r="N60">
        <f>IF(A59=Emisiones_CH4_CO2eq_LA[[#This Row],[País]],IFERROR(Emisiones_CH4_CO2eq_LA[[#This Row],[Residuos (kilotoneladas CO₂e)]]-M59,0),0)</f>
        <v>1170</v>
      </c>
      <c r="O60" s="6">
        <f>IF(A59=Emisiones_CH4_CO2eq_LA[[#This Row],[País]],IFERROR(((Emisiones_CH4_CO2eq_LA[[#This Row],[Residuos (kilotoneladas CO₂e)]]-M59)/M59)*100,0),0)</f>
        <v>3.5605599513085817</v>
      </c>
      <c r="P60" s="6">
        <v>0.21344390250168499</v>
      </c>
      <c r="Q60">
        <v>16320</v>
      </c>
      <c r="R60">
        <f>IF(A59=Emisiones_CH4_CO2eq_LA[[#This Row],[País]],IFERROR(Emisiones_CH4_CO2eq_LA[[#This Row],[UCTUS (kilotoneladas CO₂e)]]-Q59,0),0)</f>
        <v>0</v>
      </c>
      <c r="S60" s="6">
        <f>IF(A59=Emisiones_CH4_CO2eq_LA[[#This Row],[País]],IFERROR(((Emisiones_CH4_CO2eq_LA[[#This Row],[UCTUS (kilotoneladas CO₂e)]]-Q59)/Q59)*100,0),0)</f>
        <v>0</v>
      </c>
      <c r="T60" s="6">
        <v>0.102362753124522</v>
      </c>
      <c r="U60">
        <v>180</v>
      </c>
      <c r="V60">
        <f>IF(A59=Emisiones_CH4_CO2eq_LA[[#This Row],[País]],IFERROR(Emisiones_CH4_CO2eq_LA[[#This Row],[Industria (kilotoneladas CO₂e)]]-U59,0),0)</f>
        <v>30</v>
      </c>
      <c r="W60" s="6">
        <f>IF(A59=Emisiones_CH4_CO2eq_LA[[#This Row],[País]],IFERROR(((Emisiones_CH4_CO2eq_LA[[#This Row],[Industria (kilotoneladas CO₂e)]]-U59)/U59)*100,0),0)</f>
        <v>20</v>
      </c>
      <c r="X60" s="6">
        <v>1.12900095357929E-3</v>
      </c>
      <c r="Y60">
        <v>15360</v>
      </c>
      <c r="Z60">
        <f>IF(A59=Emisiones_CH4_CO2eq_LA[[#This Row],[País]],IFERROR(Emisiones_CH4_CO2eq_LA[[#This Row],[Otras Quemas de Combustible (kilotoneladas CO₂e)]]-Y59,0),0)</f>
        <v>-300</v>
      </c>
      <c r="AA60" s="6">
        <f>IF(A59=Emisiones_CH4_CO2eq_LA[[#This Row],[País]],IFERROR(((Emisiones_CH4_CO2eq_LA[[#This Row],[Otras Quemas de Combustible (kilotoneladas CO₂e)]]-Y59)/Y59)*100,0),0)</f>
        <v>-1.9157088122605364</v>
      </c>
      <c r="AB60" s="6">
        <v>0.1</v>
      </c>
    </row>
    <row r="61" spans="1:28" x14ac:dyDescent="0.25">
      <c r="A61" t="s">
        <v>46</v>
      </c>
      <c r="B61" t="s">
        <v>403</v>
      </c>
      <c r="C61" t="s">
        <v>47</v>
      </c>
      <c r="D61">
        <v>1995</v>
      </c>
      <c r="E61">
        <v>264500</v>
      </c>
      <c r="F61">
        <f>IF(A60=Emisiones_CH4_CO2eq_LA[[#This Row],[País]],IFERROR(Emisiones_CH4_CO2eq_LA[[#This Row],[Agricultura (kilotoneladas CO₂e)]]-E60,0),0)</f>
        <v>4630</v>
      </c>
      <c r="G61" s="6">
        <f>IF(A60=Emisiones_CH4_CO2eq_LA[[#This Row],[País]],IFERROR(((Emisiones_CH4_CO2eq_LA[[#This Row],[Agricultura (kilotoneladas CO₂e)]]-E60)/E60)*100,0),0)</f>
        <v>1.7816600607996305</v>
      </c>
      <c r="H61" s="6">
        <v>1.6325145043821701</v>
      </c>
      <c r="I61">
        <v>2140</v>
      </c>
      <c r="J61">
        <f>IF(A60=Emisiones_CH4_CO2eq_LA[[#This Row],[País]],IFERROR(Emisiones_CH4_CO2eq_LA[[#This Row],[Emisiones Fugitivas (kilotoneladas CO₂e)]]-I60,0),0)</f>
        <v>-10</v>
      </c>
      <c r="K61" s="6">
        <f>IF(A60=Emisiones_CH4_CO2eq_LA[[#This Row],[País]],IFERROR(((Emisiones_CH4_CO2eq_LA[[#This Row],[Emisiones Fugitivas (kilotoneladas CO₂e)]]-I60)/I60)*100,0),0)</f>
        <v>-0.46511627906976744</v>
      </c>
      <c r="L61" s="6">
        <v>1.3208245895568399E-2</v>
      </c>
      <c r="M61">
        <v>35470</v>
      </c>
      <c r="N61">
        <f>IF(A60=Emisiones_CH4_CO2eq_LA[[#This Row],[País]],IFERROR(Emisiones_CH4_CO2eq_LA[[#This Row],[Residuos (kilotoneladas CO₂e)]]-M60,0),0)</f>
        <v>1440</v>
      </c>
      <c r="O61" s="6">
        <f>IF(A60=Emisiones_CH4_CO2eq_LA[[#This Row],[País]],IFERROR(((Emisiones_CH4_CO2eq_LA[[#This Row],[Residuos (kilotoneladas CO₂e)]]-M60)/M60)*100,0),0)</f>
        <v>4.231560387893035</v>
      </c>
      <c r="P61" s="6">
        <v>0.218923589680286</v>
      </c>
      <c r="Q61">
        <v>16320</v>
      </c>
      <c r="R61">
        <f>IF(A60=Emisiones_CH4_CO2eq_LA[[#This Row],[País]],IFERROR(Emisiones_CH4_CO2eq_LA[[#This Row],[UCTUS (kilotoneladas CO₂e)]]-Q60,0),0)</f>
        <v>0</v>
      </c>
      <c r="S61" s="6">
        <f>IF(A60=Emisiones_CH4_CO2eq_LA[[#This Row],[País]],IFERROR(((Emisiones_CH4_CO2eq_LA[[#This Row],[UCTUS (kilotoneladas CO₂e)]]-Q60)/Q60)*100,0),0)</f>
        <v>0</v>
      </c>
      <c r="T61" s="6">
        <v>0.10072830514751201</v>
      </c>
      <c r="U61">
        <v>150</v>
      </c>
      <c r="V61">
        <f>IF(A60=Emisiones_CH4_CO2eq_LA[[#This Row],[País]],IFERROR(Emisiones_CH4_CO2eq_LA[[#This Row],[Industria (kilotoneladas CO₂e)]]-U60,0),0)</f>
        <v>-30</v>
      </c>
      <c r="W61" s="6">
        <f>IF(A60=Emisiones_CH4_CO2eq_LA[[#This Row],[País]],IFERROR(((Emisiones_CH4_CO2eq_LA[[#This Row],[Industria (kilotoneladas CO₂e)]]-U60)/U60)*100,0),0)</f>
        <v>-16.666666666666664</v>
      </c>
      <c r="X61" s="6">
        <v>9.2581162819404996E-4</v>
      </c>
      <c r="Y61">
        <v>9700</v>
      </c>
      <c r="Z61">
        <f>IF(A60=Emisiones_CH4_CO2eq_LA[[#This Row],[País]],IFERROR(Emisiones_CH4_CO2eq_LA[[#This Row],[Otras Quemas de Combustible (kilotoneladas CO₂e)]]-Y60,0),0)</f>
        <v>-5660</v>
      </c>
      <c r="AA61" s="6">
        <f>IF(A60=Emisiones_CH4_CO2eq_LA[[#This Row],[País]],IFERROR(((Emisiones_CH4_CO2eq_LA[[#This Row],[Otras Quemas de Combustible (kilotoneladas CO₂e)]]-Y60)/Y60)*100,0),0)</f>
        <v>-36.848958333333329</v>
      </c>
      <c r="AB61" s="6">
        <v>0.06</v>
      </c>
    </row>
    <row r="62" spans="1:28" x14ac:dyDescent="0.25">
      <c r="A62" t="s">
        <v>46</v>
      </c>
      <c r="B62" t="s">
        <v>403</v>
      </c>
      <c r="C62" t="s">
        <v>47</v>
      </c>
      <c r="D62">
        <v>1996</v>
      </c>
      <c r="E62">
        <v>251710</v>
      </c>
      <c r="F62">
        <f>IF(A61=Emisiones_CH4_CO2eq_LA[[#This Row],[País]],IFERROR(Emisiones_CH4_CO2eq_LA[[#This Row],[Agricultura (kilotoneladas CO₂e)]]-E61,0),0)</f>
        <v>-12790</v>
      </c>
      <c r="G62" s="6">
        <f>IF(A61=Emisiones_CH4_CO2eq_LA[[#This Row],[País]],IFERROR(((Emisiones_CH4_CO2eq_LA[[#This Row],[Agricultura (kilotoneladas CO₂e)]]-E61)/E61)*100,0),0)</f>
        <v>-4.8355387523629485</v>
      </c>
      <c r="H62" s="6">
        <v>1.52908293756544</v>
      </c>
      <c r="I62">
        <v>1880</v>
      </c>
      <c r="J62">
        <f>IF(A61=Emisiones_CH4_CO2eq_LA[[#This Row],[País]],IFERROR(Emisiones_CH4_CO2eq_LA[[#This Row],[Emisiones Fugitivas (kilotoneladas CO₂e)]]-I61,0),0)</f>
        <v>-260</v>
      </c>
      <c r="K62" s="6">
        <f>IF(A61=Emisiones_CH4_CO2eq_LA[[#This Row],[País]],IFERROR(((Emisiones_CH4_CO2eq_LA[[#This Row],[Emisiones Fugitivas (kilotoneladas CO₂e)]]-I61)/I61)*100,0),0)</f>
        <v>-12.149532710280374</v>
      </c>
      <c r="L62" s="6">
        <v>1.14205868762585E-2</v>
      </c>
      <c r="M62">
        <v>36770</v>
      </c>
      <c r="N62">
        <f>IF(A61=Emisiones_CH4_CO2eq_LA[[#This Row],[País]],IFERROR(Emisiones_CH4_CO2eq_LA[[#This Row],[Residuos (kilotoneladas CO₂e)]]-M61,0),0)</f>
        <v>1300</v>
      </c>
      <c r="O62" s="6">
        <f>IF(A61=Emisiones_CH4_CO2eq_LA[[#This Row],[País]],IFERROR(((Emisiones_CH4_CO2eq_LA[[#This Row],[Residuos (kilotoneladas CO₂e)]]-M61)/M61)*100,0),0)</f>
        <v>3.6650690724555965</v>
      </c>
      <c r="P62" s="6">
        <v>0.223369669914908</v>
      </c>
      <c r="Q62">
        <v>8980</v>
      </c>
      <c r="R62">
        <f>IF(A61=Emisiones_CH4_CO2eq_LA[[#This Row],[País]],IFERROR(Emisiones_CH4_CO2eq_LA[[#This Row],[UCTUS (kilotoneladas CO₂e)]]-Q61,0),0)</f>
        <v>-7340</v>
      </c>
      <c r="S62" s="6">
        <f>IF(A61=Emisiones_CH4_CO2eq_LA[[#This Row],[País]],IFERROR(((Emisiones_CH4_CO2eq_LA[[#This Row],[UCTUS (kilotoneladas CO₂e)]]-Q61)/Q61)*100,0),0)</f>
        <v>-44.975490196078432</v>
      </c>
      <c r="T62" s="6">
        <v>5.4551526674894601E-2</v>
      </c>
      <c r="U62">
        <v>150</v>
      </c>
      <c r="V62">
        <f>IF(A61=Emisiones_CH4_CO2eq_LA[[#This Row],[País]],IFERROR(Emisiones_CH4_CO2eq_LA[[#This Row],[Industria (kilotoneladas CO₂e)]]-U61,0),0)</f>
        <v>0</v>
      </c>
      <c r="W62" s="6">
        <f>IF(A61=Emisiones_CH4_CO2eq_LA[[#This Row],[País]],IFERROR(((Emisiones_CH4_CO2eq_LA[[#This Row],[Industria (kilotoneladas CO₂e)]]-U61)/U61)*100,0),0)</f>
        <v>0</v>
      </c>
      <c r="X62" s="6">
        <v>9.1121703799935396E-4</v>
      </c>
      <c r="Y62">
        <v>14110</v>
      </c>
      <c r="Z62">
        <f>IF(A61=Emisiones_CH4_CO2eq_LA[[#This Row],[País]],IFERROR(Emisiones_CH4_CO2eq_LA[[#This Row],[Otras Quemas de Combustible (kilotoneladas CO₂e)]]-Y61,0),0)</f>
        <v>4410</v>
      </c>
      <c r="AA62" s="6">
        <f>IF(A61=Emisiones_CH4_CO2eq_LA[[#This Row],[País]],IFERROR(((Emisiones_CH4_CO2eq_LA[[#This Row],[Otras Quemas de Combustible (kilotoneladas CO₂e)]]-Y61)/Y61)*100,0),0)</f>
        <v>45.463917525773198</v>
      </c>
      <c r="AB62" s="6">
        <v>0.09</v>
      </c>
    </row>
    <row r="63" spans="1:28" x14ac:dyDescent="0.25">
      <c r="A63" t="s">
        <v>46</v>
      </c>
      <c r="B63" t="s">
        <v>403</v>
      </c>
      <c r="C63" t="s">
        <v>47</v>
      </c>
      <c r="D63">
        <v>1997</v>
      </c>
      <c r="E63">
        <v>256380</v>
      </c>
      <c r="F63">
        <f>IF(A62=Emisiones_CH4_CO2eq_LA[[#This Row],[País]],IFERROR(Emisiones_CH4_CO2eq_LA[[#This Row],[Agricultura (kilotoneladas CO₂e)]]-E62,0),0)</f>
        <v>4670</v>
      </c>
      <c r="G63" s="6">
        <f>IF(A62=Emisiones_CH4_CO2eq_LA[[#This Row],[País]],IFERROR(((Emisiones_CH4_CO2eq_LA[[#This Row],[Agricultura (kilotoneladas CO₂e)]]-E62)/E62)*100,0),0)</f>
        <v>1.8553096817766477</v>
      </c>
      <c r="H63" s="6">
        <v>1.5332907455120499</v>
      </c>
      <c r="I63">
        <v>2150</v>
      </c>
      <c r="J63">
        <f>IF(A62=Emisiones_CH4_CO2eq_LA[[#This Row],[País]],IFERROR(Emisiones_CH4_CO2eq_LA[[#This Row],[Emisiones Fugitivas (kilotoneladas CO₂e)]]-I62,0),0)</f>
        <v>270</v>
      </c>
      <c r="K63" s="6">
        <f>IF(A62=Emisiones_CH4_CO2eq_LA[[#This Row],[País]],IFERROR(((Emisiones_CH4_CO2eq_LA[[#This Row],[Emisiones Fugitivas (kilotoneladas CO₂e)]]-I62)/I62)*100,0),0)</f>
        <v>14.361702127659576</v>
      </c>
      <c r="L63" s="6">
        <v>1.28581601640179E-2</v>
      </c>
      <c r="M63">
        <v>38250</v>
      </c>
      <c r="N63">
        <f>IF(A62=Emisiones_CH4_CO2eq_LA[[#This Row],[País]],IFERROR(Emisiones_CH4_CO2eq_LA[[#This Row],[Residuos (kilotoneladas CO₂e)]]-M62,0),0)</f>
        <v>1480</v>
      </c>
      <c r="O63" s="6">
        <f>IF(A62=Emisiones_CH4_CO2eq_LA[[#This Row],[País]],IFERROR(((Emisiones_CH4_CO2eq_LA[[#This Row],[Residuos (kilotoneladas CO₂e)]]-M62)/M62)*100,0),0)</f>
        <v>4.0250203970628231</v>
      </c>
      <c r="P63" s="6">
        <v>0.22875564012729599</v>
      </c>
      <c r="Q63">
        <v>10970</v>
      </c>
      <c r="R63">
        <f>IF(A62=Emisiones_CH4_CO2eq_LA[[#This Row],[País]],IFERROR(Emisiones_CH4_CO2eq_LA[[#This Row],[UCTUS (kilotoneladas CO₂e)]]-Q62,0),0)</f>
        <v>1990</v>
      </c>
      <c r="S63" s="6">
        <f>IF(A62=Emisiones_CH4_CO2eq_LA[[#This Row],[País]],IFERROR(((Emisiones_CH4_CO2eq_LA[[#This Row],[UCTUS (kilotoneladas CO₂e)]]-Q62)/Q62)*100,0),0)</f>
        <v>22.160356347438753</v>
      </c>
      <c r="T63" s="6">
        <v>6.5606519534547506E-2</v>
      </c>
      <c r="U63">
        <v>180</v>
      </c>
      <c r="V63">
        <f>IF(A62=Emisiones_CH4_CO2eq_LA[[#This Row],[País]],IFERROR(Emisiones_CH4_CO2eq_LA[[#This Row],[Industria (kilotoneladas CO₂e)]]-U62,0),0)</f>
        <v>30</v>
      </c>
      <c r="W63" s="6">
        <f>IF(A62=Emisiones_CH4_CO2eq_LA[[#This Row],[País]],IFERROR(((Emisiones_CH4_CO2eq_LA[[#This Row],[Industria (kilotoneladas CO₂e)]]-U62)/U62)*100,0),0)</f>
        <v>20</v>
      </c>
      <c r="X63" s="6">
        <v>1.0764971300107999E-3</v>
      </c>
      <c r="Y63">
        <v>14100</v>
      </c>
      <c r="Z63">
        <f>IF(A62=Emisiones_CH4_CO2eq_LA[[#This Row],[País]],IFERROR(Emisiones_CH4_CO2eq_LA[[#This Row],[Otras Quemas de Combustible (kilotoneladas CO₂e)]]-Y62,0),0)</f>
        <v>-10</v>
      </c>
      <c r="AA63" s="6">
        <f>IF(A62=Emisiones_CH4_CO2eq_LA[[#This Row],[País]],IFERROR(((Emisiones_CH4_CO2eq_LA[[#This Row],[Otras Quemas de Combustible (kilotoneladas CO₂e)]]-Y62)/Y62)*100,0),0)</f>
        <v>-7.087172218284904E-2</v>
      </c>
      <c r="AB63" s="6">
        <v>0.08</v>
      </c>
    </row>
    <row r="64" spans="1:28" x14ac:dyDescent="0.25">
      <c r="A64" t="s">
        <v>46</v>
      </c>
      <c r="B64" t="s">
        <v>403</v>
      </c>
      <c r="C64" t="s">
        <v>47</v>
      </c>
      <c r="D64">
        <v>1998</v>
      </c>
      <c r="E64">
        <v>262050</v>
      </c>
      <c r="F64">
        <f>IF(A63=Emisiones_CH4_CO2eq_LA[[#This Row],[País]],IFERROR(Emisiones_CH4_CO2eq_LA[[#This Row],[Agricultura (kilotoneladas CO₂e)]]-E63,0),0)</f>
        <v>5670</v>
      </c>
      <c r="G64" s="6">
        <f>IF(A63=Emisiones_CH4_CO2eq_LA[[#This Row],[País]],IFERROR(((Emisiones_CH4_CO2eq_LA[[#This Row],[Agricultura (kilotoneladas CO₂e)]]-E63)/E63)*100,0),0)</f>
        <v>2.2115609641937746</v>
      </c>
      <c r="H64" s="6">
        <v>1.54342263655435</v>
      </c>
      <c r="I64">
        <v>2360</v>
      </c>
      <c r="J64">
        <f>IF(A63=Emisiones_CH4_CO2eq_LA[[#This Row],[País]],IFERROR(Emisiones_CH4_CO2eq_LA[[#This Row],[Emisiones Fugitivas (kilotoneladas CO₂e)]]-I63,0),0)</f>
        <v>210</v>
      </c>
      <c r="K64" s="6">
        <f>IF(A63=Emisiones_CH4_CO2eq_LA[[#This Row],[País]],IFERROR(((Emisiones_CH4_CO2eq_LA[[#This Row],[Emisiones Fugitivas (kilotoneladas CO₂e)]]-I63)/I63)*100,0),0)</f>
        <v>9.7674418604651159</v>
      </c>
      <c r="L64" s="6">
        <v>1.3899932922222E-2</v>
      </c>
      <c r="M64">
        <v>39680</v>
      </c>
      <c r="N64">
        <f>IF(A63=Emisiones_CH4_CO2eq_LA[[#This Row],[País]],IFERROR(Emisiones_CH4_CO2eq_LA[[#This Row],[Residuos (kilotoneladas CO₂e)]]-M63,0),0)</f>
        <v>1430</v>
      </c>
      <c r="O64" s="6">
        <f>IF(A63=Emisiones_CH4_CO2eq_LA[[#This Row],[País]],IFERROR(((Emisiones_CH4_CO2eq_LA[[#This Row],[Residuos (kilotoneladas CO₂e)]]-M63)/M63)*100,0),0)</f>
        <v>3.7385620915032685</v>
      </c>
      <c r="P64" s="6">
        <v>0.23370734676007099</v>
      </c>
      <c r="Q64">
        <v>19520</v>
      </c>
      <c r="R64">
        <f>IF(A63=Emisiones_CH4_CO2eq_LA[[#This Row],[País]],IFERROR(Emisiones_CH4_CO2eq_LA[[#This Row],[UCTUS (kilotoneladas CO₂e)]]-Q63,0),0)</f>
        <v>8550</v>
      </c>
      <c r="S64" s="6">
        <f>IF(A63=Emisiones_CH4_CO2eq_LA[[#This Row],[País]],IFERROR(((Emisiones_CH4_CO2eq_LA[[#This Row],[UCTUS (kilotoneladas CO₂e)]]-Q63)/Q63)*100,0),0)</f>
        <v>77.939835916134911</v>
      </c>
      <c r="T64" s="6">
        <v>0.114968936712615</v>
      </c>
      <c r="U64">
        <v>200</v>
      </c>
      <c r="V64">
        <f>IF(A63=Emisiones_CH4_CO2eq_LA[[#This Row],[País]],IFERROR(Emisiones_CH4_CO2eq_LA[[#This Row],[Industria (kilotoneladas CO₂e)]]-U63,0),0)</f>
        <v>20</v>
      </c>
      <c r="W64" s="6">
        <f>IF(A63=Emisiones_CH4_CO2eq_LA[[#This Row],[País]],IFERROR(((Emisiones_CH4_CO2eq_LA[[#This Row],[Industria (kilotoneladas CO₂e)]]-U63)/U63)*100,0),0)</f>
        <v>11.111111111111111</v>
      </c>
      <c r="X64" s="6">
        <v>1.17796041713745E-3</v>
      </c>
      <c r="Y64">
        <v>13860</v>
      </c>
      <c r="Z64">
        <f>IF(A63=Emisiones_CH4_CO2eq_LA[[#This Row],[País]],IFERROR(Emisiones_CH4_CO2eq_LA[[#This Row],[Otras Quemas de Combustible (kilotoneladas CO₂e)]]-Y63,0),0)</f>
        <v>-240</v>
      </c>
      <c r="AA64" s="6">
        <f>IF(A63=Emisiones_CH4_CO2eq_LA[[#This Row],[País]],IFERROR(((Emisiones_CH4_CO2eq_LA[[#This Row],[Otras Quemas de Combustible (kilotoneladas CO₂e)]]-Y63)/Y63)*100,0),0)</f>
        <v>-1.7021276595744681</v>
      </c>
      <c r="AB64" s="6">
        <v>0.08</v>
      </c>
    </row>
    <row r="65" spans="1:28" x14ac:dyDescent="0.25">
      <c r="A65" t="s">
        <v>46</v>
      </c>
      <c r="B65" t="s">
        <v>403</v>
      </c>
      <c r="C65" t="s">
        <v>47</v>
      </c>
      <c r="D65">
        <v>1999</v>
      </c>
      <c r="E65">
        <v>263870</v>
      </c>
      <c r="F65">
        <f>IF(A64=Emisiones_CH4_CO2eq_LA[[#This Row],[País]],IFERROR(Emisiones_CH4_CO2eq_LA[[#This Row],[Agricultura (kilotoneladas CO₂e)]]-E64,0),0)</f>
        <v>1820</v>
      </c>
      <c r="G65" s="6">
        <f>IF(A64=Emisiones_CH4_CO2eq_LA[[#This Row],[País]],IFERROR(((Emisiones_CH4_CO2eq_LA[[#This Row],[Agricultura (kilotoneladas CO₂e)]]-E64)/E64)*100,0),0)</f>
        <v>0.69452394581186794</v>
      </c>
      <c r="H65" s="6">
        <v>1.53128783099772</v>
      </c>
      <c r="I65">
        <v>2560</v>
      </c>
      <c r="J65">
        <f>IF(A64=Emisiones_CH4_CO2eq_LA[[#This Row],[País]],IFERROR(Emisiones_CH4_CO2eq_LA[[#This Row],[Emisiones Fugitivas (kilotoneladas CO₂e)]]-I64,0),0)</f>
        <v>200</v>
      </c>
      <c r="K65" s="6">
        <f>IF(A64=Emisiones_CH4_CO2eq_LA[[#This Row],[País]],IFERROR(((Emisiones_CH4_CO2eq_LA[[#This Row],[Emisiones Fugitivas (kilotoneladas CO₂e)]]-I64)/I64)*100,0),0)</f>
        <v>8.4745762711864394</v>
      </c>
      <c r="L65" s="6">
        <v>1.48561672314176E-2</v>
      </c>
      <c r="M65">
        <v>42100</v>
      </c>
      <c r="N65">
        <f>IF(A64=Emisiones_CH4_CO2eq_LA[[#This Row],[País]],IFERROR(Emisiones_CH4_CO2eq_LA[[#This Row],[Residuos (kilotoneladas CO₂e)]]-M64,0),0)</f>
        <v>2420</v>
      </c>
      <c r="O65" s="6">
        <f>IF(A64=Emisiones_CH4_CO2eq_LA[[#This Row],[País]],IFERROR(((Emisiones_CH4_CO2eq_LA[[#This Row],[Residuos (kilotoneladas CO₂e)]]-M64)/M64)*100,0),0)</f>
        <v>6.098790322580645</v>
      </c>
      <c r="P65" s="6">
        <v>0.244314312672923</v>
      </c>
      <c r="Q65">
        <v>14800</v>
      </c>
      <c r="R65">
        <f>IF(A64=Emisiones_CH4_CO2eq_LA[[#This Row],[País]],IFERROR(Emisiones_CH4_CO2eq_LA[[#This Row],[UCTUS (kilotoneladas CO₂e)]]-Q64,0),0)</f>
        <v>-4720</v>
      </c>
      <c r="S65" s="6">
        <f>IF(A64=Emisiones_CH4_CO2eq_LA[[#This Row],[País]],IFERROR(((Emisiones_CH4_CO2eq_LA[[#This Row],[UCTUS (kilotoneladas CO₂e)]]-Q64)/Q64)*100,0),0)</f>
        <v>-24.180327868852459</v>
      </c>
      <c r="T65" s="6">
        <v>8.5887216806633401E-2</v>
      </c>
      <c r="U65">
        <v>200</v>
      </c>
      <c r="V65">
        <f>IF(A64=Emisiones_CH4_CO2eq_LA[[#This Row],[País]],IFERROR(Emisiones_CH4_CO2eq_LA[[#This Row],[Industria (kilotoneladas CO₂e)]]-U64,0),0)</f>
        <v>0</v>
      </c>
      <c r="W65" s="6">
        <f>IF(A64=Emisiones_CH4_CO2eq_LA[[#This Row],[País]],IFERROR(((Emisiones_CH4_CO2eq_LA[[#This Row],[Industria (kilotoneladas CO₂e)]]-U64)/U64)*100,0),0)</f>
        <v>0</v>
      </c>
      <c r="X65" s="6">
        <v>1.1606380649545E-3</v>
      </c>
      <c r="Y65">
        <v>14220</v>
      </c>
      <c r="Z65">
        <f>IF(A64=Emisiones_CH4_CO2eq_LA[[#This Row],[País]],IFERROR(Emisiones_CH4_CO2eq_LA[[#This Row],[Otras Quemas de Combustible (kilotoneladas CO₂e)]]-Y64,0),0)</f>
        <v>360</v>
      </c>
      <c r="AA65" s="6">
        <f>IF(A64=Emisiones_CH4_CO2eq_LA[[#This Row],[País]],IFERROR(((Emisiones_CH4_CO2eq_LA[[#This Row],[Otras Quemas de Combustible (kilotoneladas CO₂e)]]-Y64)/Y64)*100,0),0)</f>
        <v>2.5974025974025974</v>
      </c>
      <c r="AB65" s="6">
        <v>0.08</v>
      </c>
    </row>
    <row r="66" spans="1:28" x14ac:dyDescent="0.25">
      <c r="A66" t="s">
        <v>46</v>
      </c>
      <c r="B66" t="s">
        <v>403</v>
      </c>
      <c r="C66" t="s">
        <v>47</v>
      </c>
      <c r="D66">
        <v>2000</v>
      </c>
      <c r="E66">
        <v>268590</v>
      </c>
      <c r="F66">
        <f>IF(A65=Emisiones_CH4_CO2eq_LA[[#This Row],[País]],IFERROR(Emisiones_CH4_CO2eq_LA[[#This Row],[Agricultura (kilotoneladas CO₂e)]]-E65,0),0)</f>
        <v>4720</v>
      </c>
      <c r="G66" s="6">
        <f>IF(A65=Emisiones_CH4_CO2eq_LA[[#This Row],[País]],IFERROR(((Emisiones_CH4_CO2eq_LA[[#This Row],[Agricultura (kilotoneladas CO₂e)]]-E65)/E65)*100,0),0)</f>
        <v>1.788759616477811</v>
      </c>
      <c r="H66" s="6">
        <v>1.53664397276732</v>
      </c>
      <c r="I66">
        <v>2980</v>
      </c>
      <c r="J66">
        <f>IF(A65=Emisiones_CH4_CO2eq_LA[[#This Row],[País]],IFERROR(Emisiones_CH4_CO2eq_LA[[#This Row],[Emisiones Fugitivas (kilotoneladas CO₂e)]]-I65,0),0)</f>
        <v>420</v>
      </c>
      <c r="K66" s="6">
        <f>IF(A65=Emisiones_CH4_CO2eq_LA[[#This Row],[País]],IFERROR(((Emisiones_CH4_CO2eq_LA[[#This Row],[Emisiones Fugitivas (kilotoneladas CO₂e)]]-I65)/I65)*100,0),0)</f>
        <v>16.40625</v>
      </c>
      <c r="L66" s="6">
        <v>1.7049030264889201E-2</v>
      </c>
      <c r="M66">
        <v>43860</v>
      </c>
      <c r="N66">
        <f>IF(A65=Emisiones_CH4_CO2eq_LA[[#This Row],[País]],IFERROR(Emisiones_CH4_CO2eq_LA[[#This Row],[Residuos (kilotoneladas CO₂e)]]-M65,0),0)</f>
        <v>1760</v>
      </c>
      <c r="O66" s="6">
        <f>IF(A65=Emisiones_CH4_CO2eq_LA[[#This Row],[País]],IFERROR(((Emisiones_CH4_CO2eq_LA[[#This Row],[Residuos (kilotoneladas CO₂e)]]-M65)/M65)*100,0),0)</f>
        <v>4.1805225653206648</v>
      </c>
      <c r="P66" s="6">
        <v>0.25092968705303498</v>
      </c>
      <c r="Q66">
        <v>2220</v>
      </c>
      <c r="R66">
        <f>IF(A65=Emisiones_CH4_CO2eq_LA[[#This Row],[País]],IFERROR(Emisiones_CH4_CO2eq_LA[[#This Row],[UCTUS (kilotoneladas CO₂e)]]-Q65,0),0)</f>
        <v>-12580</v>
      </c>
      <c r="S66" s="6">
        <f>IF(A65=Emisiones_CH4_CO2eq_LA[[#This Row],[País]],IFERROR(((Emisiones_CH4_CO2eq_LA[[#This Row],[UCTUS (kilotoneladas CO₂e)]]-Q65)/Q65)*100,0),0)</f>
        <v>-85</v>
      </c>
      <c r="T66" s="6">
        <v>1.27009554322329E-2</v>
      </c>
      <c r="U66">
        <v>230</v>
      </c>
      <c r="V66">
        <f>IF(A65=Emisiones_CH4_CO2eq_LA[[#This Row],[País]],IFERROR(Emisiones_CH4_CO2eq_LA[[#This Row],[Industria (kilotoneladas CO₂e)]]-U65,0),0)</f>
        <v>30</v>
      </c>
      <c r="W66" s="6">
        <f>IF(A65=Emisiones_CH4_CO2eq_LA[[#This Row],[País]],IFERROR(((Emisiones_CH4_CO2eq_LA[[#This Row],[Industria (kilotoneladas CO₂e)]]-U65)/U65)*100,0),0)</f>
        <v>15</v>
      </c>
      <c r="X66" s="6">
        <v>1.3158647519881E-3</v>
      </c>
      <c r="Y66">
        <v>9820</v>
      </c>
      <c r="Z66">
        <f>IF(A65=Emisiones_CH4_CO2eq_LA[[#This Row],[País]],IFERROR(Emisiones_CH4_CO2eq_LA[[#This Row],[Otras Quemas de Combustible (kilotoneladas CO₂e)]]-Y65,0),0)</f>
        <v>-4400</v>
      </c>
      <c r="AA66" s="6">
        <f>IF(A65=Emisiones_CH4_CO2eq_LA[[#This Row],[País]],IFERROR(((Emisiones_CH4_CO2eq_LA[[#This Row],[Otras Quemas de Combustible (kilotoneladas CO₂e)]]-Y65)/Y65)*100,0),0)</f>
        <v>-30.942334739803094</v>
      </c>
      <c r="AB66" s="6">
        <v>0.06</v>
      </c>
    </row>
    <row r="67" spans="1:28" x14ac:dyDescent="0.25">
      <c r="A67" t="s">
        <v>46</v>
      </c>
      <c r="B67" t="s">
        <v>403</v>
      </c>
      <c r="C67" t="s">
        <v>47</v>
      </c>
      <c r="D67">
        <v>2001</v>
      </c>
      <c r="E67">
        <v>280500</v>
      </c>
      <c r="F67">
        <f>IF(A66=Emisiones_CH4_CO2eq_LA[[#This Row],[País]],IFERROR(Emisiones_CH4_CO2eq_LA[[#This Row],[Agricultura (kilotoneladas CO₂e)]]-E66,0),0)</f>
        <v>11910</v>
      </c>
      <c r="G67" s="6">
        <f>IF(A66=Emisiones_CH4_CO2eq_LA[[#This Row],[País]],IFERROR(((Emisiones_CH4_CO2eq_LA[[#This Row],[Agricultura (kilotoneladas CO₂e)]]-E66)/E66)*100,0),0)</f>
        <v>4.4342678431810567</v>
      </c>
      <c r="H67" s="6">
        <v>1.5829928440822501</v>
      </c>
      <c r="I67">
        <v>3480</v>
      </c>
      <c r="J67">
        <f>IF(A66=Emisiones_CH4_CO2eq_LA[[#This Row],[País]],IFERROR(Emisiones_CH4_CO2eq_LA[[#This Row],[Emisiones Fugitivas (kilotoneladas CO₂e)]]-I66,0),0)</f>
        <v>500</v>
      </c>
      <c r="K67" s="6">
        <f>IF(A66=Emisiones_CH4_CO2eq_LA[[#This Row],[País]],IFERROR(((Emisiones_CH4_CO2eq_LA[[#This Row],[Emisiones Fugitivas (kilotoneladas CO₂e)]]-I66)/I66)*100,0),0)</f>
        <v>16.778523489932887</v>
      </c>
      <c r="L67" s="6">
        <v>1.96392695094697E-2</v>
      </c>
      <c r="M67">
        <v>44990</v>
      </c>
      <c r="N67">
        <f>IF(A66=Emisiones_CH4_CO2eq_LA[[#This Row],[País]],IFERROR(Emisiones_CH4_CO2eq_LA[[#This Row],[Residuos (kilotoneladas CO₂e)]]-M66,0),0)</f>
        <v>1130</v>
      </c>
      <c r="O67" s="6">
        <f>IF(A66=Emisiones_CH4_CO2eq_LA[[#This Row],[País]],IFERROR(((Emisiones_CH4_CO2eq_LA[[#This Row],[Residuos (kilotoneladas CO₂e)]]-M66)/M66)*100,0),0)</f>
        <v>2.5763793889648881</v>
      </c>
      <c r="P67" s="6">
        <v>0.25389963656064402</v>
      </c>
      <c r="Q67">
        <v>8740</v>
      </c>
      <c r="R67">
        <f>IF(A66=Emisiones_CH4_CO2eq_LA[[#This Row],[País]],IFERROR(Emisiones_CH4_CO2eq_LA[[#This Row],[UCTUS (kilotoneladas CO₂e)]]-Q66,0),0)</f>
        <v>6520</v>
      </c>
      <c r="S67" s="6">
        <f>IF(A66=Emisiones_CH4_CO2eq_LA[[#This Row],[País]],IFERROR(((Emisiones_CH4_CO2eq_LA[[#This Row],[UCTUS (kilotoneladas CO₂e)]]-Q66)/Q66)*100,0),0)</f>
        <v>293.69369369369372</v>
      </c>
      <c r="T67" s="6">
        <v>4.9323912503668202E-2</v>
      </c>
      <c r="U67">
        <v>200</v>
      </c>
      <c r="V67">
        <f>IF(A66=Emisiones_CH4_CO2eq_LA[[#This Row],[País]],IFERROR(Emisiones_CH4_CO2eq_LA[[#This Row],[Industria (kilotoneladas CO₂e)]]-U66,0),0)</f>
        <v>-30</v>
      </c>
      <c r="W67" s="6">
        <f>IF(A66=Emisiones_CH4_CO2eq_LA[[#This Row],[País]],IFERROR(((Emisiones_CH4_CO2eq_LA[[#This Row],[Industria (kilotoneladas CO₂e)]]-U66)/U66)*100,0),0)</f>
        <v>-13.043478260869565</v>
      </c>
      <c r="X67" s="6">
        <v>1.1286936499695201E-3</v>
      </c>
      <c r="Y67">
        <v>14780</v>
      </c>
      <c r="Z67">
        <f>IF(A66=Emisiones_CH4_CO2eq_LA[[#This Row],[País]],IFERROR(Emisiones_CH4_CO2eq_LA[[#This Row],[Otras Quemas de Combustible (kilotoneladas CO₂e)]]-Y66,0),0)</f>
        <v>4960</v>
      </c>
      <c r="AA67" s="6">
        <f>IF(A66=Emisiones_CH4_CO2eq_LA[[#This Row],[País]],IFERROR(((Emisiones_CH4_CO2eq_LA[[#This Row],[Otras Quemas de Combustible (kilotoneladas CO₂e)]]-Y66)/Y66)*100,0),0)</f>
        <v>50.509164969450104</v>
      </c>
      <c r="AB67" s="6">
        <v>0.08</v>
      </c>
    </row>
    <row r="68" spans="1:28" x14ac:dyDescent="0.25">
      <c r="A68" t="s">
        <v>46</v>
      </c>
      <c r="B68" t="s">
        <v>403</v>
      </c>
      <c r="C68" t="s">
        <v>47</v>
      </c>
      <c r="D68">
        <v>2002</v>
      </c>
      <c r="E68">
        <v>295850</v>
      </c>
      <c r="F68">
        <f>IF(A67=Emisiones_CH4_CO2eq_LA[[#This Row],[País]],IFERROR(Emisiones_CH4_CO2eq_LA[[#This Row],[Agricultura (kilotoneladas CO₂e)]]-E67,0),0)</f>
        <v>15350</v>
      </c>
      <c r="G68" s="6">
        <f>IF(A67=Emisiones_CH4_CO2eq_LA[[#This Row],[País]],IFERROR(((Emisiones_CH4_CO2eq_LA[[#This Row],[Agricultura (kilotoneladas CO₂e)]]-E67)/E67)*100,0),0)</f>
        <v>5.4723707664884138</v>
      </c>
      <c r="H68" s="6">
        <v>1.64784056857044</v>
      </c>
      <c r="I68">
        <v>3300</v>
      </c>
      <c r="J68">
        <f>IF(A67=Emisiones_CH4_CO2eq_LA[[#This Row],[País]],IFERROR(Emisiones_CH4_CO2eq_LA[[#This Row],[Emisiones Fugitivas (kilotoneladas CO₂e)]]-I67,0),0)</f>
        <v>-180</v>
      </c>
      <c r="K68" s="6">
        <f>IF(A67=Emisiones_CH4_CO2eq_LA[[#This Row],[País]],IFERROR(((Emisiones_CH4_CO2eq_LA[[#This Row],[Emisiones Fugitivas (kilotoneladas CO₂e)]]-I67)/I67)*100,0),0)</f>
        <v>-5.1724137931034484</v>
      </c>
      <c r="L68" s="6">
        <v>1.8380509975604E-2</v>
      </c>
      <c r="M68">
        <v>47180</v>
      </c>
      <c r="N68">
        <f>IF(A67=Emisiones_CH4_CO2eq_LA[[#This Row],[País]],IFERROR(Emisiones_CH4_CO2eq_LA[[#This Row],[Residuos (kilotoneladas CO₂e)]]-M67,0),0)</f>
        <v>2190</v>
      </c>
      <c r="O68" s="6">
        <f>IF(A67=Emisiones_CH4_CO2eq_LA[[#This Row],[País]],IFERROR(((Emisiones_CH4_CO2eq_LA[[#This Row],[Residuos (kilotoneladas CO₂e)]]-M67)/M67)*100,0),0)</f>
        <v>4.8677483885307851</v>
      </c>
      <c r="P68" s="6">
        <v>0.26278559413606001</v>
      </c>
      <c r="Q68">
        <v>22370</v>
      </c>
      <c r="R68">
        <f>IF(A67=Emisiones_CH4_CO2eq_LA[[#This Row],[País]],IFERROR(Emisiones_CH4_CO2eq_LA[[#This Row],[UCTUS (kilotoneladas CO₂e)]]-Q67,0),0)</f>
        <v>13630</v>
      </c>
      <c r="S68" s="6">
        <f>IF(A67=Emisiones_CH4_CO2eq_LA[[#This Row],[País]],IFERROR(((Emisiones_CH4_CO2eq_LA[[#This Row],[UCTUS (kilotoneladas CO₂e)]]-Q67)/Q67)*100,0),0)</f>
        <v>155.94965675057207</v>
      </c>
      <c r="T68" s="6">
        <v>0.124597578228564</v>
      </c>
      <c r="U68">
        <v>200</v>
      </c>
      <c r="V68">
        <f>IF(A67=Emisiones_CH4_CO2eq_LA[[#This Row],[País]],IFERROR(Emisiones_CH4_CO2eq_LA[[#This Row],[Industria (kilotoneladas CO₂e)]]-U67,0),0)</f>
        <v>0</v>
      </c>
      <c r="W68" s="6">
        <f>IF(A67=Emisiones_CH4_CO2eq_LA[[#This Row],[País]],IFERROR(((Emisiones_CH4_CO2eq_LA[[#This Row],[Industria (kilotoneladas CO₂e)]]-U67)/U67)*100,0),0)</f>
        <v>0</v>
      </c>
      <c r="X68" s="6">
        <v>1.1139703015517601E-3</v>
      </c>
      <c r="Y68">
        <v>15660</v>
      </c>
      <c r="Z68">
        <f>IF(A67=Emisiones_CH4_CO2eq_LA[[#This Row],[País]],IFERROR(Emisiones_CH4_CO2eq_LA[[#This Row],[Otras Quemas de Combustible (kilotoneladas CO₂e)]]-Y67,0),0)</f>
        <v>880</v>
      </c>
      <c r="AA68" s="6">
        <f>IF(A67=Emisiones_CH4_CO2eq_LA[[#This Row],[País]],IFERROR(((Emisiones_CH4_CO2eq_LA[[#This Row],[Otras Quemas de Combustible (kilotoneladas CO₂e)]]-Y67)/Y67)*100,0),0)</f>
        <v>5.9539918809201628</v>
      </c>
      <c r="AB68" s="6">
        <v>0.09</v>
      </c>
    </row>
    <row r="69" spans="1:28" x14ac:dyDescent="0.25">
      <c r="A69" t="s">
        <v>46</v>
      </c>
      <c r="B69" t="s">
        <v>403</v>
      </c>
      <c r="C69" t="s">
        <v>47</v>
      </c>
      <c r="D69">
        <v>2003</v>
      </c>
      <c r="E69">
        <v>308070</v>
      </c>
      <c r="F69">
        <f>IF(A68=Emisiones_CH4_CO2eq_LA[[#This Row],[País]],IFERROR(Emisiones_CH4_CO2eq_LA[[#This Row],[Agricultura (kilotoneladas CO₂e)]]-E68,0),0)</f>
        <v>12220</v>
      </c>
      <c r="G69" s="6">
        <f>IF(A68=Emisiones_CH4_CO2eq_LA[[#This Row],[País]],IFERROR(((Emisiones_CH4_CO2eq_LA[[#This Row],[Agricultura (kilotoneladas CO₂e)]]-E68)/E68)*100,0),0)</f>
        <v>4.1304715227311135</v>
      </c>
      <c r="H69" s="6">
        <v>1.6944706453242899</v>
      </c>
      <c r="I69">
        <v>2700</v>
      </c>
      <c r="J69">
        <f>IF(A68=Emisiones_CH4_CO2eq_LA[[#This Row],[País]],IFERROR(Emisiones_CH4_CO2eq_LA[[#This Row],[Emisiones Fugitivas (kilotoneladas CO₂e)]]-I68,0),0)</f>
        <v>-600</v>
      </c>
      <c r="K69" s="6">
        <f>IF(A68=Emisiones_CH4_CO2eq_LA[[#This Row],[País]],IFERROR(((Emisiones_CH4_CO2eq_LA[[#This Row],[Emisiones Fugitivas (kilotoneladas CO₂e)]]-I68)/I68)*100,0),0)</f>
        <v>-18.181818181818183</v>
      </c>
      <c r="L69" s="6">
        <v>1.4850750616339101E-2</v>
      </c>
      <c r="M69">
        <v>50060</v>
      </c>
      <c r="N69">
        <f>IF(A68=Emisiones_CH4_CO2eq_LA[[#This Row],[País]],IFERROR(Emisiones_CH4_CO2eq_LA[[#This Row],[Residuos (kilotoneladas CO₂e)]]-M68,0),0)</f>
        <v>2880</v>
      </c>
      <c r="O69" s="6">
        <f>IF(A68=Emisiones_CH4_CO2eq_LA[[#This Row],[País]],IFERROR(((Emisiones_CH4_CO2eq_LA[[#This Row],[Residuos (kilotoneladas CO₂e)]]-M68)/M68)*100,0),0)</f>
        <v>6.1042814752013559</v>
      </c>
      <c r="P69" s="6">
        <v>0.27534391698293997</v>
      </c>
      <c r="Q69">
        <v>21500</v>
      </c>
      <c r="R69">
        <f>IF(A68=Emisiones_CH4_CO2eq_LA[[#This Row],[País]],IFERROR(Emisiones_CH4_CO2eq_LA[[#This Row],[UCTUS (kilotoneladas CO₂e)]]-Q68,0),0)</f>
        <v>-870</v>
      </c>
      <c r="S69" s="6">
        <f>IF(A68=Emisiones_CH4_CO2eq_LA[[#This Row],[País]],IFERROR(((Emisiones_CH4_CO2eq_LA[[#This Row],[UCTUS (kilotoneladas CO₂e)]]-Q68)/Q68)*100,0),0)</f>
        <v>-3.8891372373714796</v>
      </c>
      <c r="T69" s="6">
        <v>0.11825597713010801</v>
      </c>
      <c r="U69">
        <v>230</v>
      </c>
      <c r="V69">
        <f>IF(A68=Emisiones_CH4_CO2eq_LA[[#This Row],[País]],IFERROR(Emisiones_CH4_CO2eq_LA[[#This Row],[Industria (kilotoneladas CO₂e)]]-U68,0),0)</f>
        <v>30</v>
      </c>
      <c r="W69" s="6">
        <f>IF(A68=Emisiones_CH4_CO2eq_LA[[#This Row],[País]],IFERROR(((Emisiones_CH4_CO2eq_LA[[#This Row],[Industria (kilotoneladas CO₂e)]]-U68)/U68)*100,0),0)</f>
        <v>15</v>
      </c>
      <c r="X69" s="6">
        <v>1.26506394139185E-3</v>
      </c>
      <c r="Y69">
        <v>16910</v>
      </c>
      <c r="Z69">
        <f>IF(A68=Emisiones_CH4_CO2eq_LA[[#This Row],[País]],IFERROR(Emisiones_CH4_CO2eq_LA[[#This Row],[Otras Quemas de Combustible (kilotoneladas CO₂e)]]-Y68,0),0)</f>
        <v>1250</v>
      </c>
      <c r="AA69" s="6">
        <f>IF(A68=Emisiones_CH4_CO2eq_LA[[#This Row],[País]],IFERROR(((Emisiones_CH4_CO2eq_LA[[#This Row],[Otras Quemas de Combustible (kilotoneladas CO₂e)]]-Y68)/Y68)*100,0),0)</f>
        <v>7.9821200510855688</v>
      </c>
      <c r="AB69" s="6">
        <v>0.09</v>
      </c>
    </row>
    <row r="70" spans="1:28" x14ac:dyDescent="0.25">
      <c r="A70" t="s">
        <v>46</v>
      </c>
      <c r="B70" t="s">
        <v>403</v>
      </c>
      <c r="C70" t="s">
        <v>47</v>
      </c>
      <c r="D70">
        <v>2004</v>
      </c>
      <c r="E70">
        <v>323790</v>
      </c>
      <c r="F70">
        <f>IF(A69=Emisiones_CH4_CO2eq_LA[[#This Row],[País]],IFERROR(Emisiones_CH4_CO2eq_LA[[#This Row],[Agricultura (kilotoneladas CO₂e)]]-E69,0),0)</f>
        <v>15720</v>
      </c>
      <c r="G70" s="6">
        <f>IF(A69=Emisiones_CH4_CO2eq_LA[[#This Row],[País]],IFERROR(((Emisiones_CH4_CO2eq_LA[[#This Row],[Agricultura (kilotoneladas CO₂e)]]-E69)/E69)*100,0),0)</f>
        <v>5.102736391079949</v>
      </c>
      <c r="H70" s="6">
        <v>1.7596708802973799</v>
      </c>
      <c r="I70">
        <v>3350</v>
      </c>
      <c r="J70">
        <f>IF(A69=Emisiones_CH4_CO2eq_LA[[#This Row],[País]],IFERROR(Emisiones_CH4_CO2eq_LA[[#This Row],[Emisiones Fugitivas (kilotoneladas CO₂e)]]-I69,0),0)</f>
        <v>650</v>
      </c>
      <c r="K70" s="6">
        <f>IF(A69=Emisiones_CH4_CO2eq_LA[[#This Row],[País]],IFERROR(((Emisiones_CH4_CO2eq_LA[[#This Row],[Emisiones Fugitivas (kilotoneladas CO₂e)]]-I69)/I69)*100,0),0)</f>
        <v>24.074074074074073</v>
      </c>
      <c r="L70" s="6">
        <v>1.8205928067563E-2</v>
      </c>
      <c r="M70">
        <v>50460</v>
      </c>
      <c r="N70">
        <f>IF(A69=Emisiones_CH4_CO2eq_LA[[#This Row],[País]],IFERROR(Emisiones_CH4_CO2eq_LA[[#This Row],[Residuos (kilotoneladas CO₂e)]]-M69,0),0)</f>
        <v>400</v>
      </c>
      <c r="O70" s="6">
        <f>IF(A69=Emisiones_CH4_CO2eq_LA[[#This Row],[País]],IFERROR(((Emisiones_CH4_CO2eq_LA[[#This Row],[Residuos (kilotoneladas CO₂e)]]-M69)/M69)*100,0),0)</f>
        <v>0.79904115061925685</v>
      </c>
      <c r="P70" s="6">
        <v>0.274230188146038</v>
      </c>
      <c r="Q70">
        <v>22170</v>
      </c>
      <c r="R70">
        <f>IF(A69=Emisiones_CH4_CO2eq_LA[[#This Row],[País]],IFERROR(Emisiones_CH4_CO2eq_LA[[#This Row],[UCTUS (kilotoneladas CO₂e)]]-Q69,0),0)</f>
        <v>670</v>
      </c>
      <c r="S70" s="6">
        <f>IF(A69=Emisiones_CH4_CO2eq_LA[[#This Row],[País]],IFERROR(((Emisiones_CH4_CO2eq_LA[[#This Row],[UCTUS (kilotoneladas CO₂e)]]-Q69)/Q69)*100,0),0)</f>
        <v>3.1162790697674416</v>
      </c>
      <c r="T70" s="6">
        <v>0.12048520156951401</v>
      </c>
      <c r="U70">
        <v>230</v>
      </c>
      <c r="V70">
        <f>IF(A69=Emisiones_CH4_CO2eq_LA[[#This Row],[País]],IFERROR(Emisiones_CH4_CO2eq_LA[[#This Row],[Industria (kilotoneladas CO₂e)]]-U69,0),0)</f>
        <v>0</v>
      </c>
      <c r="W70" s="6">
        <f>IF(A69=Emisiones_CH4_CO2eq_LA[[#This Row],[País]],IFERROR(((Emisiones_CH4_CO2eq_LA[[#This Row],[Industria (kilotoneladas CO₂e)]]-U69)/U69)*100,0),0)</f>
        <v>0</v>
      </c>
      <c r="X70" s="6">
        <v>1.24995924045955E-3</v>
      </c>
      <c r="Y70">
        <v>18180</v>
      </c>
      <c r="Z70">
        <f>IF(A69=Emisiones_CH4_CO2eq_LA[[#This Row],[País]],IFERROR(Emisiones_CH4_CO2eq_LA[[#This Row],[Otras Quemas de Combustible (kilotoneladas CO₂e)]]-Y69,0),0)</f>
        <v>1270</v>
      </c>
      <c r="AA70" s="6">
        <f>IF(A69=Emisiones_CH4_CO2eq_LA[[#This Row],[País]],IFERROR(((Emisiones_CH4_CO2eq_LA[[#This Row],[Otras Quemas de Combustible (kilotoneladas CO₂e)]]-Y69)/Y69)*100,0),0)</f>
        <v>7.5103489059727968</v>
      </c>
      <c r="AB70" s="6">
        <v>0.1</v>
      </c>
    </row>
    <row r="71" spans="1:28" x14ac:dyDescent="0.25">
      <c r="A71" t="s">
        <v>46</v>
      </c>
      <c r="B71" t="s">
        <v>403</v>
      </c>
      <c r="C71" t="s">
        <v>47</v>
      </c>
      <c r="D71">
        <v>2005</v>
      </c>
      <c r="E71">
        <v>328820</v>
      </c>
      <c r="F71">
        <f>IF(A70=Emisiones_CH4_CO2eq_LA[[#This Row],[País]],IFERROR(Emisiones_CH4_CO2eq_LA[[#This Row],[Agricultura (kilotoneladas CO₂e)]]-E70,0),0)</f>
        <v>5030</v>
      </c>
      <c r="G71" s="6">
        <f>IF(A70=Emisiones_CH4_CO2eq_LA[[#This Row],[País]],IFERROR(((Emisiones_CH4_CO2eq_LA[[#This Row],[Agricultura (kilotoneladas CO₂e)]]-E70)/E70)*100,0),0)</f>
        <v>1.5534760184069922</v>
      </c>
      <c r="H71" s="6">
        <v>1.7666431300501999</v>
      </c>
      <c r="I71">
        <v>5160</v>
      </c>
      <c r="J71">
        <f>IF(A70=Emisiones_CH4_CO2eq_LA[[#This Row],[País]],IFERROR(Emisiones_CH4_CO2eq_LA[[#This Row],[Emisiones Fugitivas (kilotoneladas CO₂e)]]-I70,0),0)</f>
        <v>1810</v>
      </c>
      <c r="K71" s="6">
        <f>IF(A70=Emisiones_CH4_CO2eq_LA[[#This Row],[País]],IFERROR(((Emisiones_CH4_CO2eq_LA[[#This Row],[Emisiones Fugitivas (kilotoneladas CO₂e)]]-I70)/I70)*100,0),0)</f>
        <v>54.029850746268657</v>
      </c>
      <c r="L71" s="6">
        <v>2.77230051428108E-2</v>
      </c>
      <c r="M71">
        <v>51550</v>
      </c>
      <c r="N71">
        <f>IF(A70=Emisiones_CH4_CO2eq_LA[[#This Row],[País]],IFERROR(Emisiones_CH4_CO2eq_LA[[#This Row],[Residuos (kilotoneladas CO₂e)]]-M70,0),0)</f>
        <v>1090</v>
      </c>
      <c r="O71" s="6">
        <f>IF(A70=Emisiones_CH4_CO2eq_LA[[#This Row],[País]],IFERROR(((Emisiones_CH4_CO2eq_LA[[#This Row],[Residuos (kilotoneladas CO₂e)]]-M70)/M70)*100,0),0)</f>
        <v>2.1601268331351564</v>
      </c>
      <c r="P71" s="6">
        <v>0.276961417657345</v>
      </c>
      <c r="Q71">
        <v>26450</v>
      </c>
      <c r="R71">
        <f>IF(A70=Emisiones_CH4_CO2eq_LA[[#This Row],[País]],IFERROR(Emisiones_CH4_CO2eq_LA[[#This Row],[UCTUS (kilotoneladas CO₂e)]]-Q70,0),0)</f>
        <v>4280</v>
      </c>
      <c r="S71" s="6">
        <f>IF(A70=Emisiones_CH4_CO2eq_LA[[#This Row],[País]],IFERROR(((Emisiones_CH4_CO2eq_LA[[#This Row],[UCTUS (kilotoneladas CO₂e)]]-Q70)/Q70)*100,0),0)</f>
        <v>19.305367613892649</v>
      </c>
      <c r="T71" s="6">
        <v>0.142107264733982</v>
      </c>
      <c r="U71">
        <v>230</v>
      </c>
      <c r="V71">
        <f>IF(A70=Emisiones_CH4_CO2eq_LA[[#This Row],[País]],IFERROR(Emisiones_CH4_CO2eq_LA[[#This Row],[Industria (kilotoneladas CO₂e)]]-U70,0),0)</f>
        <v>0</v>
      </c>
      <c r="W71" s="6">
        <f>IF(A70=Emisiones_CH4_CO2eq_LA[[#This Row],[País]],IFERROR(((Emisiones_CH4_CO2eq_LA[[#This Row],[Industria (kilotoneladas CO₂e)]]-U70)/U70)*100,0),0)</f>
        <v>0</v>
      </c>
      <c r="X71" s="6">
        <v>1.2357153455128801E-3</v>
      </c>
      <c r="Y71">
        <v>11970</v>
      </c>
      <c r="Z71">
        <f>IF(A70=Emisiones_CH4_CO2eq_LA[[#This Row],[País]],IFERROR(Emisiones_CH4_CO2eq_LA[[#This Row],[Otras Quemas de Combustible (kilotoneladas CO₂e)]]-Y70,0),0)</f>
        <v>-6210</v>
      </c>
      <c r="AA71" s="6">
        <f>IF(A70=Emisiones_CH4_CO2eq_LA[[#This Row],[País]],IFERROR(((Emisiones_CH4_CO2eq_LA[[#This Row],[Otras Quemas de Combustible (kilotoneladas CO₂e)]]-Y70)/Y70)*100,0),0)</f>
        <v>-34.158415841584159</v>
      </c>
      <c r="AB71" s="6">
        <v>0.06</v>
      </c>
    </row>
    <row r="72" spans="1:28" x14ac:dyDescent="0.25">
      <c r="A72" t="s">
        <v>46</v>
      </c>
      <c r="B72" t="s">
        <v>403</v>
      </c>
      <c r="C72" t="s">
        <v>47</v>
      </c>
      <c r="D72">
        <v>2006</v>
      </c>
      <c r="E72">
        <v>322540</v>
      </c>
      <c r="F72">
        <f>IF(A71=Emisiones_CH4_CO2eq_LA[[#This Row],[País]],IFERROR(Emisiones_CH4_CO2eq_LA[[#This Row],[Agricultura (kilotoneladas CO₂e)]]-E71,0),0)</f>
        <v>-6280</v>
      </c>
      <c r="G72" s="6">
        <f>IF(A71=Emisiones_CH4_CO2eq_LA[[#This Row],[País]],IFERROR(((Emisiones_CH4_CO2eq_LA[[#This Row],[Agricultura (kilotoneladas CO₂e)]]-E71)/E71)*100,0),0)</f>
        <v>-1.9098594975974696</v>
      </c>
      <c r="H72" s="6">
        <v>1.7141155797088501</v>
      </c>
      <c r="I72">
        <v>4230</v>
      </c>
      <c r="J72">
        <f>IF(A71=Emisiones_CH4_CO2eq_LA[[#This Row],[País]],IFERROR(Emisiones_CH4_CO2eq_LA[[#This Row],[Emisiones Fugitivas (kilotoneladas CO₂e)]]-I71,0),0)</f>
        <v>-930</v>
      </c>
      <c r="K72" s="6">
        <f>IF(A71=Emisiones_CH4_CO2eq_LA[[#This Row],[País]],IFERROR(((Emisiones_CH4_CO2eq_LA[[#This Row],[Emisiones Fugitivas (kilotoneladas CO₂e)]]-I71)/I71)*100,0),0)</f>
        <v>-18.023255813953487</v>
      </c>
      <c r="L72" s="6">
        <v>2.24800300805123E-2</v>
      </c>
      <c r="M72">
        <v>54470</v>
      </c>
      <c r="N72">
        <f>IF(A71=Emisiones_CH4_CO2eq_LA[[#This Row],[País]],IFERROR(Emisiones_CH4_CO2eq_LA[[#This Row],[Residuos (kilotoneladas CO₂e)]]-M71,0),0)</f>
        <v>2920</v>
      </c>
      <c r="O72" s="6">
        <f>IF(A71=Emisiones_CH4_CO2eq_LA[[#This Row],[País]],IFERROR(((Emisiones_CH4_CO2eq_LA[[#This Row],[Residuos (kilotoneladas CO₂e)]]-M71)/M71)*100,0),0)</f>
        <v>5.6644034917555768</v>
      </c>
      <c r="P72" s="6">
        <v>0.28947688853085202</v>
      </c>
      <c r="Q72">
        <v>11830</v>
      </c>
      <c r="R72">
        <f>IF(A71=Emisiones_CH4_CO2eq_LA[[#This Row],[País]],IFERROR(Emisiones_CH4_CO2eq_LA[[#This Row],[UCTUS (kilotoneladas CO₂e)]]-Q71,0),0)</f>
        <v>-14620</v>
      </c>
      <c r="S72" s="6">
        <f>IF(A71=Emisiones_CH4_CO2eq_LA[[#This Row],[País]],IFERROR(((Emisiones_CH4_CO2eq_LA[[#This Row],[UCTUS (kilotoneladas CO₂e)]]-Q71)/Q71)*100,0),0)</f>
        <v>-55.274102079395085</v>
      </c>
      <c r="T72" s="6">
        <v>6.2869682234624205E-2</v>
      </c>
      <c r="U72">
        <v>230</v>
      </c>
      <c r="V72">
        <f>IF(A71=Emisiones_CH4_CO2eq_LA[[#This Row],[País]],IFERROR(Emisiones_CH4_CO2eq_LA[[#This Row],[Industria (kilotoneladas CO₂e)]]-U71,0),0)</f>
        <v>0</v>
      </c>
      <c r="W72" s="6">
        <f>IF(A71=Emisiones_CH4_CO2eq_LA[[#This Row],[País]],IFERROR(((Emisiones_CH4_CO2eq_LA[[#This Row],[Industria (kilotoneladas CO₂e)]]-U71)/U71)*100,0),0)</f>
        <v>0</v>
      </c>
      <c r="X72" s="6">
        <v>1.22231842045338E-3</v>
      </c>
      <c r="Y72">
        <v>11810</v>
      </c>
      <c r="Z72">
        <f>IF(A71=Emisiones_CH4_CO2eq_LA[[#This Row],[País]],IFERROR(Emisiones_CH4_CO2eq_LA[[#This Row],[Otras Quemas de Combustible (kilotoneladas CO₂e)]]-Y71,0),0)</f>
        <v>-160</v>
      </c>
      <c r="AA72" s="6">
        <f>IF(A71=Emisiones_CH4_CO2eq_LA[[#This Row],[País]],IFERROR(((Emisiones_CH4_CO2eq_LA[[#This Row],[Otras Quemas de Combustible (kilotoneladas CO₂e)]]-Y71)/Y71)*100,0),0)</f>
        <v>-1.3366750208855471</v>
      </c>
      <c r="AB72" s="6">
        <v>0.06</v>
      </c>
    </row>
    <row r="73" spans="1:28" x14ac:dyDescent="0.25">
      <c r="A73" t="s">
        <v>46</v>
      </c>
      <c r="B73" t="s">
        <v>403</v>
      </c>
      <c r="C73" t="s">
        <v>47</v>
      </c>
      <c r="D73">
        <v>2007</v>
      </c>
      <c r="E73">
        <v>322270</v>
      </c>
      <c r="F73">
        <f>IF(A72=Emisiones_CH4_CO2eq_LA[[#This Row],[País]],IFERROR(Emisiones_CH4_CO2eq_LA[[#This Row],[Agricultura (kilotoneladas CO₂e)]]-E72,0),0)</f>
        <v>-270</v>
      </c>
      <c r="G73" s="6">
        <f>IF(A72=Emisiones_CH4_CO2eq_LA[[#This Row],[País]],IFERROR(((Emisiones_CH4_CO2eq_LA[[#This Row],[Agricultura (kilotoneladas CO₂e)]]-E72)/E72)*100,0),0)</f>
        <v>-8.3710547528988655E-2</v>
      </c>
      <c r="H73" s="6">
        <v>1.69499815915426</v>
      </c>
      <c r="I73">
        <v>4230</v>
      </c>
      <c r="J73">
        <f>IF(A72=Emisiones_CH4_CO2eq_LA[[#This Row],[País]],IFERROR(Emisiones_CH4_CO2eq_LA[[#This Row],[Emisiones Fugitivas (kilotoneladas CO₂e)]]-I72,0),0)</f>
        <v>0</v>
      </c>
      <c r="K73" s="6">
        <f>IF(A72=Emisiones_CH4_CO2eq_LA[[#This Row],[País]],IFERROR(((Emisiones_CH4_CO2eq_LA[[#This Row],[Emisiones Fugitivas (kilotoneladas CO₂e)]]-I72)/I72)*100,0),0)</f>
        <v>0</v>
      </c>
      <c r="L73" s="6">
        <v>2.2247935622994701E-2</v>
      </c>
      <c r="M73">
        <v>56040</v>
      </c>
      <c r="N73">
        <f>IF(A72=Emisiones_CH4_CO2eq_LA[[#This Row],[País]],IFERROR(Emisiones_CH4_CO2eq_LA[[#This Row],[Residuos (kilotoneladas CO₂e)]]-M72,0),0)</f>
        <v>1570</v>
      </c>
      <c r="O73" s="6">
        <f>IF(A72=Emisiones_CH4_CO2eq_LA[[#This Row],[País]],IFERROR(((Emisiones_CH4_CO2eq_LA[[#This Row],[Residuos (kilotoneladas CO₂e)]]-M72)/M72)*100,0),0)</f>
        <v>2.8823205434183952</v>
      </c>
      <c r="P73" s="6">
        <v>0.294745700310314</v>
      </c>
      <c r="Q73">
        <v>26110</v>
      </c>
      <c r="R73">
        <f>IF(A72=Emisiones_CH4_CO2eq_LA[[#This Row],[País]],IFERROR(Emisiones_CH4_CO2eq_LA[[#This Row],[UCTUS (kilotoneladas CO₂e)]]-Q72,0),0)</f>
        <v>14280</v>
      </c>
      <c r="S73" s="6">
        <f>IF(A72=Emisiones_CH4_CO2eq_LA[[#This Row],[País]],IFERROR(((Emisiones_CH4_CO2eq_LA[[#This Row],[UCTUS (kilotoneladas CO₂e)]]-Q72)/Q72)*100,0),0)</f>
        <v>120.71005917159763</v>
      </c>
      <c r="T73" s="6">
        <v>0.13732709198969101</v>
      </c>
      <c r="U73">
        <v>230</v>
      </c>
      <c r="V73">
        <f>IF(A72=Emisiones_CH4_CO2eq_LA[[#This Row],[País]],IFERROR(Emisiones_CH4_CO2eq_LA[[#This Row],[Industria (kilotoneladas CO₂e)]]-U72,0),0)</f>
        <v>0</v>
      </c>
      <c r="W73" s="6">
        <f>IF(A72=Emisiones_CH4_CO2eq_LA[[#This Row],[País]],IFERROR(((Emisiones_CH4_CO2eq_LA[[#This Row],[Industria (kilotoneladas CO₂e)]]-U72)/U72)*100,0),0)</f>
        <v>0</v>
      </c>
      <c r="X73" s="6">
        <v>1.20969862725503E-3</v>
      </c>
      <c r="Y73">
        <v>11660</v>
      </c>
      <c r="Z73">
        <f>IF(A72=Emisiones_CH4_CO2eq_LA[[#This Row],[País]],IFERROR(Emisiones_CH4_CO2eq_LA[[#This Row],[Otras Quemas de Combustible (kilotoneladas CO₂e)]]-Y72,0),0)</f>
        <v>-150</v>
      </c>
      <c r="AA73" s="6">
        <f>IF(A72=Emisiones_CH4_CO2eq_LA[[#This Row],[País]],IFERROR(((Emisiones_CH4_CO2eq_LA[[#This Row],[Otras Quemas de Combustible (kilotoneladas CO₂e)]]-Y72)/Y72)*100,0),0)</f>
        <v>-1.2701100762066047</v>
      </c>
      <c r="AB73" s="6">
        <v>0.06</v>
      </c>
    </row>
    <row r="74" spans="1:28" x14ac:dyDescent="0.25">
      <c r="A74" t="s">
        <v>46</v>
      </c>
      <c r="B74" t="s">
        <v>403</v>
      </c>
      <c r="C74" t="s">
        <v>47</v>
      </c>
      <c r="D74">
        <v>2008</v>
      </c>
      <c r="E74">
        <v>318840</v>
      </c>
      <c r="F74">
        <f>IF(A73=Emisiones_CH4_CO2eq_LA[[#This Row],[País]],IFERROR(Emisiones_CH4_CO2eq_LA[[#This Row],[Agricultura (kilotoneladas CO₂e)]]-E73,0),0)</f>
        <v>-3430</v>
      </c>
      <c r="G74" s="6">
        <f>IF(A73=Emisiones_CH4_CO2eq_LA[[#This Row],[País]],IFERROR(((Emisiones_CH4_CO2eq_LA[[#This Row],[Agricultura (kilotoneladas CO₂e)]]-E73)/E73)*100,0),0)</f>
        <v>-1.0643249449219598</v>
      </c>
      <c r="H74" s="6">
        <v>1.66036556788001</v>
      </c>
      <c r="I74">
        <v>4320</v>
      </c>
      <c r="J74">
        <f>IF(A73=Emisiones_CH4_CO2eq_LA[[#This Row],[País]],IFERROR(Emisiones_CH4_CO2eq_LA[[#This Row],[Emisiones Fugitivas (kilotoneladas CO₂e)]]-I73,0),0)</f>
        <v>90</v>
      </c>
      <c r="K74" s="6">
        <f>IF(A73=Emisiones_CH4_CO2eq_LA[[#This Row],[País]],IFERROR(((Emisiones_CH4_CO2eq_LA[[#This Row],[Emisiones Fugitivas (kilotoneladas CO₂e)]]-I73)/I73)*100,0),0)</f>
        <v>2.1276595744680851</v>
      </c>
      <c r="L74" s="6">
        <v>2.2496484924230498E-2</v>
      </c>
      <c r="M74">
        <v>56940</v>
      </c>
      <c r="N74">
        <f>IF(A73=Emisiones_CH4_CO2eq_LA[[#This Row],[País]],IFERROR(Emisiones_CH4_CO2eq_LA[[#This Row],[Residuos (kilotoneladas CO₂e)]]-M73,0),0)</f>
        <v>900</v>
      </c>
      <c r="O74" s="6">
        <f>IF(A73=Emisiones_CH4_CO2eq_LA[[#This Row],[País]],IFERROR(((Emisiones_CH4_CO2eq_LA[[#This Row],[Residuos (kilotoneladas CO₂e)]]-M73)/M73)*100,0),0)</f>
        <v>1.6059957173447537</v>
      </c>
      <c r="P74" s="6">
        <v>0.29651616934853903</v>
      </c>
      <c r="Q74">
        <v>9130</v>
      </c>
      <c r="R74">
        <f>IF(A73=Emisiones_CH4_CO2eq_LA[[#This Row],[País]],IFERROR(Emisiones_CH4_CO2eq_LA[[#This Row],[UCTUS (kilotoneladas CO₂e)]]-Q73,0),0)</f>
        <v>-16980</v>
      </c>
      <c r="S74" s="6">
        <f>IF(A73=Emisiones_CH4_CO2eq_LA[[#This Row],[País]],IFERROR(((Emisiones_CH4_CO2eq_LA[[#This Row],[UCTUS (kilotoneladas CO₂e)]]-Q73)/Q73)*100,0),0)</f>
        <v>-65.032554576790503</v>
      </c>
      <c r="T74" s="6">
        <v>4.7544654481070599E-2</v>
      </c>
      <c r="U74">
        <v>230</v>
      </c>
      <c r="V74">
        <f>IF(A73=Emisiones_CH4_CO2eq_LA[[#This Row],[País]],IFERROR(Emisiones_CH4_CO2eq_LA[[#This Row],[Industria (kilotoneladas CO₂e)]]-U73,0),0)</f>
        <v>0</v>
      </c>
      <c r="W74" s="6">
        <f>IF(A73=Emisiones_CH4_CO2eq_LA[[#This Row],[País]],IFERROR(((Emisiones_CH4_CO2eq_LA[[#This Row],[Industria (kilotoneladas CO₂e)]]-U73)/U73)*100,0),0)</f>
        <v>0</v>
      </c>
      <c r="X74" s="6">
        <v>1.19772952142894E-3</v>
      </c>
      <c r="Y74">
        <v>11510</v>
      </c>
      <c r="Z74">
        <f>IF(A73=Emisiones_CH4_CO2eq_LA[[#This Row],[País]],IFERROR(Emisiones_CH4_CO2eq_LA[[#This Row],[Otras Quemas de Combustible (kilotoneladas CO₂e)]]-Y73,0),0)</f>
        <v>-150</v>
      </c>
      <c r="AA74" s="6">
        <f>IF(A73=Emisiones_CH4_CO2eq_LA[[#This Row],[País]],IFERROR(((Emisiones_CH4_CO2eq_LA[[#This Row],[Otras Quemas de Combustible (kilotoneladas CO₂e)]]-Y73)/Y73)*100,0),0)</f>
        <v>-1.2864493996569468</v>
      </c>
      <c r="AB74" s="6">
        <v>0.06</v>
      </c>
    </row>
    <row r="75" spans="1:28" x14ac:dyDescent="0.25">
      <c r="A75" t="s">
        <v>46</v>
      </c>
      <c r="B75" t="s">
        <v>403</v>
      </c>
      <c r="C75" t="s">
        <v>47</v>
      </c>
      <c r="D75">
        <v>2009</v>
      </c>
      <c r="E75">
        <v>321210</v>
      </c>
      <c r="F75">
        <f>IF(A74=Emisiones_CH4_CO2eq_LA[[#This Row],[País]],IFERROR(Emisiones_CH4_CO2eq_LA[[#This Row],[Agricultura (kilotoneladas CO₂e)]]-E74,0),0)</f>
        <v>2370</v>
      </c>
      <c r="G75" s="6">
        <f>IF(A74=Emisiones_CH4_CO2eq_LA[[#This Row],[País]],IFERROR(((Emisiones_CH4_CO2eq_LA[[#This Row],[Agricultura (kilotoneladas CO₂e)]]-E74)/E74)*100,0),0)</f>
        <v>0.74331953330824241</v>
      </c>
      <c r="H75" s="6">
        <v>1.6566865583897099</v>
      </c>
      <c r="I75">
        <v>6000</v>
      </c>
      <c r="J75">
        <f>IF(A74=Emisiones_CH4_CO2eq_LA[[#This Row],[País]],IFERROR(Emisiones_CH4_CO2eq_LA[[#This Row],[Emisiones Fugitivas (kilotoneladas CO₂e)]]-I74,0),0)</f>
        <v>1680</v>
      </c>
      <c r="K75" s="6">
        <f>IF(A74=Emisiones_CH4_CO2eq_LA[[#This Row],[País]],IFERROR(((Emisiones_CH4_CO2eq_LA[[#This Row],[Emisiones Fugitivas (kilotoneladas CO₂e)]]-I74)/I74)*100,0),0)</f>
        <v>38.888888888888893</v>
      </c>
      <c r="L75" s="6">
        <v>3.0945858940687701E-2</v>
      </c>
      <c r="M75">
        <v>58400</v>
      </c>
      <c r="N75">
        <f>IF(A74=Emisiones_CH4_CO2eq_LA[[#This Row],[País]],IFERROR(Emisiones_CH4_CO2eq_LA[[#This Row],[Residuos (kilotoneladas CO₂e)]]-M74,0),0)</f>
        <v>1460</v>
      </c>
      <c r="O75" s="6">
        <f>IF(A74=Emisiones_CH4_CO2eq_LA[[#This Row],[País]],IFERROR(((Emisiones_CH4_CO2eq_LA[[#This Row],[Residuos (kilotoneladas CO₂e)]]-M74)/M74)*100,0),0)</f>
        <v>2.5641025641025639</v>
      </c>
      <c r="P75" s="6">
        <v>0.30120636035602699</v>
      </c>
      <c r="Q75">
        <v>6980</v>
      </c>
      <c r="R75">
        <f>IF(A74=Emisiones_CH4_CO2eq_LA[[#This Row],[País]],IFERROR(Emisiones_CH4_CO2eq_LA[[#This Row],[UCTUS (kilotoneladas CO₂e)]]-Q74,0),0)</f>
        <v>-2150</v>
      </c>
      <c r="S75" s="6">
        <f>IF(A74=Emisiones_CH4_CO2eq_LA[[#This Row],[País]],IFERROR(((Emisiones_CH4_CO2eq_LA[[#This Row],[UCTUS (kilotoneladas CO₂e)]]-Q74)/Q74)*100,0),0)</f>
        <v>-23.548740416210297</v>
      </c>
      <c r="T75" s="6">
        <v>3.6000349234333401E-2</v>
      </c>
      <c r="U75">
        <v>230</v>
      </c>
      <c r="V75">
        <f>IF(A74=Emisiones_CH4_CO2eq_LA[[#This Row],[País]],IFERROR(Emisiones_CH4_CO2eq_LA[[#This Row],[Industria (kilotoneladas CO₂e)]]-U74,0),0)</f>
        <v>0</v>
      </c>
      <c r="W75" s="6">
        <f>IF(A74=Emisiones_CH4_CO2eq_LA[[#This Row],[País]],IFERROR(((Emisiones_CH4_CO2eq_LA[[#This Row],[Industria (kilotoneladas CO₂e)]]-U74)/U74)*100,0),0)</f>
        <v>0</v>
      </c>
      <c r="X75" s="6">
        <v>1.1862579260596899E-3</v>
      </c>
      <c r="Y75">
        <v>11360</v>
      </c>
      <c r="Z75">
        <f>IF(A74=Emisiones_CH4_CO2eq_LA[[#This Row],[País]],IFERROR(Emisiones_CH4_CO2eq_LA[[#This Row],[Otras Quemas de Combustible (kilotoneladas CO₂e)]]-Y74,0),0)</f>
        <v>-150</v>
      </c>
      <c r="AA75" s="6">
        <f>IF(A74=Emisiones_CH4_CO2eq_LA[[#This Row],[País]],IFERROR(((Emisiones_CH4_CO2eq_LA[[#This Row],[Otras Quemas de Combustible (kilotoneladas CO₂e)]]-Y74)/Y74)*100,0),0)</f>
        <v>-1.3032145960034751</v>
      </c>
      <c r="AB75" s="6">
        <v>0.06</v>
      </c>
    </row>
    <row r="76" spans="1:28" x14ac:dyDescent="0.25">
      <c r="A76" t="s">
        <v>46</v>
      </c>
      <c r="B76" t="s">
        <v>403</v>
      </c>
      <c r="C76" t="s">
        <v>47</v>
      </c>
      <c r="D76">
        <v>2010</v>
      </c>
      <c r="E76">
        <v>336820</v>
      </c>
      <c r="F76">
        <f>IF(A75=Emisiones_CH4_CO2eq_LA[[#This Row],[País]],IFERROR(Emisiones_CH4_CO2eq_LA[[#This Row],[Agricultura (kilotoneladas CO₂e)]]-E75,0),0)</f>
        <v>15610</v>
      </c>
      <c r="G76" s="6">
        <f>IF(A75=Emisiones_CH4_CO2eq_LA[[#This Row],[País]],IFERROR(((Emisiones_CH4_CO2eq_LA[[#This Row],[Agricultura (kilotoneladas CO₂e)]]-E75)/E75)*100,0),0)</f>
        <v>4.8597490738146387</v>
      </c>
      <c r="H76" s="6">
        <v>1.72098061457024</v>
      </c>
      <c r="I76">
        <v>4520</v>
      </c>
      <c r="J76">
        <f>IF(A75=Emisiones_CH4_CO2eq_LA[[#This Row],[País]],IFERROR(Emisiones_CH4_CO2eq_LA[[#This Row],[Emisiones Fugitivas (kilotoneladas CO₂e)]]-I75,0),0)</f>
        <v>-1480</v>
      </c>
      <c r="K76" s="6">
        <f>IF(A75=Emisiones_CH4_CO2eq_LA[[#This Row],[País]],IFERROR(((Emisiones_CH4_CO2eq_LA[[#This Row],[Emisiones Fugitivas (kilotoneladas CO₂e)]]-I75)/I75)*100,0),0)</f>
        <v>-24.666666666666668</v>
      </c>
      <c r="L76" s="6">
        <v>2.3094924226166699E-2</v>
      </c>
      <c r="M76">
        <v>61570</v>
      </c>
      <c r="N76">
        <f>IF(A75=Emisiones_CH4_CO2eq_LA[[#This Row],[País]],IFERROR(Emisiones_CH4_CO2eq_LA[[#This Row],[Residuos (kilotoneladas CO₂e)]]-M75,0),0)</f>
        <v>3170</v>
      </c>
      <c r="O76" s="6">
        <f>IF(A75=Emisiones_CH4_CO2eq_LA[[#This Row],[País]],IFERROR(((Emisiones_CH4_CO2eq_LA[[#This Row],[Residuos (kilotoneladas CO₂e)]]-M75)/M75)*100,0),0)</f>
        <v>5.4280821917808222</v>
      </c>
      <c r="P76" s="6">
        <v>0.314591700133868</v>
      </c>
      <c r="Q76">
        <v>25860</v>
      </c>
      <c r="R76">
        <f>IF(A75=Emisiones_CH4_CO2eq_LA[[#This Row],[País]],IFERROR(Emisiones_CH4_CO2eq_LA[[#This Row],[UCTUS (kilotoneladas CO₂e)]]-Q75,0),0)</f>
        <v>18880</v>
      </c>
      <c r="S76" s="6">
        <f>IF(A75=Emisiones_CH4_CO2eq_LA[[#This Row],[País]],IFERROR(((Emisiones_CH4_CO2eq_LA[[#This Row],[UCTUS (kilotoneladas CO₂e)]]-Q75)/Q75)*100,0),0)</f>
        <v>270.48710601719199</v>
      </c>
      <c r="T76" s="6">
        <v>0.13213157975413101</v>
      </c>
      <c r="U76">
        <v>230</v>
      </c>
      <c r="V76">
        <f>IF(A75=Emisiones_CH4_CO2eq_LA[[#This Row],[País]],IFERROR(Emisiones_CH4_CO2eq_LA[[#This Row],[Industria (kilotoneladas CO₂e)]]-U75,0),0)</f>
        <v>0</v>
      </c>
      <c r="W76" s="6">
        <f>IF(A75=Emisiones_CH4_CO2eq_LA[[#This Row],[País]],IFERROR(((Emisiones_CH4_CO2eq_LA[[#This Row],[Industria (kilotoneladas CO₂e)]]-U75)/U75)*100,0),0)</f>
        <v>0</v>
      </c>
      <c r="X76" s="6">
        <v>1.1751841973491901E-3</v>
      </c>
      <c r="Y76">
        <v>11210</v>
      </c>
      <c r="Z76">
        <f>IF(A75=Emisiones_CH4_CO2eq_LA[[#This Row],[País]],IFERROR(Emisiones_CH4_CO2eq_LA[[#This Row],[Otras Quemas de Combustible (kilotoneladas CO₂e)]]-Y75,0),0)</f>
        <v>-150</v>
      </c>
      <c r="AA76" s="6">
        <f>IF(A75=Emisiones_CH4_CO2eq_LA[[#This Row],[País]],IFERROR(((Emisiones_CH4_CO2eq_LA[[#This Row],[Otras Quemas de Combustible (kilotoneladas CO₂e)]]-Y75)/Y75)*100,0),0)</f>
        <v>-1.3204225352112675</v>
      </c>
      <c r="AB76" s="6">
        <v>0.06</v>
      </c>
    </row>
    <row r="77" spans="1:28" x14ac:dyDescent="0.25">
      <c r="A77" t="s">
        <v>46</v>
      </c>
      <c r="B77" t="s">
        <v>403</v>
      </c>
      <c r="C77" t="s">
        <v>47</v>
      </c>
      <c r="D77">
        <v>2011</v>
      </c>
      <c r="E77">
        <v>334380</v>
      </c>
      <c r="F77">
        <f>IF(A76=Emisiones_CH4_CO2eq_LA[[#This Row],[País]],IFERROR(Emisiones_CH4_CO2eq_LA[[#This Row],[Agricultura (kilotoneladas CO₂e)]]-E76,0),0)</f>
        <v>-2440</v>
      </c>
      <c r="G77" s="6">
        <f>IF(A76=Emisiones_CH4_CO2eq_LA[[#This Row],[País]],IFERROR(((Emisiones_CH4_CO2eq_LA[[#This Row],[Agricultura (kilotoneladas CO₂e)]]-E76)/E76)*100,0),0)</f>
        <v>-0.72442254022920249</v>
      </c>
      <c r="H77" s="6">
        <v>1.6929346452498399</v>
      </c>
      <c r="I77">
        <v>4760</v>
      </c>
      <c r="J77">
        <f>IF(A76=Emisiones_CH4_CO2eq_LA[[#This Row],[País]],IFERROR(Emisiones_CH4_CO2eq_LA[[#This Row],[Emisiones Fugitivas (kilotoneladas CO₂e)]]-I76,0),0)</f>
        <v>240</v>
      </c>
      <c r="K77" s="6">
        <f>IF(A76=Emisiones_CH4_CO2eq_LA[[#This Row],[País]],IFERROR(((Emisiones_CH4_CO2eq_LA[[#This Row],[Emisiones Fugitivas (kilotoneladas CO₂e)]]-I76)/I76)*100,0),0)</f>
        <v>5.3097345132743365</v>
      </c>
      <c r="L77" s="6">
        <v>2.4099434509806901E-2</v>
      </c>
      <c r="M77">
        <v>62440</v>
      </c>
      <c r="N77">
        <f>IF(A76=Emisiones_CH4_CO2eq_LA[[#This Row],[País]],IFERROR(Emisiones_CH4_CO2eq_LA[[#This Row],[Residuos (kilotoneladas CO₂e)]]-M76,0),0)</f>
        <v>870</v>
      </c>
      <c r="O77" s="6">
        <f>IF(A76=Emisiones_CH4_CO2eq_LA[[#This Row],[País]],IFERROR(((Emisiones_CH4_CO2eq_LA[[#This Row],[Residuos (kilotoneladas CO₂e)]]-M76)/M76)*100,0),0)</f>
        <v>1.4130258242650642</v>
      </c>
      <c r="P77" s="6">
        <v>0.31612787621687899</v>
      </c>
      <c r="Q77">
        <v>6580</v>
      </c>
      <c r="R77">
        <f>IF(A76=Emisiones_CH4_CO2eq_LA[[#This Row],[País]],IFERROR(Emisiones_CH4_CO2eq_LA[[#This Row],[UCTUS (kilotoneladas CO₂e)]]-Q76,0),0)</f>
        <v>-19280</v>
      </c>
      <c r="S77" s="6">
        <f>IF(A76=Emisiones_CH4_CO2eq_LA[[#This Row],[País]],IFERROR(((Emisiones_CH4_CO2eq_LA[[#This Row],[UCTUS (kilotoneladas CO₂e)]]-Q76)/Q76)*100,0),0)</f>
        <v>-74.555297757153909</v>
      </c>
      <c r="T77" s="6">
        <v>3.3313924175321398E-2</v>
      </c>
      <c r="U77">
        <v>230</v>
      </c>
      <c r="V77">
        <f>IF(A76=Emisiones_CH4_CO2eq_LA[[#This Row],[País]],IFERROR(Emisiones_CH4_CO2eq_LA[[#This Row],[Industria (kilotoneladas CO₂e)]]-U76,0),0)</f>
        <v>0</v>
      </c>
      <c r="W77" s="6">
        <f>IF(A76=Emisiones_CH4_CO2eq_LA[[#This Row],[País]],IFERROR(((Emisiones_CH4_CO2eq_LA[[#This Row],[Industria (kilotoneladas CO₂e)]]-U76)/U76)*100,0),0)</f>
        <v>0</v>
      </c>
      <c r="X77" s="6">
        <v>1.1644684742133601E-3</v>
      </c>
      <c r="Y77">
        <v>11470</v>
      </c>
      <c r="Z77">
        <f>IF(A76=Emisiones_CH4_CO2eq_LA[[#This Row],[País]],IFERROR(Emisiones_CH4_CO2eq_LA[[#This Row],[Otras Quemas de Combustible (kilotoneladas CO₂e)]]-Y76,0),0)</f>
        <v>260</v>
      </c>
      <c r="AA77" s="6">
        <f>IF(A76=Emisiones_CH4_CO2eq_LA[[#This Row],[País]],IFERROR(((Emisiones_CH4_CO2eq_LA[[#This Row],[Otras Quemas de Combustible (kilotoneladas CO₂e)]]-Y76)/Y76)*100,0),0)</f>
        <v>2.3193577163247099</v>
      </c>
      <c r="AB77" s="6">
        <v>0.06</v>
      </c>
    </row>
    <row r="78" spans="1:28" x14ac:dyDescent="0.25">
      <c r="A78" t="s">
        <v>46</v>
      </c>
      <c r="B78" t="s">
        <v>403</v>
      </c>
      <c r="C78" t="s">
        <v>47</v>
      </c>
      <c r="D78">
        <v>2012</v>
      </c>
      <c r="E78">
        <v>334730</v>
      </c>
      <c r="F78">
        <f>IF(A77=Emisiones_CH4_CO2eq_LA[[#This Row],[País]],IFERROR(Emisiones_CH4_CO2eq_LA[[#This Row],[Agricultura (kilotoneladas CO₂e)]]-E77,0),0)</f>
        <v>350</v>
      </c>
      <c r="G78" s="6">
        <f>IF(A77=Emisiones_CH4_CO2eq_LA[[#This Row],[País]],IFERROR(((Emisiones_CH4_CO2eq_LA[[#This Row],[Agricultura (kilotoneladas CO₂e)]]-E77)/E77)*100,0),0)</f>
        <v>0.10467133201746516</v>
      </c>
      <c r="H78" s="6">
        <v>1.67963784172021</v>
      </c>
      <c r="I78">
        <v>5000</v>
      </c>
      <c r="J78">
        <f>IF(A77=Emisiones_CH4_CO2eq_LA[[#This Row],[País]],IFERROR(Emisiones_CH4_CO2eq_LA[[#This Row],[Emisiones Fugitivas (kilotoneladas CO₂e)]]-I77,0),0)</f>
        <v>240</v>
      </c>
      <c r="K78" s="6">
        <f>IF(A77=Emisiones_CH4_CO2eq_LA[[#This Row],[País]],IFERROR(((Emisiones_CH4_CO2eq_LA[[#This Row],[Emisiones Fugitivas (kilotoneladas CO₂e)]]-I77)/I77)*100,0),0)</f>
        <v>5.0420168067226889</v>
      </c>
      <c r="L78" s="6">
        <v>2.50894428602189E-2</v>
      </c>
      <c r="M78">
        <v>63310</v>
      </c>
      <c r="N78">
        <f>IF(A77=Emisiones_CH4_CO2eq_LA[[#This Row],[País]],IFERROR(Emisiones_CH4_CO2eq_LA[[#This Row],[Residuos (kilotoneladas CO₂e)]]-M77,0),0)</f>
        <v>870</v>
      </c>
      <c r="O78" s="6">
        <f>IF(A77=Emisiones_CH4_CO2eq_LA[[#This Row],[País]],IFERROR(((Emisiones_CH4_CO2eq_LA[[#This Row],[Residuos (kilotoneladas CO₂e)]]-M77)/M77)*100,0),0)</f>
        <v>1.3933376040999359</v>
      </c>
      <c r="P78" s="6">
        <v>0.31768252549609199</v>
      </c>
      <c r="Q78">
        <v>13060</v>
      </c>
      <c r="R78">
        <f>IF(A77=Emisiones_CH4_CO2eq_LA[[#This Row],[País]],IFERROR(Emisiones_CH4_CO2eq_LA[[#This Row],[UCTUS (kilotoneladas CO₂e)]]-Q77,0),0)</f>
        <v>6480</v>
      </c>
      <c r="S78" s="6">
        <f>IF(A77=Emisiones_CH4_CO2eq_LA[[#This Row],[País]],IFERROR(((Emisiones_CH4_CO2eq_LA[[#This Row],[UCTUS (kilotoneladas CO₂e)]]-Q77)/Q77)*100,0),0)</f>
        <v>98.480243161094222</v>
      </c>
      <c r="T78" s="6">
        <v>6.5533624750891903E-2</v>
      </c>
      <c r="U78">
        <v>230</v>
      </c>
      <c r="V78">
        <f>IF(A77=Emisiones_CH4_CO2eq_LA[[#This Row],[País]],IFERROR(Emisiones_CH4_CO2eq_LA[[#This Row],[Industria (kilotoneladas CO₂e)]]-U77,0),0)</f>
        <v>0</v>
      </c>
      <c r="W78" s="6">
        <f>IF(A77=Emisiones_CH4_CO2eq_LA[[#This Row],[País]],IFERROR(((Emisiones_CH4_CO2eq_LA[[#This Row],[Industria (kilotoneladas CO₂e)]]-U77)/U77)*100,0),0)</f>
        <v>0</v>
      </c>
      <c r="X78" s="6">
        <v>1.15411437157007E-3</v>
      </c>
      <c r="Y78">
        <v>11730</v>
      </c>
      <c r="Z78">
        <f>IF(A77=Emisiones_CH4_CO2eq_LA[[#This Row],[País]],IFERROR(Emisiones_CH4_CO2eq_LA[[#This Row],[Otras Quemas de Combustible (kilotoneladas CO₂e)]]-Y77,0),0)</f>
        <v>260</v>
      </c>
      <c r="AA78" s="6">
        <f>IF(A77=Emisiones_CH4_CO2eq_LA[[#This Row],[País]],IFERROR(((Emisiones_CH4_CO2eq_LA[[#This Row],[Otras Quemas de Combustible (kilotoneladas CO₂e)]]-Y77)/Y77)*100,0),0)</f>
        <v>2.2667829119442024</v>
      </c>
      <c r="AB78" s="6">
        <v>0.06</v>
      </c>
    </row>
    <row r="79" spans="1:28" x14ac:dyDescent="0.25">
      <c r="A79" t="s">
        <v>46</v>
      </c>
      <c r="B79" t="s">
        <v>403</v>
      </c>
      <c r="C79" t="s">
        <v>47</v>
      </c>
      <c r="D79">
        <v>2013</v>
      </c>
      <c r="E79">
        <v>330380</v>
      </c>
      <c r="F79">
        <f>IF(A78=Emisiones_CH4_CO2eq_LA[[#This Row],[País]],IFERROR(Emisiones_CH4_CO2eq_LA[[#This Row],[Agricultura (kilotoneladas CO₂e)]]-E78,0),0)</f>
        <v>-4350</v>
      </c>
      <c r="G79" s="6">
        <f>IF(A78=Emisiones_CH4_CO2eq_LA[[#This Row],[País]],IFERROR(((Emisiones_CH4_CO2eq_LA[[#This Row],[Agricultura (kilotoneladas CO₂e)]]-E78)/E78)*100,0),0)</f>
        <v>-1.2995548651151676</v>
      </c>
      <c r="H79" s="6">
        <v>1.6433872540241501</v>
      </c>
      <c r="I79">
        <v>5240</v>
      </c>
      <c r="J79">
        <f>IF(A78=Emisiones_CH4_CO2eq_LA[[#This Row],[País]],IFERROR(Emisiones_CH4_CO2eq_LA[[#This Row],[Emisiones Fugitivas (kilotoneladas CO₂e)]]-I78,0),0)</f>
        <v>240</v>
      </c>
      <c r="K79" s="6">
        <f>IF(A78=Emisiones_CH4_CO2eq_LA[[#This Row],[País]],IFERROR(((Emisiones_CH4_CO2eq_LA[[#This Row],[Emisiones Fugitivas (kilotoneladas CO₂e)]]-I78)/I78)*100,0),0)</f>
        <v>4.8</v>
      </c>
      <c r="L79" s="6">
        <v>2.6064983386060201E-2</v>
      </c>
      <c r="M79">
        <v>64180</v>
      </c>
      <c r="N79">
        <f>IF(A78=Emisiones_CH4_CO2eq_LA[[#This Row],[País]],IFERROR(Emisiones_CH4_CO2eq_LA[[#This Row],[Residuos (kilotoneladas CO₂e)]]-M78,0),0)</f>
        <v>870</v>
      </c>
      <c r="O79" s="6">
        <f>IF(A78=Emisiones_CH4_CO2eq_LA[[#This Row],[País]],IFERROR(((Emisiones_CH4_CO2eq_LA[[#This Row],[Residuos (kilotoneladas CO₂e)]]-M78)/M78)*100,0),0)</f>
        <v>1.3741904912336125</v>
      </c>
      <c r="P79" s="6">
        <v>0.31924630414453098</v>
      </c>
      <c r="Q79">
        <v>4960</v>
      </c>
      <c r="R79">
        <f>IF(A78=Emisiones_CH4_CO2eq_LA[[#This Row],[País]],IFERROR(Emisiones_CH4_CO2eq_LA[[#This Row],[UCTUS (kilotoneladas CO₂e)]]-Q78,0),0)</f>
        <v>-8100</v>
      </c>
      <c r="S79" s="6">
        <f>IF(A78=Emisiones_CH4_CO2eq_LA[[#This Row],[País]],IFERROR(((Emisiones_CH4_CO2eq_LA[[#This Row],[UCTUS (kilotoneladas CO₂e)]]-Q78)/Q78)*100,0),0)</f>
        <v>-62.021439509954057</v>
      </c>
      <c r="T79" s="6">
        <v>2.4672198014285999E-2</v>
      </c>
      <c r="U79">
        <v>230</v>
      </c>
      <c r="V79">
        <f>IF(A78=Emisiones_CH4_CO2eq_LA[[#This Row],[País]],IFERROR(Emisiones_CH4_CO2eq_LA[[#This Row],[Industria (kilotoneladas CO₂e)]]-U78,0),0)</f>
        <v>0</v>
      </c>
      <c r="W79" s="6">
        <f>IF(A78=Emisiones_CH4_CO2eq_LA[[#This Row],[País]],IFERROR(((Emisiones_CH4_CO2eq_LA[[#This Row],[Industria (kilotoneladas CO₂e)]]-U78)/U78)*100,0),0)</f>
        <v>0</v>
      </c>
      <c r="X79" s="6">
        <v>1.1440736982431001E-3</v>
      </c>
      <c r="Y79">
        <v>12000</v>
      </c>
      <c r="Z79">
        <f>IF(A78=Emisiones_CH4_CO2eq_LA[[#This Row],[País]],IFERROR(Emisiones_CH4_CO2eq_LA[[#This Row],[Otras Quemas de Combustible (kilotoneladas CO₂e)]]-Y78,0),0)</f>
        <v>270</v>
      </c>
      <c r="AA79" s="6">
        <f>IF(A78=Emisiones_CH4_CO2eq_LA[[#This Row],[País]],IFERROR(((Emisiones_CH4_CO2eq_LA[[#This Row],[Otras Quemas de Combustible (kilotoneladas CO₂e)]]-Y78)/Y78)*100,0),0)</f>
        <v>2.3017902813299234</v>
      </c>
      <c r="AB79" s="6">
        <v>0.06</v>
      </c>
    </row>
    <row r="80" spans="1:28" x14ac:dyDescent="0.25">
      <c r="A80" t="s">
        <v>46</v>
      </c>
      <c r="B80" t="s">
        <v>403</v>
      </c>
      <c r="C80" t="s">
        <v>47</v>
      </c>
      <c r="D80">
        <v>2014</v>
      </c>
      <c r="E80">
        <v>333620</v>
      </c>
      <c r="F80">
        <f>IF(A79=Emisiones_CH4_CO2eq_LA[[#This Row],[País]],IFERROR(Emisiones_CH4_CO2eq_LA[[#This Row],[Agricultura (kilotoneladas CO₂e)]]-E79,0),0)</f>
        <v>3240</v>
      </c>
      <c r="G80" s="6">
        <f>IF(A79=Emisiones_CH4_CO2eq_LA[[#This Row],[País]],IFERROR(((Emisiones_CH4_CO2eq_LA[[#This Row],[Agricultura (kilotoneladas CO₂e)]]-E79)/E79)*100,0),0)</f>
        <v>0.98068890368666395</v>
      </c>
      <c r="H80" s="6">
        <v>1.6453611094671601</v>
      </c>
      <c r="I80">
        <v>5480</v>
      </c>
      <c r="J80">
        <f>IF(A79=Emisiones_CH4_CO2eq_LA[[#This Row],[País]],IFERROR(Emisiones_CH4_CO2eq_LA[[#This Row],[Emisiones Fugitivas (kilotoneladas CO₂e)]]-I79,0),0)</f>
        <v>240</v>
      </c>
      <c r="K80" s="6">
        <f>IF(A79=Emisiones_CH4_CO2eq_LA[[#This Row],[País]],IFERROR(((Emisiones_CH4_CO2eq_LA[[#This Row],[Emisiones Fugitivas (kilotoneladas CO₂e)]]-I79)/I79)*100,0),0)</f>
        <v>4.5801526717557248</v>
      </c>
      <c r="L80" s="6">
        <v>2.70264938549249E-2</v>
      </c>
      <c r="M80">
        <v>65050</v>
      </c>
      <c r="N80">
        <f>IF(A79=Emisiones_CH4_CO2eq_LA[[#This Row],[País]],IFERROR(Emisiones_CH4_CO2eq_LA[[#This Row],[Residuos (kilotoneladas CO₂e)]]-M79,0),0)</f>
        <v>870</v>
      </c>
      <c r="O80" s="6">
        <f>IF(A79=Emisiones_CH4_CO2eq_LA[[#This Row],[País]],IFERROR(((Emisiones_CH4_CO2eq_LA[[#This Row],[Residuos (kilotoneladas CO₂e)]]-M79)/M79)*100,0),0)</f>
        <v>1.3555624805235276</v>
      </c>
      <c r="P80" s="6">
        <v>0.32081631847862502</v>
      </c>
      <c r="Q80">
        <v>10850</v>
      </c>
      <c r="R80">
        <f>IF(A79=Emisiones_CH4_CO2eq_LA[[#This Row],[País]],IFERROR(Emisiones_CH4_CO2eq_LA[[#This Row],[UCTUS (kilotoneladas CO₂e)]]-Q79,0),0)</f>
        <v>5890</v>
      </c>
      <c r="S80" s="6">
        <f>IF(A79=Emisiones_CH4_CO2eq_LA[[#This Row],[País]],IFERROR(((Emisiones_CH4_CO2eq_LA[[#This Row],[UCTUS (kilotoneladas CO₂e)]]-Q79)/Q79)*100,0),0)</f>
        <v>118.75</v>
      </c>
      <c r="T80" s="6">
        <v>5.3510485095973601E-2</v>
      </c>
      <c r="U80">
        <v>230</v>
      </c>
      <c r="V80">
        <f>IF(A79=Emisiones_CH4_CO2eq_LA[[#This Row],[País]],IFERROR(Emisiones_CH4_CO2eq_LA[[#This Row],[Industria (kilotoneladas CO₂e)]]-U79,0),0)</f>
        <v>0</v>
      </c>
      <c r="W80" s="6">
        <f>IF(A79=Emisiones_CH4_CO2eq_LA[[#This Row],[País]],IFERROR(((Emisiones_CH4_CO2eq_LA[[#This Row],[Industria (kilotoneladas CO₂e)]]-U79)/U79)*100,0),0)</f>
        <v>0</v>
      </c>
      <c r="X80" s="6">
        <v>1.1343236471957499E-3</v>
      </c>
      <c r="Y80">
        <v>12260</v>
      </c>
      <c r="Z80">
        <f>IF(A79=Emisiones_CH4_CO2eq_LA[[#This Row],[País]],IFERROR(Emisiones_CH4_CO2eq_LA[[#This Row],[Otras Quemas de Combustible (kilotoneladas CO₂e)]]-Y79,0),0)</f>
        <v>260</v>
      </c>
      <c r="AA80" s="6">
        <f>IF(A79=Emisiones_CH4_CO2eq_LA[[#This Row],[País]],IFERROR(((Emisiones_CH4_CO2eq_LA[[#This Row],[Otras Quemas de Combustible (kilotoneladas CO₂e)]]-Y79)/Y79)*100,0),0)</f>
        <v>2.166666666666667</v>
      </c>
      <c r="AB80" s="6">
        <v>0.06</v>
      </c>
    </row>
    <row r="81" spans="1:28" x14ac:dyDescent="0.25">
      <c r="A81" t="s">
        <v>46</v>
      </c>
      <c r="B81" t="s">
        <v>403</v>
      </c>
      <c r="C81" t="s">
        <v>47</v>
      </c>
      <c r="D81">
        <v>2015</v>
      </c>
      <c r="E81">
        <v>338010</v>
      </c>
      <c r="F81">
        <f>IF(A80=Emisiones_CH4_CO2eq_LA[[#This Row],[País]],IFERROR(Emisiones_CH4_CO2eq_LA[[#This Row],[Agricultura (kilotoneladas CO₂e)]]-E80,0),0)</f>
        <v>4390</v>
      </c>
      <c r="G81" s="6">
        <f>IF(A80=Emisiones_CH4_CO2eq_LA[[#This Row],[País]],IFERROR(((Emisiones_CH4_CO2eq_LA[[#This Row],[Agricultura (kilotoneladas CO₂e)]]-E80)/E80)*100,0),0)</f>
        <v>1.3158683532162341</v>
      </c>
      <c r="H81" s="6">
        <v>1.65308697523377</v>
      </c>
      <c r="I81">
        <v>5720</v>
      </c>
      <c r="J81">
        <f>IF(A80=Emisiones_CH4_CO2eq_LA[[#This Row],[País]],IFERROR(Emisiones_CH4_CO2eq_LA[[#This Row],[Emisiones Fugitivas (kilotoneladas CO₂e)]]-I80,0),0)</f>
        <v>240</v>
      </c>
      <c r="K81" s="6">
        <f>IF(A80=Emisiones_CH4_CO2eq_LA[[#This Row],[País]],IFERROR(((Emisiones_CH4_CO2eq_LA[[#This Row],[Emisiones Fugitivas (kilotoneladas CO₂e)]]-I80)/I80)*100,0),0)</f>
        <v>4.3795620437956204</v>
      </c>
      <c r="L81" s="6">
        <v>2.7974490394772799E-2</v>
      </c>
      <c r="M81">
        <v>65920</v>
      </c>
      <c r="N81">
        <f>IF(A80=Emisiones_CH4_CO2eq_LA[[#This Row],[País]],IFERROR(Emisiones_CH4_CO2eq_LA[[#This Row],[Residuos (kilotoneladas CO₂e)]]-M80,0),0)</f>
        <v>870</v>
      </c>
      <c r="O81" s="6">
        <f>IF(A80=Emisiones_CH4_CO2eq_LA[[#This Row],[País]],IFERROR(((Emisiones_CH4_CO2eq_LA[[#This Row],[Residuos (kilotoneladas CO₂e)]]-M80)/M80)*100,0),0)</f>
        <v>1.3374327440430438</v>
      </c>
      <c r="P81" s="6">
        <v>0.32239132986423502</v>
      </c>
      <c r="Q81">
        <v>24430</v>
      </c>
      <c r="R81">
        <f>IF(A80=Emisiones_CH4_CO2eq_LA[[#This Row],[País]],IFERROR(Emisiones_CH4_CO2eq_LA[[#This Row],[UCTUS (kilotoneladas CO₂e)]]-Q80,0),0)</f>
        <v>13580</v>
      </c>
      <c r="S81" s="6">
        <f>IF(A80=Emisiones_CH4_CO2eq_LA[[#This Row],[País]],IFERROR(((Emisiones_CH4_CO2eq_LA[[#This Row],[UCTUS (kilotoneladas CO₂e)]]-Q80)/Q80)*100,0),0)</f>
        <v>125.16129032258065</v>
      </c>
      <c r="T81" s="6">
        <v>0.119478461598654</v>
      </c>
      <c r="U81">
        <v>230</v>
      </c>
      <c r="V81">
        <f>IF(A80=Emisiones_CH4_CO2eq_LA[[#This Row],[País]],IFERROR(Emisiones_CH4_CO2eq_LA[[#This Row],[Industria (kilotoneladas CO₂e)]]-U80,0),0)</f>
        <v>0</v>
      </c>
      <c r="W81" s="6">
        <f>IF(A80=Emisiones_CH4_CO2eq_LA[[#This Row],[País]],IFERROR(((Emisiones_CH4_CO2eq_LA[[#This Row],[Industria (kilotoneladas CO₂e)]]-U80)/U80)*100,0),0)</f>
        <v>0</v>
      </c>
      <c r="X81" s="6">
        <v>1.1248483899996E-3</v>
      </c>
      <c r="Y81">
        <v>12520</v>
      </c>
      <c r="Z81">
        <f>IF(A80=Emisiones_CH4_CO2eq_LA[[#This Row],[País]],IFERROR(Emisiones_CH4_CO2eq_LA[[#This Row],[Otras Quemas de Combustible (kilotoneladas CO₂e)]]-Y80,0),0)</f>
        <v>260</v>
      </c>
      <c r="AA81" s="6">
        <f>IF(A80=Emisiones_CH4_CO2eq_LA[[#This Row],[País]],IFERROR(((Emisiones_CH4_CO2eq_LA[[#This Row],[Otras Quemas de Combustible (kilotoneladas CO₂e)]]-Y80)/Y80)*100,0),0)</f>
        <v>2.1207177814029365</v>
      </c>
      <c r="AB81" s="6">
        <v>0.06</v>
      </c>
    </row>
    <row r="82" spans="1:28" x14ac:dyDescent="0.25">
      <c r="A82" t="s">
        <v>46</v>
      </c>
      <c r="B82" t="s">
        <v>403</v>
      </c>
      <c r="C82" t="s">
        <v>47</v>
      </c>
      <c r="D82">
        <v>2016</v>
      </c>
      <c r="E82">
        <v>339930</v>
      </c>
      <c r="F82">
        <f>IF(A81=Emisiones_CH4_CO2eq_LA[[#This Row],[País]],IFERROR(Emisiones_CH4_CO2eq_LA[[#This Row],[Agricultura (kilotoneladas CO₂e)]]-E81,0),0)</f>
        <v>1920</v>
      </c>
      <c r="G82" s="6">
        <f>IF(A81=Emisiones_CH4_CO2eq_LA[[#This Row],[País]],IFERROR(((Emisiones_CH4_CO2eq_LA[[#This Row],[Agricultura (kilotoneladas CO₂e)]]-E81)/E81)*100,0),0)</f>
        <v>0.56803053164107575</v>
      </c>
      <c r="H82" s="6">
        <v>1.6488409016616501</v>
      </c>
      <c r="I82">
        <v>5850</v>
      </c>
      <c r="J82">
        <f>IF(A81=Emisiones_CH4_CO2eq_LA[[#This Row],[País]],IFERROR(Emisiones_CH4_CO2eq_LA[[#This Row],[Emisiones Fugitivas (kilotoneladas CO₂e)]]-I81,0),0)</f>
        <v>130</v>
      </c>
      <c r="K82" s="6">
        <f>IF(A81=Emisiones_CH4_CO2eq_LA[[#This Row],[País]],IFERROR(((Emisiones_CH4_CO2eq_LA[[#This Row],[Emisiones Fugitivas (kilotoneladas CO₂e)]]-I81)/I81)*100,0),0)</f>
        <v>2.2727272727272729</v>
      </c>
      <c r="L82" s="6">
        <v>2.8375604608950899E-2</v>
      </c>
      <c r="M82">
        <v>66569.999999999898</v>
      </c>
      <c r="N82">
        <f>IF(A81=Emisiones_CH4_CO2eq_LA[[#This Row],[País]],IFERROR(Emisiones_CH4_CO2eq_LA[[#This Row],[Residuos (kilotoneladas CO₂e)]]-M81,0),0)</f>
        <v>649.99999999989814</v>
      </c>
      <c r="O82" s="6">
        <f>IF(A81=Emisiones_CH4_CO2eq_LA[[#This Row],[País]],IFERROR(((Emisiones_CH4_CO2eq_LA[[#This Row],[Residuos (kilotoneladas CO₂e)]]-M81)/M81)*100,0),0)</f>
        <v>0.9860436893202339</v>
      </c>
      <c r="P82" s="6">
        <v>0.32289982885775498</v>
      </c>
      <c r="Q82">
        <v>20140</v>
      </c>
      <c r="R82">
        <f>IF(A81=Emisiones_CH4_CO2eq_LA[[#This Row],[País]],IFERROR(Emisiones_CH4_CO2eq_LA[[#This Row],[UCTUS (kilotoneladas CO₂e)]]-Q81,0),0)</f>
        <v>-4290</v>
      </c>
      <c r="S82" s="6">
        <f>IF(A81=Emisiones_CH4_CO2eq_LA[[#This Row],[País]],IFERROR(((Emisiones_CH4_CO2eq_LA[[#This Row],[UCTUS (kilotoneladas CO₂e)]]-Q81)/Q81)*100,0),0)</f>
        <v>-17.560376586164551</v>
      </c>
      <c r="T82" s="6">
        <v>9.7689688346029493E-2</v>
      </c>
      <c r="U82">
        <v>230</v>
      </c>
      <c r="V82">
        <f>IF(A81=Emisiones_CH4_CO2eq_LA[[#This Row],[País]],IFERROR(Emisiones_CH4_CO2eq_LA[[#This Row],[Industria (kilotoneladas CO₂e)]]-U81,0),0)</f>
        <v>0</v>
      </c>
      <c r="W82" s="6">
        <f>IF(A81=Emisiones_CH4_CO2eq_LA[[#This Row],[País]],IFERROR(((Emisiones_CH4_CO2eq_LA[[#This Row],[Industria (kilotoneladas CO₂e)]]-U81)/U81)*100,0),0)</f>
        <v>0</v>
      </c>
      <c r="X82" s="6">
        <v>1.1156220615484999E-3</v>
      </c>
      <c r="Y82">
        <v>12410</v>
      </c>
      <c r="Z82">
        <f>IF(A81=Emisiones_CH4_CO2eq_LA[[#This Row],[País]],IFERROR(Emisiones_CH4_CO2eq_LA[[#This Row],[Otras Quemas de Combustible (kilotoneladas CO₂e)]]-Y81,0),0)</f>
        <v>-110</v>
      </c>
      <c r="AA82" s="6">
        <f>IF(A81=Emisiones_CH4_CO2eq_LA[[#This Row],[País]],IFERROR(((Emisiones_CH4_CO2eq_LA[[#This Row],[Otras Quemas de Combustible (kilotoneladas CO₂e)]]-Y81)/Y81)*100,0),0)</f>
        <v>-0.87859424920127793</v>
      </c>
      <c r="AB82" s="6">
        <v>0.06</v>
      </c>
    </row>
    <row r="83" spans="1:28" x14ac:dyDescent="0.25">
      <c r="A83" t="s">
        <v>68</v>
      </c>
      <c r="B83" t="s">
        <v>68</v>
      </c>
      <c r="C83" t="s">
        <v>69</v>
      </c>
      <c r="D83">
        <v>1990</v>
      </c>
      <c r="E83">
        <v>6360</v>
      </c>
      <c r="F83">
        <f>IF(A82=Emisiones_CH4_CO2eq_LA[[#This Row],[País]],IFERROR(Emisiones_CH4_CO2eq_LA[[#This Row],[Agricultura (kilotoneladas CO₂e)]]-E82,0),0)</f>
        <v>0</v>
      </c>
      <c r="G83" s="6">
        <f>IF(A82=Emisiones_CH4_CO2eq_LA[[#This Row],[País]],IFERROR(((Emisiones_CH4_CO2eq_LA[[#This Row],[Agricultura (kilotoneladas CO₂e)]]-E82)/E82)*100,0),0)</f>
        <v>0</v>
      </c>
      <c r="H83" s="6">
        <v>0.47909604519774002</v>
      </c>
      <c r="I83">
        <v>2089.99999999999</v>
      </c>
      <c r="J83">
        <f>IF(A82=Emisiones_CH4_CO2eq_LA[[#This Row],[País]],IFERROR(Emisiones_CH4_CO2eq_LA[[#This Row],[Emisiones Fugitivas (kilotoneladas CO₂e)]]-I82,0),0)</f>
        <v>0</v>
      </c>
      <c r="K83" s="6">
        <f>IF(A82=Emisiones_CH4_CO2eq_LA[[#This Row],[País]],IFERROR(((Emisiones_CH4_CO2eq_LA[[#This Row],[Emisiones Fugitivas (kilotoneladas CO₂e)]]-I82)/I82)*100,0),0)</f>
        <v>0</v>
      </c>
      <c r="L83" s="6">
        <v>0.15743879472693001</v>
      </c>
      <c r="M83">
        <v>2540</v>
      </c>
      <c r="N83">
        <f>IF(A82=Emisiones_CH4_CO2eq_LA[[#This Row],[País]],IFERROR(Emisiones_CH4_CO2eq_LA[[#This Row],[Residuos (kilotoneladas CO₂e)]]-M82,0),0)</f>
        <v>0</v>
      </c>
      <c r="O83" s="6">
        <f>IF(A82=Emisiones_CH4_CO2eq_LA[[#This Row],[País]],IFERROR(((Emisiones_CH4_CO2eq_LA[[#This Row],[Residuos (kilotoneladas CO₂e)]]-M82)/M82)*100,0),0)</f>
        <v>0</v>
      </c>
      <c r="P83" s="6">
        <v>0.19133709981167599</v>
      </c>
      <c r="Q83">
        <v>230</v>
      </c>
      <c r="R83">
        <f>IF(A82=Emisiones_CH4_CO2eq_LA[[#This Row],[País]],IFERROR(Emisiones_CH4_CO2eq_LA[[#This Row],[UCTUS (kilotoneladas CO₂e)]]-Q82,0),0)</f>
        <v>0</v>
      </c>
      <c r="S83" s="6">
        <f>IF(A82=Emisiones_CH4_CO2eq_LA[[#This Row],[País]],IFERROR(((Emisiones_CH4_CO2eq_LA[[#This Row],[UCTUS (kilotoneladas CO₂e)]]-Q82)/Q82)*100,0),0)</f>
        <v>0</v>
      </c>
      <c r="T83" s="6">
        <v>1.7325800376647799E-2</v>
      </c>
      <c r="U83">
        <v>0</v>
      </c>
      <c r="V83">
        <f>IF(A82=Emisiones_CH4_CO2eq_LA[[#This Row],[País]],IFERROR(Emisiones_CH4_CO2eq_LA[[#This Row],[Industria (kilotoneladas CO₂e)]]-U82,0),0)</f>
        <v>0</v>
      </c>
      <c r="W83" s="6">
        <f>IF(A82=Emisiones_CH4_CO2eq_LA[[#This Row],[País]],IFERROR(((Emisiones_CH4_CO2eq_LA[[#This Row],[Industria (kilotoneladas CO₂e)]]-U82)/U82)*100,0),0)</f>
        <v>0</v>
      </c>
      <c r="X83" s="6">
        <v>0</v>
      </c>
      <c r="Y83">
        <v>1230</v>
      </c>
      <c r="Z83">
        <f>IF(A82=Emisiones_CH4_CO2eq_LA[[#This Row],[País]],IFERROR(Emisiones_CH4_CO2eq_LA[[#This Row],[Otras Quemas de Combustible (kilotoneladas CO₂e)]]-Y82,0),0)</f>
        <v>0</v>
      </c>
      <c r="AA83" s="6">
        <f>IF(A82=Emisiones_CH4_CO2eq_LA[[#This Row],[País]],IFERROR(((Emisiones_CH4_CO2eq_LA[[#This Row],[Otras Quemas de Combustible (kilotoneladas CO₂e)]]-Y82)/Y82)*100,0),0)</f>
        <v>0</v>
      </c>
      <c r="AB83" s="6">
        <v>0.09</v>
      </c>
    </row>
    <row r="84" spans="1:28" x14ac:dyDescent="0.25">
      <c r="A84" t="s">
        <v>68</v>
      </c>
      <c r="B84" t="s">
        <v>68</v>
      </c>
      <c r="C84" t="s">
        <v>69</v>
      </c>
      <c r="D84">
        <v>1991</v>
      </c>
      <c r="E84">
        <v>6430</v>
      </c>
      <c r="F84">
        <f>IF(A83=Emisiones_CH4_CO2eq_LA[[#This Row],[País]],IFERROR(Emisiones_CH4_CO2eq_LA[[#This Row],[Agricultura (kilotoneladas CO₂e)]]-E83,0),0)</f>
        <v>70</v>
      </c>
      <c r="G84" s="6">
        <f>IF(A83=Emisiones_CH4_CO2eq_LA[[#This Row],[País]],IFERROR(((Emisiones_CH4_CO2eq_LA[[#This Row],[Agricultura (kilotoneladas CO₂e)]]-E83)/E83)*100,0),0)</f>
        <v>1.10062893081761</v>
      </c>
      <c r="H84" s="6">
        <v>0.47647276769173702</v>
      </c>
      <c r="I84">
        <v>1960</v>
      </c>
      <c r="J84">
        <f>IF(A83=Emisiones_CH4_CO2eq_LA[[#This Row],[País]],IFERROR(Emisiones_CH4_CO2eq_LA[[#This Row],[Emisiones Fugitivas (kilotoneladas CO₂e)]]-I83,0),0)</f>
        <v>-129.99999999999</v>
      </c>
      <c r="K84" s="6">
        <f>IF(A83=Emisiones_CH4_CO2eq_LA[[#This Row],[País]],IFERROR(((Emisiones_CH4_CO2eq_LA[[#This Row],[Emisiones Fugitivas (kilotoneladas CO₂e)]]-I83)/I83)*100,0),0)</f>
        <v>-6.2200956937794549</v>
      </c>
      <c r="L84" s="6">
        <v>0.14523897739903599</v>
      </c>
      <c r="M84">
        <v>2620</v>
      </c>
      <c r="N84">
        <f>IF(A83=Emisiones_CH4_CO2eq_LA[[#This Row],[País]],IFERROR(Emisiones_CH4_CO2eq_LA[[#This Row],[Residuos (kilotoneladas CO₂e)]]-M83,0),0)</f>
        <v>80</v>
      </c>
      <c r="O84" s="6">
        <f>IF(A83=Emisiones_CH4_CO2eq_LA[[#This Row],[País]],IFERROR(((Emisiones_CH4_CO2eq_LA[[#This Row],[Residuos (kilotoneladas CO₂e)]]-M83)/M83)*100,0),0)</f>
        <v>3.1496062992125982</v>
      </c>
      <c r="P84" s="6">
        <v>0.19414597999258901</v>
      </c>
      <c r="Q84">
        <v>230</v>
      </c>
      <c r="R84">
        <f>IF(A83=Emisiones_CH4_CO2eq_LA[[#This Row],[País]],IFERROR(Emisiones_CH4_CO2eq_LA[[#This Row],[UCTUS (kilotoneladas CO₂e)]]-Q83,0),0)</f>
        <v>0</v>
      </c>
      <c r="S84" s="6">
        <f>IF(A83=Emisiones_CH4_CO2eq_LA[[#This Row],[País]],IFERROR(((Emisiones_CH4_CO2eq_LA[[#This Row],[UCTUS (kilotoneladas CO₂e)]]-Q83)/Q83)*100,0),0)</f>
        <v>0</v>
      </c>
      <c r="T84" s="6">
        <v>1.70433493886624E-2</v>
      </c>
      <c r="U84">
        <v>0</v>
      </c>
      <c r="V84">
        <f>IF(A83=Emisiones_CH4_CO2eq_LA[[#This Row],[País]],IFERROR(Emisiones_CH4_CO2eq_LA[[#This Row],[Industria (kilotoneladas CO₂e)]]-U83,0),0)</f>
        <v>0</v>
      </c>
      <c r="W84" s="6">
        <f>IF(A83=Emisiones_CH4_CO2eq_LA[[#This Row],[País]],IFERROR(((Emisiones_CH4_CO2eq_LA[[#This Row],[Industria (kilotoneladas CO₂e)]]-U83)/U83)*100,0),0)</f>
        <v>0</v>
      </c>
      <c r="X84" s="6">
        <v>0</v>
      </c>
      <c r="Y84">
        <v>1320</v>
      </c>
      <c r="Z84">
        <f>IF(A83=Emisiones_CH4_CO2eq_LA[[#This Row],[País]],IFERROR(Emisiones_CH4_CO2eq_LA[[#This Row],[Otras Quemas de Combustible (kilotoneladas CO₂e)]]-Y83,0),0)</f>
        <v>90</v>
      </c>
      <c r="AA84" s="6">
        <f>IF(A83=Emisiones_CH4_CO2eq_LA[[#This Row],[País]],IFERROR(((Emisiones_CH4_CO2eq_LA[[#This Row],[Otras Quemas de Combustible (kilotoneladas CO₂e)]]-Y83)/Y83)*100,0),0)</f>
        <v>7.3170731707317067</v>
      </c>
      <c r="AB84" s="6">
        <v>0.1</v>
      </c>
    </row>
    <row r="85" spans="1:28" x14ac:dyDescent="0.25">
      <c r="A85" t="s">
        <v>68</v>
      </c>
      <c r="B85" t="s">
        <v>68</v>
      </c>
      <c r="C85" t="s">
        <v>69</v>
      </c>
      <c r="D85">
        <v>1992</v>
      </c>
      <c r="E85">
        <v>6600</v>
      </c>
      <c r="F85">
        <f>IF(A84=Emisiones_CH4_CO2eq_LA[[#This Row],[País]],IFERROR(Emisiones_CH4_CO2eq_LA[[#This Row],[Agricultura (kilotoneladas CO₂e)]]-E84,0),0)</f>
        <v>170</v>
      </c>
      <c r="G85" s="6">
        <f>IF(A84=Emisiones_CH4_CO2eq_LA[[#This Row],[País]],IFERROR(((Emisiones_CH4_CO2eq_LA[[#This Row],[Agricultura (kilotoneladas CO₂e)]]-E84)/E84)*100,0),0)</f>
        <v>2.6438569206842923</v>
      </c>
      <c r="H85" s="6">
        <v>0.48104956268221499</v>
      </c>
      <c r="I85">
        <v>1840</v>
      </c>
      <c r="J85">
        <f>IF(A84=Emisiones_CH4_CO2eq_LA[[#This Row],[País]],IFERROR(Emisiones_CH4_CO2eq_LA[[#This Row],[Emisiones Fugitivas (kilotoneladas CO₂e)]]-I84,0),0)</f>
        <v>-120</v>
      </c>
      <c r="K85" s="6">
        <f>IF(A84=Emisiones_CH4_CO2eq_LA[[#This Row],[País]],IFERROR(((Emisiones_CH4_CO2eq_LA[[#This Row],[Emisiones Fugitivas (kilotoneladas CO₂e)]]-I84)/I84)*100,0),0)</f>
        <v>-6.1224489795918364</v>
      </c>
      <c r="L85" s="6">
        <v>0.134110787172011</v>
      </c>
      <c r="M85">
        <v>2690</v>
      </c>
      <c r="N85">
        <f>IF(A84=Emisiones_CH4_CO2eq_LA[[#This Row],[País]],IFERROR(Emisiones_CH4_CO2eq_LA[[#This Row],[Residuos (kilotoneladas CO₂e)]]-M84,0),0)</f>
        <v>70</v>
      </c>
      <c r="O85" s="6">
        <f>IF(A84=Emisiones_CH4_CO2eq_LA[[#This Row],[País]],IFERROR(((Emisiones_CH4_CO2eq_LA[[#This Row],[Residuos (kilotoneladas CO₂e)]]-M84)/M84)*100,0),0)</f>
        <v>2.6717557251908395</v>
      </c>
      <c r="P85" s="6">
        <v>0.19606413994169</v>
      </c>
      <c r="Q85">
        <v>230</v>
      </c>
      <c r="R85">
        <f>IF(A84=Emisiones_CH4_CO2eq_LA[[#This Row],[País]],IFERROR(Emisiones_CH4_CO2eq_LA[[#This Row],[UCTUS (kilotoneladas CO₂e)]]-Q84,0),0)</f>
        <v>0</v>
      </c>
      <c r="S85" s="6">
        <f>IF(A84=Emisiones_CH4_CO2eq_LA[[#This Row],[País]],IFERROR(((Emisiones_CH4_CO2eq_LA[[#This Row],[UCTUS (kilotoneladas CO₂e)]]-Q84)/Q84)*100,0),0)</f>
        <v>0</v>
      </c>
      <c r="T85" s="6">
        <v>1.6763848396501399E-2</v>
      </c>
      <c r="U85">
        <v>0</v>
      </c>
      <c r="V85">
        <f>IF(A84=Emisiones_CH4_CO2eq_LA[[#This Row],[País]],IFERROR(Emisiones_CH4_CO2eq_LA[[#This Row],[Industria (kilotoneladas CO₂e)]]-U84,0),0)</f>
        <v>0</v>
      </c>
      <c r="W85" s="6">
        <f>IF(A84=Emisiones_CH4_CO2eq_LA[[#This Row],[País]],IFERROR(((Emisiones_CH4_CO2eq_LA[[#This Row],[Industria (kilotoneladas CO₂e)]]-U84)/U84)*100,0),0)</f>
        <v>0</v>
      </c>
      <c r="X85" s="6">
        <v>0</v>
      </c>
      <c r="Y85">
        <v>1410</v>
      </c>
      <c r="Z85">
        <f>IF(A84=Emisiones_CH4_CO2eq_LA[[#This Row],[País]],IFERROR(Emisiones_CH4_CO2eq_LA[[#This Row],[Otras Quemas de Combustible (kilotoneladas CO₂e)]]-Y84,0),0)</f>
        <v>90</v>
      </c>
      <c r="AA85" s="6">
        <f>IF(A84=Emisiones_CH4_CO2eq_LA[[#This Row],[País]],IFERROR(((Emisiones_CH4_CO2eq_LA[[#This Row],[Otras Quemas de Combustible (kilotoneladas CO₂e)]]-Y84)/Y84)*100,0),0)</f>
        <v>6.8181818181818175</v>
      </c>
      <c r="AB85" s="6">
        <v>0.1</v>
      </c>
    </row>
    <row r="86" spans="1:28" x14ac:dyDescent="0.25">
      <c r="A86" t="s">
        <v>68</v>
      </c>
      <c r="B86" t="s">
        <v>68</v>
      </c>
      <c r="C86" t="s">
        <v>69</v>
      </c>
      <c r="D86">
        <v>1993</v>
      </c>
      <c r="E86">
        <v>6810</v>
      </c>
      <c r="F86">
        <f>IF(A85=Emisiones_CH4_CO2eq_LA[[#This Row],[País]],IFERROR(Emisiones_CH4_CO2eq_LA[[#This Row],[Agricultura (kilotoneladas CO₂e)]]-E85,0),0)</f>
        <v>210</v>
      </c>
      <c r="G86" s="6">
        <f>IF(A85=Emisiones_CH4_CO2eq_LA[[#This Row],[País]],IFERROR(((Emisiones_CH4_CO2eq_LA[[#This Row],[Agricultura (kilotoneladas CO₂e)]]-E85)/E85)*100,0),0)</f>
        <v>3.1818181818181817</v>
      </c>
      <c r="H86" s="6">
        <v>0.488347077805665</v>
      </c>
      <c r="I86">
        <v>1710</v>
      </c>
      <c r="J86">
        <f>IF(A85=Emisiones_CH4_CO2eq_LA[[#This Row],[País]],IFERROR(Emisiones_CH4_CO2eq_LA[[#This Row],[Emisiones Fugitivas (kilotoneladas CO₂e)]]-I85,0),0)</f>
        <v>-130</v>
      </c>
      <c r="K86" s="6">
        <f>IF(A85=Emisiones_CH4_CO2eq_LA[[#This Row],[País]],IFERROR(((Emisiones_CH4_CO2eq_LA[[#This Row],[Emisiones Fugitivas (kilotoneladas CO₂e)]]-I85)/I85)*100,0),0)</f>
        <v>-7.0652173913043477</v>
      </c>
      <c r="L86" s="6">
        <v>0.122624596629616</v>
      </c>
      <c r="M86">
        <v>2770</v>
      </c>
      <c r="N86">
        <f>IF(A85=Emisiones_CH4_CO2eq_LA[[#This Row],[País]],IFERROR(Emisiones_CH4_CO2eq_LA[[#This Row],[Residuos (kilotoneladas CO₂e)]]-M85,0),0)</f>
        <v>80</v>
      </c>
      <c r="O86" s="6">
        <f>IF(A85=Emisiones_CH4_CO2eq_LA[[#This Row],[País]],IFERROR(((Emisiones_CH4_CO2eq_LA[[#This Row],[Residuos (kilotoneladas CO₂e)]]-M85)/M85)*100,0),0)</f>
        <v>2.9739776951672861</v>
      </c>
      <c r="P86" s="6">
        <v>0.19863750448189299</v>
      </c>
      <c r="Q86">
        <v>230</v>
      </c>
      <c r="R86">
        <f>IF(A85=Emisiones_CH4_CO2eq_LA[[#This Row],[País]],IFERROR(Emisiones_CH4_CO2eq_LA[[#This Row],[UCTUS (kilotoneladas CO₂e)]]-Q85,0),0)</f>
        <v>0</v>
      </c>
      <c r="S86" s="6">
        <f>IF(A85=Emisiones_CH4_CO2eq_LA[[#This Row],[País]],IFERROR(((Emisiones_CH4_CO2eq_LA[[#This Row],[UCTUS (kilotoneladas CO₂e)]]-Q85)/Q85)*100,0),0)</f>
        <v>0</v>
      </c>
      <c r="T86" s="6">
        <v>1.6493366798135501E-2</v>
      </c>
      <c r="U86">
        <v>50</v>
      </c>
      <c r="V86">
        <f>IF(A85=Emisiones_CH4_CO2eq_LA[[#This Row],[País]],IFERROR(Emisiones_CH4_CO2eq_LA[[#This Row],[Industria (kilotoneladas CO₂e)]]-U85,0),0)</f>
        <v>50</v>
      </c>
      <c r="W86" s="6">
        <f>IF(A85=Emisiones_CH4_CO2eq_LA[[#This Row],[País]],IFERROR(((Emisiones_CH4_CO2eq_LA[[#This Row],[Industria (kilotoneladas CO₂e)]]-U85)/U85)*100,0),0)</f>
        <v>0</v>
      </c>
      <c r="X86" s="6">
        <v>3.58551452133381E-3</v>
      </c>
      <c r="Y86">
        <v>1490</v>
      </c>
      <c r="Z86">
        <f>IF(A85=Emisiones_CH4_CO2eq_LA[[#This Row],[País]],IFERROR(Emisiones_CH4_CO2eq_LA[[#This Row],[Otras Quemas de Combustible (kilotoneladas CO₂e)]]-Y85,0),0)</f>
        <v>80</v>
      </c>
      <c r="AA86" s="6">
        <f>IF(A85=Emisiones_CH4_CO2eq_LA[[#This Row],[País]],IFERROR(((Emisiones_CH4_CO2eq_LA[[#This Row],[Otras Quemas de Combustible (kilotoneladas CO₂e)]]-Y85)/Y85)*100,0),0)</f>
        <v>5.6737588652482271</v>
      </c>
      <c r="AB86" s="6">
        <v>0.11</v>
      </c>
    </row>
    <row r="87" spans="1:28" x14ac:dyDescent="0.25">
      <c r="A87" t="s">
        <v>68</v>
      </c>
      <c r="B87" t="s">
        <v>68</v>
      </c>
      <c r="C87" t="s">
        <v>69</v>
      </c>
      <c r="D87">
        <v>1994</v>
      </c>
      <c r="E87">
        <v>7060</v>
      </c>
      <c r="F87">
        <f>IF(A86=Emisiones_CH4_CO2eq_LA[[#This Row],[País]],IFERROR(Emisiones_CH4_CO2eq_LA[[#This Row],[Agricultura (kilotoneladas CO₂e)]]-E86,0),0)</f>
        <v>250</v>
      </c>
      <c r="G87" s="6">
        <f>IF(A86=Emisiones_CH4_CO2eq_LA[[#This Row],[País]],IFERROR(((Emisiones_CH4_CO2eq_LA[[#This Row],[Agricultura (kilotoneladas CO₂e)]]-E86)/E86)*100,0),0)</f>
        <v>3.6710719530102791</v>
      </c>
      <c r="H87" s="6">
        <v>0.49837639418325502</v>
      </c>
      <c r="I87">
        <v>1590</v>
      </c>
      <c r="J87">
        <f>IF(A86=Emisiones_CH4_CO2eq_LA[[#This Row],[País]],IFERROR(Emisiones_CH4_CO2eq_LA[[#This Row],[Emisiones Fugitivas (kilotoneladas CO₂e)]]-I86,0),0)</f>
        <v>-120</v>
      </c>
      <c r="K87" s="6">
        <f>IF(A86=Emisiones_CH4_CO2eq_LA[[#This Row],[País]],IFERROR(((Emisiones_CH4_CO2eq_LA[[#This Row],[Emisiones Fugitivas (kilotoneladas CO₂e)]]-I86)/I86)*100,0),0)</f>
        <v>-7.0175438596491224</v>
      </c>
      <c r="L87" s="6">
        <v>0.11224057602710701</v>
      </c>
      <c r="M87">
        <v>2860</v>
      </c>
      <c r="N87">
        <f>IF(A86=Emisiones_CH4_CO2eq_LA[[#This Row],[País]],IFERROR(Emisiones_CH4_CO2eq_LA[[#This Row],[Residuos (kilotoneladas CO₂e)]]-M86,0),0)</f>
        <v>90</v>
      </c>
      <c r="O87" s="6">
        <f>IF(A86=Emisiones_CH4_CO2eq_LA[[#This Row],[País]],IFERROR(((Emisiones_CH4_CO2eq_LA[[#This Row],[Residuos (kilotoneladas CO₂e)]]-M86)/M86)*100,0),0)</f>
        <v>3.2490974729241873</v>
      </c>
      <c r="P87" s="6">
        <v>0.201891853734293</v>
      </c>
      <c r="Q87">
        <v>230</v>
      </c>
      <c r="R87">
        <f>IF(A86=Emisiones_CH4_CO2eq_LA[[#This Row],[País]],IFERROR(Emisiones_CH4_CO2eq_LA[[#This Row],[UCTUS (kilotoneladas CO₂e)]]-Q86,0),0)</f>
        <v>0</v>
      </c>
      <c r="S87" s="6">
        <f>IF(A86=Emisiones_CH4_CO2eq_LA[[#This Row],[País]],IFERROR(((Emisiones_CH4_CO2eq_LA[[#This Row],[UCTUS (kilotoneladas CO₂e)]]-Q86)/Q86)*100,0),0)</f>
        <v>0</v>
      </c>
      <c r="T87" s="6">
        <v>1.6236058167443099E-2</v>
      </c>
      <c r="U87">
        <v>50</v>
      </c>
      <c r="V87">
        <f>IF(A86=Emisiones_CH4_CO2eq_LA[[#This Row],[País]],IFERROR(Emisiones_CH4_CO2eq_LA[[#This Row],[Industria (kilotoneladas CO₂e)]]-U86,0),0)</f>
        <v>0</v>
      </c>
      <c r="W87" s="6">
        <f>IF(A86=Emisiones_CH4_CO2eq_LA[[#This Row],[País]],IFERROR(((Emisiones_CH4_CO2eq_LA[[#This Row],[Industria (kilotoneladas CO₂e)]]-U86)/U86)*100,0),0)</f>
        <v>0</v>
      </c>
      <c r="X87" s="6">
        <v>3.5295778624876398E-3</v>
      </c>
      <c r="Y87">
        <v>1520</v>
      </c>
      <c r="Z87">
        <f>IF(A86=Emisiones_CH4_CO2eq_LA[[#This Row],[País]],IFERROR(Emisiones_CH4_CO2eq_LA[[#This Row],[Otras Quemas de Combustible (kilotoneladas CO₂e)]]-Y86,0),0)</f>
        <v>30</v>
      </c>
      <c r="AA87" s="6">
        <f>IF(A86=Emisiones_CH4_CO2eq_LA[[#This Row],[País]],IFERROR(((Emisiones_CH4_CO2eq_LA[[#This Row],[Otras Quemas de Combustible (kilotoneladas CO₂e)]]-Y86)/Y86)*100,0),0)</f>
        <v>2.0134228187919461</v>
      </c>
      <c r="AB87" s="6">
        <v>0.11</v>
      </c>
    </row>
    <row r="88" spans="1:28" x14ac:dyDescent="0.25">
      <c r="A88" t="s">
        <v>68</v>
      </c>
      <c r="B88" t="s">
        <v>68</v>
      </c>
      <c r="C88" t="s">
        <v>69</v>
      </c>
      <c r="D88">
        <v>1995</v>
      </c>
      <c r="E88">
        <v>7180</v>
      </c>
      <c r="F88">
        <f>IF(A87=Emisiones_CH4_CO2eq_LA[[#This Row],[País]],IFERROR(Emisiones_CH4_CO2eq_LA[[#This Row],[Agricultura (kilotoneladas CO₂e)]]-E87,0),0)</f>
        <v>120</v>
      </c>
      <c r="G88" s="6">
        <f>IF(A87=Emisiones_CH4_CO2eq_LA[[#This Row],[País]],IFERROR(((Emisiones_CH4_CO2eq_LA[[#This Row],[Agricultura (kilotoneladas CO₂e)]]-E87)/E87)*100,0),0)</f>
        <v>1.6997167138810201</v>
      </c>
      <c r="H88" s="6">
        <v>0.49926986996731798</v>
      </c>
      <c r="I88">
        <v>1580</v>
      </c>
      <c r="J88">
        <f>IF(A87=Emisiones_CH4_CO2eq_LA[[#This Row],[País]],IFERROR(Emisiones_CH4_CO2eq_LA[[#This Row],[Emisiones Fugitivas (kilotoneladas CO₂e)]]-I87,0),0)</f>
        <v>-10</v>
      </c>
      <c r="K88" s="6">
        <f>IF(A87=Emisiones_CH4_CO2eq_LA[[#This Row],[País]],IFERROR(((Emisiones_CH4_CO2eq_LA[[#This Row],[Emisiones Fugitivas (kilotoneladas CO₂e)]]-I87)/I87)*100,0),0)</f>
        <v>-0.62893081761006298</v>
      </c>
      <c r="L88" s="6">
        <v>0.10986718587024499</v>
      </c>
      <c r="M88">
        <v>2950</v>
      </c>
      <c r="N88">
        <f>IF(A87=Emisiones_CH4_CO2eq_LA[[#This Row],[País]],IFERROR(Emisiones_CH4_CO2eq_LA[[#This Row],[Residuos (kilotoneladas CO₂e)]]-M87,0),0)</f>
        <v>90</v>
      </c>
      <c r="O88" s="6">
        <f>IF(A87=Emisiones_CH4_CO2eq_LA[[#This Row],[País]],IFERROR(((Emisiones_CH4_CO2eq_LA[[#This Row],[Residuos (kilotoneladas CO₂e)]]-M87)/M87)*100,0),0)</f>
        <v>3.1468531468531471</v>
      </c>
      <c r="P88" s="6">
        <v>0.20513177108684999</v>
      </c>
      <c r="Q88">
        <v>230</v>
      </c>
      <c r="R88">
        <f>IF(A87=Emisiones_CH4_CO2eq_LA[[#This Row],[País]],IFERROR(Emisiones_CH4_CO2eq_LA[[#This Row],[UCTUS (kilotoneladas CO₂e)]]-Q87,0),0)</f>
        <v>0</v>
      </c>
      <c r="S88" s="6">
        <f>IF(A87=Emisiones_CH4_CO2eq_LA[[#This Row],[País]],IFERROR(((Emisiones_CH4_CO2eq_LA[[#This Row],[UCTUS (kilotoneladas CO₂e)]]-Q87)/Q87)*100,0),0)</f>
        <v>0</v>
      </c>
      <c r="T88" s="6">
        <v>1.5993324525415398E-2</v>
      </c>
      <c r="U88">
        <v>70</v>
      </c>
      <c r="V88">
        <f>IF(A87=Emisiones_CH4_CO2eq_LA[[#This Row],[País]],IFERROR(Emisiones_CH4_CO2eq_LA[[#This Row],[Industria (kilotoneladas CO₂e)]]-U87,0),0)</f>
        <v>20</v>
      </c>
      <c r="W88" s="6">
        <f>IF(A87=Emisiones_CH4_CO2eq_LA[[#This Row],[País]],IFERROR(((Emisiones_CH4_CO2eq_LA[[#This Row],[Industria (kilotoneladas CO₂e)]]-U87)/U87)*100,0),0)</f>
        <v>40</v>
      </c>
      <c r="X88" s="6">
        <v>4.8675335512133999E-3</v>
      </c>
      <c r="Y88">
        <v>1570</v>
      </c>
      <c r="Z88">
        <f>IF(A87=Emisiones_CH4_CO2eq_LA[[#This Row],[País]],IFERROR(Emisiones_CH4_CO2eq_LA[[#This Row],[Otras Quemas de Combustible (kilotoneladas CO₂e)]]-Y87,0),0)</f>
        <v>50</v>
      </c>
      <c r="AA88" s="6">
        <f>IF(A87=Emisiones_CH4_CO2eq_LA[[#This Row],[País]],IFERROR(((Emisiones_CH4_CO2eq_LA[[#This Row],[Otras Quemas de Combustible (kilotoneladas CO₂e)]]-Y87)/Y87)*100,0),0)</f>
        <v>3.2894736842105261</v>
      </c>
      <c r="AB88" s="6">
        <v>0.11</v>
      </c>
    </row>
    <row r="89" spans="1:28" x14ac:dyDescent="0.25">
      <c r="A89" t="s">
        <v>68</v>
      </c>
      <c r="B89" t="s">
        <v>68</v>
      </c>
      <c r="C89" t="s">
        <v>69</v>
      </c>
      <c r="D89">
        <v>1996</v>
      </c>
      <c r="E89">
        <v>7270</v>
      </c>
      <c r="F89">
        <f>IF(A88=Emisiones_CH4_CO2eq_LA[[#This Row],[País]],IFERROR(Emisiones_CH4_CO2eq_LA[[#This Row],[Agricultura (kilotoneladas CO₂e)]]-E88,0),0)</f>
        <v>90</v>
      </c>
      <c r="G89" s="6">
        <f>IF(A88=Emisiones_CH4_CO2eq_LA[[#This Row],[País]],IFERROR(((Emisiones_CH4_CO2eq_LA[[#This Row],[Agricultura (kilotoneladas CO₂e)]]-E88)/E88)*100,0),0)</f>
        <v>1.2534818941504178</v>
      </c>
      <c r="H89" s="6">
        <v>0.49838897648591202</v>
      </c>
      <c r="I89">
        <v>1570</v>
      </c>
      <c r="J89">
        <f>IF(A88=Emisiones_CH4_CO2eq_LA[[#This Row],[País]],IFERROR(Emisiones_CH4_CO2eq_LA[[#This Row],[Emisiones Fugitivas (kilotoneladas CO₂e)]]-I88,0),0)</f>
        <v>-10</v>
      </c>
      <c r="K89" s="6">
        <f>IF(A88=Emisiones_CH4_CO2eq_LA[[#This Row],[País]],IFERROR(((Emisiones_CH4_CO2eq_LA[[#This Row],[Emisiones Fugitivas (kilotoneladas CO₂e)]]-I88)/I88)*100,0),0)</f>
        <v>-0.63291139240506333</v>
      </c>
      <c r="L89" s="6">
        <v>0.107630081579488</v>
      </c>
      <c r="M89">
        <v>3050</v>
      </c>
      <c r="N89">
        <f>IF(A88=Emisiones_CH4_CO2eq_LA[[#This Row],[País]],IFERROR(Emisiones_CH4_CO2eq_LA[[#This Row],[Residuos (kilotoneladas CO₂e)]]-M88,0),0)</f>
        <v>100</v>
      </c>
      <c r="O89" s="6">
        <f>IF(A88=Emisiones_CH4_CO2eq_LA[[#This Row],[País]],IFERROR(((Emisiones_CH4_CO2eq_LA[[#This Row],[Residuos (kilotoneladas CO₂e)]]-M88)/M88)*100,0),0)</f>
        <v>3.3898305084745761</v>
      </c>
      <c r="P89" s="6">
        <v>0.209090285870981</v>
      </c>
      <c r="Q89">
        <v>80</v>
      </c>
      <c r="R89">
        <f>IF(A88=Emisiones_CH4_CO2eq_LA[[#This Row],[País]],IFERROR(Emisiones_CH4_CO2eq_LA[[#This Row],[UCTUS (kilotoneladas CO₂e)]]-Q88,0),0)</f>
        <v>-150</v>
      </c>
      <c r="S89" s="6">
        <f>IF(A88=Emisiones_CH4_CO2eq_LA[[#This Row],[País]],IFERROR(((Emisiones_CH4_CO2eq_LA[[#This Row],[UCTUS (kilotoneladas CO₂e)]]-Q88)/Q88)*100,0),0)</f>
        <v>-65.217391304347828</v>
      </c>
      <c r="T89" s="6">
        <v>5.4843353671076896E-3</v>
      </c>
      <c r="U89">
        <v>90</v>
      </c>
      <c r="V89">
        <f>IF(A88=Emisiones_CH4_CO2eq_LA[[#This Row],[País]],IFERROR(Emisiones_CH4_CO2eq_LA[[#This Row],[Industria (kilotoneladas CO₂e)]]-U88,0),0)</f>
        <v>20</v>
      </c>
      <c r="W89" s="6">
        <f>IF(A88=Emisiones_CH4_CO2eq_LA[[#This Row],[País]],IFERROR(((Emisiones_CH4_CO2eq_LA[[#This Row],[Industria (kilotoneladas CO₂e)]]-U88)/U88)*100,0),0)</f>
        <v>28.571428571428569</v>
      </c>
      <c r="X89" s="6">
        <v>6.1698772879961597E-3</v>
      </c>
      <c r="Y89">
        <v>1640</v>
      </c>
      <c r="Z89">
        <f>IF(A88=Emisiones_CH4_CO2eq_LA[[#This Row],[País]],IFERROR(Emisiones_CH4_CO2eq_LA[[#This Row],[Otras Quemas de Combustible (kilotoneladas CO₂e)]]-Y88,0),0)</f>
        <v>70</v>
      </c>
      <c r="AA89" s="6">
        <f>IF(A88=Emisiones_CH4_CO2eq_LA[[#This Row],[País]],IFERROR(((Emisiones_CH4_CO2eq_LA[[#This Row],[Otras Quemas de Combustible (kilotoneladas CO₂e)]]-Y88)/Y88)*100,0),0)</f>
        <v>4.4585987261146496</v>
      </c>
      <c r="AB89" s="6">
        <v>0.11</v>
      </c>
    </row>
    <row r="90" spans="1:28" x14ac:dyDescent="0.25">
      <c r="A90" t="s">
        <v>68</v>
      </c>
      <c r="B90" t="s">
        <v>68</v>
      </c>
      <c r="C90" t="s">
        <v>69</v>
      </c>
      <c r="D90">
        <v>1997</v>
      </c>
      <c r="E90">
        <v>7500</v>
      </c>
      <c r="F90">
        <f>IF(A89=Emisiones_CH4_CO2eq_LA[[#This Row],[País]],IFERROR(Emisiones_CH4_CO2eq_LA[[#This Row],[Agricultura (kilotoneladas CO₂e)]]-E89,0),0)</f>
        <v>230</v>
      </c>
      <c r="G90" s="6">
        <f>IF(A89=Emisiones_CH4_CO2eq_LA[[#This Row],[País]],IFERROR(((Emisiones_CH4_CO2eq_LA[[#This Row],[Agricultura (kilotoneladas CO₂e)]]-E89)/E89)*100,0),0)</f>
        <v>3.1636863823933976</v>
      </c>
      <c r="H90" s="6">
        <v>0.50723657513864395</v>
      </c>
      <c r="I90">
        <v>1560</v>
      </c>
      <c r="J90">
        <f>IF(A89=Emisiones_CH4_CO2eq_LA[[#This Row],[País]],IFERROR(Emisiones_CH4_CO2eq_LA[[#This Row],[Emisiones Fugitivas (kilotoneladas CO₂e)]]-I89,0),0)</f>
        <v>-10</v>
      </c>
      <c r="K90" s="6">
        <f>IF(A89=Emisiones_CH4_CO2eq_LA[[#This Row],[País]],IFERROR(((Emisiones_CH4_CO2eq_LA[[#This Row],[Emisiones Fugitivas (kilotoneladas CO₂e)]]-I89)/I89)*100,0),0)</f>
        <v>-0.63694267515923575</v>
      </c>
      <c r="L90" s="6">
        <v>0.105505207628838</v>
      </c>
      <c r="M90">
        <v>3140</v>
      </c>
      <c r="N90">
        <f>IF(A89=Emisiones_CH4_CO2eq_LA[[#This Row],[País]],IFERROR(Emisiones_CH4_CO2eq_LA[[#This Row],[Residuos (kilotoneladas CO₂e)]]-M89,0),0)</f>
        <v>90</v>
      </c>
      <c r="O90" s="6">
        <f>IF(A89=Emisiones_CH4_CO2eq_LA[[#This Row],[País]],IFERROR(((Emisiones_CH4_CO2eq_LA[[#This Row],[Residuos (kilotoneladas CO₂e)]]-M89)/M89)*100,0),0)</f>
        <v>2.9508196721311477</v>
      </c>
      <c r="P90" s="6">
        <v>0.21236304612471199</v>
      </c>
      <c r="Q90">
        <v>160</v>
      </c>
      <c r="R90">
        <f>IF(A89=Emisiones_CH4_CO2eq_LA[[#This Row],[País]],IFERROR(Emisiones_CH4_CO2eq_LA[[#This Row],[UCTUS (kilotoneladas CO₂e)]]-Q89,0),0)</f>
        <v>80</v>
      </c>
      <c r="S90" s="6">
        <f>IF(A89=Emisiones_CH4_CO2eq_LA[[#This Row],[País]],IFERROR(((Emisiones_CH4_CO2eq_LA[[#This Row],[UCTUS (kilotoneladas CO₂e)]]-Q89)/Q89)*100,0),0)</f>
        <v>100</v>
      </c>
      <c r="T90" s="6">
        <v>1.0821046936291E-2</v>
      </c>
      <c r="U90">
        <v>110</v>
      </c>
      <c r="V90">
        <f>IF(A89=Emisiones_CH4_CO2eq_LA[[#This Row],[País]],IFERROR(Emisiones_CH4_CO2eq_LA[[#This Row],[Industria (kilotoneladas CO₂e)]]-U89,0),0)</f>
        <v>20</v>
      </c>
      <c r="W90" s="6">
        <f>IF(A89=Emisiones_CH4_CO2eq_LA[[#This Row],[País]],IFERROR(((Emisiones_CH4_CO2eq_LA[[#This Row],[Industria (kilotoneladas CO₂e)]]-U89)/U89)*100,0),0)</f>
        <v>22.222222222222221</v>
      </c>
      <c r="X90" s="6">
        <v>7.4394697687001198E-3</v>
      </c>
      <c r="Y90">
        <v>1700</v>
      </c>
      <c r="Z90">
        <f>IF(A89=Emisiones_CH4_CO2eq_LA[[#This Row],[País]],IFERROR(Emisiones_CH4_CO2eq_LA[[#This Row],[Otras Quemas de Combustible (kilotoneladas CO₂e)]]-Y89,0),0)</f>
        <v>60</v>
      </c>
      <c r="AA90" s="6">
        <f>IF(A89=Emisiones_CH4_CO2eq_LA[[#This Row],[País]],IFERROR(((Emisiones_CH4_CO2eq_LA[[#This Row],[Otras Quemas de Combustible (kilotoneladas CO₂e)]]-Y89)/Y89)*100,0),0)</f>
        <v>3.6585365853658534</v>
      </c>
      <c r="AB90" s="6">
        <v>0.11</v>
      </c>
    </row>
    <row r="91" spans="1:28" x14ac:dyDescent="0.25">
      <c r="A91" t="s">
        <v>68</v>
      </c>
      <c r="B91" t="s">
        <v>68</v>
      </c>
      <c r="C91" t="s">
        <v>69</v>
      </c>
      <c r="D91">
        <v>1998</v>
      </c>
      <c r="E91">
        <v>7600</v>
      </c>
      <c r="F91">
        <f>IF(A90=Emisiones_CH4_CO2eq_LA[[#This Row],[País]],IFERROR(Emisiones_CH4_CO2eq_LA[[#This Row],[Agricultura (kilotoneladas CO₂e)]]-E90,0),0)</f>
        <v>100</v>
      </c>
      <c r="G91" s="6">
        <f>IF(A90=Emisiones_CH4_CO2eq_LA[[#This Row],[País]],IFERROR(((Emisiones_CH4_CO2eq_LA[[#This Row],[Agricultura (kilotoneladas CO₂e)]]-E90)/E90)*100,0),0)</f>
        <v>1.3333333333333335</v>
      </c>
      <c r="H91" s="6">
        <v>0.50741086927493595</v>
      </c>
      <c r="I91">
        <v>1560</v>
      </c>
      <c r="J91">
        <f>IF(A90=Emisiones_CH4_CO2eq_LA[[#This Row],[País]],IFERROR(Emisiones_CH4_CO2eq_LA[[#This Row],[Emisiones Fugitivas (kilotoneladas CO₂e)]]-I90,0),0)</f>
        <v>0</v>
      </c>
      <c r="K91" s="6">
        <f>IF(A90=Emisiones_CH4_CO2eq_LA[[#This Row],[País]],IFERROR(((Emisiones_CH4_CO2eq_LA[[#This Row],[Emisiones Fugitivas (kilotoneladas CO₂e)]]-I90)/I90)*100,0),0)</f>
        <v>0</v>
      </c>
      <c r="L91" s="6">
        <v>0.104152757377486</v>
      </c>
      <c r="M91">
        <v>3240</v>
      </c>
      <c r="N91">
        <f>IF(A90=Emisiones_CH4_CO2eq_LA[[#This Row],[País]],IFERROR(Emisiones_CH4_CO2eq_LA[[#This Row],[Residuos (kilotoneladas CO₂e)]]-M90,0),0)</f>
        <v>100</v>
      </c>
      <c r="O91" s="6">
        <f>IF(A90=Emisiones_CH4_CO2eq_LA[[#This Row],[País]],IFERROR(((Emisiones_CH4_CO2eq_LA[[#This Row],[Residuos (kilotoneladas CO₂e)]]-M90)/M90)*100,0),0)</f>
        <v>3.1847133757961785</v>
      </c>
      <c r="P91" s="6">
        <v>0.216317265322472</v>
      </c>
      <c r="Q91">
        <v>120</v>
      </c>
      <c r="R91">
        <f>IF(A90=Emisiones_CH4_CO2eq_LA[[#This Row],[País]],IFERROR(Emisiones_CH4_CO2eq_LA[[#This Row],[UCTUS (kilotoneladas CO₂e)]]-Q90,0),0)</f>
        <v>-40</v>
      </c>
      <c r="S91" s="6">
        <f>IF(A90=Emisiones_CH4_CO2eq_LA[[#This Row],[País]],IFERROR(((Emisiones_CH4_CO2eq_LA[[#This Row],[UCTUS (kilotoneladas CO₂e)]]-Q90)/Q90)*100,0),0)</f>
        <v>-25</v>
      </c>
      <c r="T91" s="6">
        <v>8.0117505674989903E-3</v>
      </c>
      <c r="U91">
        <v>130</v>
      </c>
      <c r="V91">
        <f>IF(A90=Emisiones_CH4_CO2eq_LA[[#This Row],[País]],IFERROR(Emisiones_CH4_CO2eq_LA[[#This Row],[Industria (kilotoneladas CO₂e)]]-U90,0),0)</f>
        <v>20</v>
      </c>
      <c r="W91" s="6">
        <f>IF(A90=Emisiones_CH4_CO2eq_LA[[#This Row],[País]],IFERROR(((Emisiones_CH4_CO2eq_LA[[#This Row],[Industria (kilotoneladas CO₂e)]]-U90)/U90)*100,0),0)</f>
        <v>18.181818181818183</v>
      </c>
      <c r="X91" s="6">
        <v>8.6793964481239102E-3</v>
      </c>
      <c r="Y91">
        <v>1760</v>
      </c>
      <c r="Z91">
        <f>IF(A90=Emisiones_CH4_CO2eq_LA[[#This Row],[País]],IFERROR(Emisiones_CH4_CO2eq_LA[[#This Row],[Otras Quemas de Combustible (kilotoneladas CO₂e)]]-Y90,0),0)</f>
        <v>60</v>
      </c>
      <c r="AA91" s="6">
        <f>IF(A90=Emisiones_CH4_CO2eq_LA[[#This Row],[País]],IFERROR(((Emisiones_CH4_CO2eq_LA[[#This Row],[Otras Quemas de Combustible (kilotoneladas CO₂e)]]-Y90)/Y90)*100,0),0)</f>
        <v>3.5294117647058822</v>
      </c>
      <c r="AB91" s="6">
        <v>0.12</v>
      </c>
    </row>
    <row r="92" spans="1:28" x14ac:dyDescent="0.25">
      <c r="A92" t="s">
        <v>68</v>
      </c>
      <c r="B92" t="s">
        <v>68</v>
      </c>
      <c r="C92" t="s">
        <v>69</v>
      </c>
      <c r="D92">
        <v>1999</v>
      </c>
      <c r="E92">
        <v>7520</v>
      </c>
      <c r="F92">
        <f>IF(A91=Emisiones_CH4_CO2eq_LA[[#This Row],[País]],IFERROR(Emisiones_CH4_CO2eq_LA[[#This Row],[Agricultura (kilotoneladas CO₂e)]]-E91,0),0)</f>
        <v>-80</v>
      </c>
      <c r="G92" s="6">
        <f>IF(A91=Emisiones_CH4_CO2eq_LA[[#This Row],[País]],IFERROR(((Emisiones_CH4_CO2eq_LA[[#This Row],[Agricultura (kilotoneladas CO₂e)]]-E91)/E91)*100,0),0)</f>
        <v>-1.0526315789473684</v>
      </c>
      <c r="H92" s="6">
        <v>0.49594407439161098</v>
      </c>
      <c r="I92">
        <v>1550</v>
      </c>
      <c r="J92">
        <f>IF(A91=Emisiones_CH4_CO2eq_LA[[#This Row],[País]],IFERROR(Emisiones_CH4_CO2eq_LA[[#This Row],[Emisiones Fugitivas (kilotoneladas CO₂e)]]-I91,0),0)</f>
        <v>-10</v>
      </c>
      <c r="K92" s="6">
        <f>IF(A91=Emisiones_CH4_CO2eq_LA[[#This Row],[País]],IFERROR(((Emisiones_CH4_CO2eq_LA[[#This Row],[Emisiones Fugitivas (kilotoneladas CO₂e)]]-I91)/I91)*100,0),0)</f>
        <v>-0.64102564102564097</v>
      </c>
      <c r="L92" s="6">
        <v>0.10222251533337701</v>
      </c>
      <c r="M92">
        <v>3340</v>
      </c>
      <c r="N92">
        <f>IF(A91=Emisiones_CH4_CO2eq_LA[[#This Row],[País]],IFERROR(Emisiones_CH4_CO2eq_LA[[#This Row],[Residuos (kilotoneladas CO₂e)]]-M91,0),0)</f>
        <v>100</v>
      </c>
      <c r="O92" s="6">
        <f>IF(A91=Emisiones_CH4_CO2eq_LA[[#This Row],[País]],IFERROR(((Emisiones_CH4_CO2eq_LA[[#This Row],[Residuos (kilotoneladas CO₂e)]]-M91)/M91)*100,0),0)</f>
        <v>3.0864197530864197</v>
      </c>
      <c r="P92" s="6">
        <v>0.220273033040954</v>
      </c>
      <c r="Q92">
        <v>130</v>
      </c>
      <c r="R92">
        <f>IF(A91=Emisiones_CH4_CO2eq_LA[[#This Row],[País]],IFERROR(Emisiones_CH4_CO2eq_LA[[#This Row],[UCTUS (kilotoneladas CO₂e)]]-Q91,0),0)</f>
        <v>10</v>
      </c>
      <c r="S92" s="6">
        <f>IF(A91=Emisiones_CH4_CO2eq_LA[[#This Row],[País]],IFERROR(((Emisiones_CH4_CO2eq_LA[[#This Row],[UCTUS (kilotoneladas CO₂e)]]-Q91)/Q91)*100,0),0)</f>
        <v>8.3333333333333321</v>
      </c>
      <c r="T92" s="6">
        <v>8.5735012860251904E-3</v>
      </c>
      <c r="U92">
        <v>150</v>
      </c>
      <c r="V92">
        <f>IF(A91=Emisiones_CH4_CO2eq_LA[[#This Row],[País]],IFERROR(Emisiones_CH4_CO2eq_LA[[#This Row],[Industria (kilotoneladas CO₂e)]]-U91,0),0)</f>
        <v>20</v>
      </c>
      <c r="W92" s="6">
        <f>IF(A91=Emisiones_CH4_CO2eq_LA[[#This Row],[País]],IFERROR(((Emisiones_CH4_CO2eq_LA[[#This Row],[Industria (kilotoneladas CO₂e)]]-U91)/U91)*100,0),0)</f>
        <v>15.384615384615385</v>
      </c>
      <c r="X92" s="6">
        <v>9.8925014838752209E-3</v>
      </c>
      <c r="Y92">
        <v>1830</v>
      </c>
      <c r="Z92">
        <f>IF(A91=Emisiones_CH4_CO2eq_LA[[#This Row],[País]],IFERROR(Emisiones_CH4_CO2eq_LA[[#This Row],[Otras Quemas de Combustible (kilotoneladas CO₂e)]]-Y91,0),0)</f>
        <v>70</v>
      </c>
      <c r="AA92" s="6">
        <f>IF(A91=Emisiones_CH4_CO2eq_LA[[#This Row],[País]],IFERROR(((Emisiones_CH4_CO2eq_LA[[#This Row],[Otras Quemas de Combustible (kilotoneladas CO₂e)]]-Y91)/Y91)*100,0),0)</f>
        <v>3.9772727272727271</v>
      </c>
      <c r="AB92" s="6">
        <v>0.12</v>
      </c>
    </row>
    <row r="93" spans="1:28" x14ac:dyDescent="0.25">
      <c r="A93" t="s">
        <v>68</v>
      </c>
      <c r="B93" t="s">
        <v>68</v>
      </c>
      <c r="C93" t="s">
        <v>69</v>
      </c>
      <c r="D93">
        <v>2000</v>
      </c>
      <c r="E93">
        <v>7470</v>
      </c>
      <c r="F93">
        <f>IF(A92=Emisiones_CH4_CO2eq_LA[[#This Row],[País]],IFERROR(Emisiones_CH4_CO2eq_LA[[#This Row],[Agricultura (kilotoneladas CO₂e)]]-E92,0),0)</f>
        <v>-50</v>
      </c>
      <c r="G93" s="6">
        <f>IF(A92=Emisiones_CH4_CO2eq_LA[[#This Row],[País]],IFERROR(((Emisiones_CH4_CO2eq_LA[[#This Row],[Agricultura (kilotoneladas CO₂e)]]-E92)/E92)*100,0),0)</f>
        <v>-0.66489361702127658</v>
      </c>
      <c r="H93" s="6">
        <v>0.48689870942510699</v>
      </c>
      <c r="I93">
        <v>1540</v>
      </c>
      <c r="J93">
        <f>IF(A92=Emisiones_CH4_CO2eq_LA[[#This Row],[País]],IFERROR(Emisiones_CH4_CO2eq_LA[[#This Row],[Emisiones Fugitivas (kilotoneladas CO₂e)]]-I92,0),0)</f>
        <v>-10</v>
      </c>
      <c r="K93" s="6">
        <f>IF(A92=Emisiones_CH4_CO2eq_LA[[#This Row],[País]],IFERROR(((Emisiones_CH4_CO2eq_LA[[#This Row],[Emisiones Fugitivas (kilotoneladas CO₂e)]]-I92)/I92)*100,0),0)</f>
        <v>-0.64516129032258063</v>
      </c>
      <c r="L93" s="6">
        <v>0.10037804719071799</v>
      </c>
      <c r="M93">
        <v>3430</v>
      </c>
      <c r="N93">
        <f>IF(A92=Emisiones_CH4_CO2eq_LA[[#This Row],[País]],IFERROR(Emisiones_CH4_CO2eq_LA[[#This Row],[Residuos (kilotoneladas CO₂e)]]-M92,0),0)</f>
        <v>90</v>
      </c>
      <c r="O93" s="6">
        <f>IF(A92=Emisiones_CH4_CO2eq_LA[[#This Row],[País]],IFERROR(((Emisiones_CH4_CO2eq_LA[[#This Row],[Residuos (kilotoneladas CO₂e)]]-M92)/M92)*100,0),0)</f>
        <v>2.6946107784431139</v>
      </c>
      <c r="P93" s="6">
        <v>0.22356928692478101</v>
      </c>
      <c r="Q93">
        <v>60</v>
      </c>
      <c r="R93">
        <f>IF(A92=Emisiones_CH4_CO2eq_LA[[#This Row],[País]],IFERROR(Emisiones_CH4_CO2eq_LA[[#This Row],[UCTUS (kilotoneladas CO₂e)]]-Q92,0),0)</f>
        <v>-70</v>
      </c>
      <c r="S93" s="6">
        <f>IF(A92=Emisiones_CH4_CO2eq_LA[[#This Row],[País]],IFERROR(((Emisiones_CH4_CO2eq_LA[[#This Row],[UCTUS (kilotoneladas CO₂e)]]-Q92)/Q92)*100,0),0)</f>
        <v>-53.846153846153847</v>
      </c>
      <c r="T93" s="6">
        <v>3.9108330074305803E-3</v>
      </c>
      <c r="U93">
        <v>170</v>
      </c>
      <c r="V93">
        <f>IF(A92=Emisiones_CH4_CO2eq_LA[[#This Row],[País]],IFERROR(Emisiones_CH4_CO2eq_LA[[#This Row],[Industria (kilotoneladas CO₂e)]]-U92,0),0)</f>
        <v>20</v>
      </c>
      <c r="W93" s="6">
        <f>IF(A92=Emisiones_CH4_CO2eq_LA[[#This Row],[País]],IFERROR(((Emisiones_CH4_CO2eq_LA[[#This Row],[Industria (kilotoneladas CO₂e)]]-U92)/U92)*100,0),0)</f>
        <v>13.333333333333334</v>
      </c>
      <c r="X93" s="6">
        <v>1.10806935210533E-2</v>
      </c>
      <c r="Y93">
        <v>1890</v>
      </c>
      <c r="Z93">
        <f>IF(A92=Emisiones_CH4_CO2eq_LA[[#This Row],[País]],IFERROR(Emisiones_CH4_CO2eq_LA[[#This Row],[Otras Quemas de Combustible (kilotoneladas CO₂e)]]-Y92,0),0)</f>
        <v>60</v>
      </c>
      <c r="AA93" s="6">
        <f>IF(A92=Emisiones_CH4_CO2eq_LA[[#This Row],[País]],IFERROR(((Emisiones_CH4_CO2eq_LA[[#This Row],[Otras Quemas de Combustible (kilotoneladas CO₂e)]]-Y92)/Y92)*100,0),0)</f>
        <v>3.278688524590164</v>
      </c>
      <c r="AB93" s="6">
        <v>0.12</v>
      </c>
    </row>
    <row r="94" spans="1:28" x14ac:dyDescent="0.25">
      <c r="A94" t="s">
        <v>68</v>
      </c>
      <c r="B94" t="s">
        <v>68</v>
      </c>
      <c r="C94" t="s">
        <v>69</v>
      </c>
      <c r="D94">
        <v>2001</v>
      </c>
      <c r="E94">
        <v>7390</v>
      </c>
      <c r="F94">
        <f>IF(A93=Emisiones_CH4_CO2eq_LA[[#This Row],[País]],IFERROR(Emisiones_CH4_CO2eq_LA[[#This Row],[Agricultura (kilotoneladas CO₂e)]]-E93,0),0)</f>
        <v>-80</v>
      </c>
      <c r="G94" s="6">
        <f>IF(A93=Emisiones_CH4_CO2eq_LA[[#This Row],[País]],IFERROR(((Emisiones_CH4_CO2eq_LA[[#This Row],[Agricultura (kilotoneladas CO₂e)]]-E93)/E93)*100,0),0)</f>
        <v>-1.07095046854083</v>
      </c>
      <c r="H94" s="6">
        <v>0.47628254704820799</v>
      </c>
      <c r="I94">
        <v>1570</v>
      </c>
      <c r="J94">
        <f>IF(A93=Emisiones_CH4_CO2eq_LA[[#This Row],[País]],IFERROR(Emisiones_CH4_CO2eq_LA[[#This Row],[Emisiones Fugitivas (kilotoneladas CO₂e)]]-I93,0),0)</f>
        <v>30</v>
      </c>
      <c r="K94" s="6">
        <f>IF(A93=Emisiones_CH4_CO2eq_LA[[#This Row],[País]],IFERROR(((Emisiones_CH4_CO2eq_LA[[#This Row],[Emisiones Fugitivas (kilotoneladas CO₂e)]]-I93)/I93)*100,0),0)</f>
        <v>1.948051948051948</v>
      </c>
      <c r="L94" s="6">
        <v>0.10118587264758901</v>
      </c>
      <c r="M94">
        <v>3330</v>
      </c>
      <c r="N94">
        <f>IF(A93=Emisiones_CH4_CO2eq_LA[[#This Row],[País]],IFERROR(Emisiones_CH4_CO2eq_LA[[#This Row],[Residuos (kilotoneladas CO₂e)]]-M93,0),0)</f>
        <v>-100</v>
      </c>
      <c r="O94" s="6">
        <f>IF(A93=Emisiones_CH4_CO2eq_LA[[#This Row],[País]],IFERROR(((Emisiones_CH4_CO2eq_LA[[#This Row],[Residuos (kilotoneladas CO₂e)]]-M93)/M93)*100,0),0)</f>
        <v>-2.9154518950437316</v>
      </c>
      <c r="P94" s="6">
        <v>0.21461716937354899</v>
      </c>
      <c r="Q94">
        <v>30</v>
      </c>
      <c r="R94">
        <f>IF(A93=Emisiones_CH4_CO2eq_LA[[#This Row],[País]],IFERROR(Emisiones_CH4_CO2eq_LA[[#This Row],[UCTUS (kilotoneladas CO₂e)]]-Q93,0),0)</f>
        <v>-30</v>
      </c>
      <c r="S94" s="6">
        <f>IF(A93=Emisiones_CH4_CO2eq_LA[[#This Row],[País]],IFERROR(((Emisiones_CH4_CO2eq_LA[[#This Row],[UCTUS (kilotoneladas CO₂e)]]-Q93)/Q93)*100,0),0)</f>
        <v>-50</v>
      </c>
      <c r="T94" s="6">
        <v>1.93348801237432E-3</v>
      </c>
      <c r="U94">
        <v>170</v>
      </c>
      <c r="V94">
        <f>IF(A93=Emisiones_CH4_CO2eq_LA[[#This Row],[País]],IFERROR(Emisiones_CH4_CO2eq_LA[[#This Row],[Industria (kilotoneladas CO₂e)]]-U93,0),0)</f>
        <v>0</v>
      </c>
      <c r="W94" s="6">
        <f>IF(A93=Emisiones_CH4_CO2eq_LA[[#This Row],[País]],IFERROR(((Emisiones_CH4_CO2eq_LA[[#This Row],[Industria (kilotoneladas CO₂e)]]-U93)/U93)*100,0),0)</f>
        <v>0</v>
      </c>
      <c r="X94" s="6">
        <v>1.09564320701211E-2</v>
      </c>
      <c r="Y94">
        <v>1910</v>
      </c>
      <c r="Z94">
        <f>IF(A93=Emisiones_CH4_CO2eq_LA[[#This Row],[País]],IFERROR(Emisiones_CH4_CO2eq_LA[[#This Row],[Otras Quemas de Combustible (kilotoneladas CO₂e)]]-Y93,0),0)</f>
        <v>20</v>
      </c>
      <c r="AA94" s="6">
        <f>IF(A93=Emisiones_CH4_CO2eq_LA[[#This Row],[País]],IFERROR(((Emisiones_CH4_CO2eq_LA[[#This Row],[Otras Quemas de Combustible (kilotoneladas CO₂e)]]-Y93)/Y93)*100,0),0)</f>
        <v>1.0582010582010581</v>
      </c>
      <c r="AB94" s="6">
        <v>0.12</v>
      </c>
    </row>
    <row r="95" spans="1:28" x14ac:dyDescent="0.25">
      <c r="A95" t="s">
        <v>68</v>
      </c>
      <c r="B95" t="s">
        <v>68</v>
      </c>
      <c r="C95" t="s">
        <v>69</v>
      </c>
      <c r="D95">
        <v>2002</v>
      </c>
      <c r="E95">
        <v>7290</v>
      </c>
      <c r="F95">
        <f>IF(A94=Emisiones_CH4_CO2eq_LA[[#This Row],[País]],IFERROR(Emisiones_CH4_CO2eq_LA[[#This Row],[Agricultura (kilotoneladas CO₂e)]]-E94,0),0)</f>
        <v>-100</v>
      </c>
      <c r="G95" s="6">
        <f>IF(A94=Emisiones_CH4_CO2eq_LA[[#This Row],[País]],IFERROR(((Emisiones_CH4_CO2eq_LA[[#This Row],[Agricultura (kilotoneladas CO₂e)]]-E94)/E94)*100,0),0)</f>
        <v>-1.3531799729364005</v>
      </c>
      <c r="H95" s="6">
        <v>0.46480489671002201</v>
      </c>
      <c r="I95">
        <v>1600</v>
      </c>
      <c r="J95">
        <f>IF(A94=Emisiones_CH4_CO2eq_LA[[#This Row],[País]],IFERROR(Emisiones_CH4_CO2eq_LA[[#This Row],[Emisiones Fugitivas (kilotoneladas CO₂e)]]-I94,0),0)</f>
        <v>30</v>
      </c>
      <c r="K95" s="6">
        <f>IF(A94=Emisiones_CH4_CO2eq_LA[[#This Row],[País]],IFERROR(((Emisiones_CH4_CO2eq_LA[[#This Row],[Emisiones Fugitivas (kilotoneladas CO₂e)]]-I94)/I94)*100,0),0)</f>
        <v>1.910828025477707</v>
      </c>
      <c r="L95" s="6">
        <v>0.10201479214486101</v>
      </c>
      <c r="M95">
        <v>3230</v>
      </c>
      <c r="N95">
        <f>IF(A94=Emisiones_CH4_CO2eq_LA[[#This Row],[País]],IFERROR(Emisiones_CH4_CO2eq_LA[[#This Row],[Residuos (kilotoneladas CO₂e)]]-M94,0),0)</f>
        <v>-100</v>
      </c>
      <c r="O95" s="6">
        <f>IF(A94=Emisiones_CH4_CO2eq_LA[[#This Row],[País]],IFERROR(((Emisiones_CH4_CO2eq_LA[[#This Row],[Residuos (kilotoneladas CO₂e)]]-M94)/M94)*100,0),0)</f>
        <v>-3.0030030030030028</v>
      </c>
      <c r="P95" s="6">
        <v>0.20594236164243801</v>
      </c>
      <c r="Q95">
        <v>180</v>
      </c>
      <c r="R95">
        <f>IF(A94=Emisiones_CH4_CO2eq_LA[[#This Row],[País]],IFERROR(Emisiones_CH4_CO2eq_LA[[#This Row],[UCTUS (kilotoneladas CO₂e)]]-Q94,0),0)</f>
        <v>150</v>
      </c>
      <c r="S95" s="6">
        <f>IF(A94=Emisiones_CH4_CO2eq_LA[[#This Row],[País]],IFERROR(((Emisiones_CH4_CO2eq_LA[[#This Row],[UCTUS (kilotoneladas CO₂e)]]-Q94)/Q94)*100,0),0)</f>
        <v>500</v>
      </c>
      <c r="T95" s="6">
        <v>1.14766641162968E-2</v>
      </c>
      <c r="U95">
        <v>170</v>
      </c>
      <c r="V95">
        <f>IF(A94=Emisiones_CH4_CO2eq_LA[[#This Row],[País]],IFERROR(Emisiones_CH4_CO2eq_LA[[#This Row],[Industria (kilotoneladas CO₂e)]]-U94,0),0)</f>
        <v>0</v>
      </c>
      <c r="W95" s="6">
        <f>IF(A94=Emisiones_CH4_CO2eq_LA[[#This Row],[País]],IFERROR(((Emisiones_CH4_CO2eq_LA[[#This Row],[Industria (kilotoneladas CO₂e)]]-U94)/U94)*100,0),0)</f>
        <v>0</v>
      </c>
      <c r="X95" s="6">
        <v>1.08390716653914E-2</v>
      </c>
      <c r="Y95">
        <v>1930</v>
      </c>
      <c r="Z95">
        <f>IF(A94=Emisiones_CH4_CO2eq_LA[[#This Row],[País]],IFERROR(Emisiones_CH4_CO2eq_LA[[#This Row],[Otras Quemas de Combustible (kilotoneladas CO₂e)]]-Y94,0),0)</f>
        <v>20</v>
      </c>
      <c r="AA95" s="6">
        <f>IF(A94=Emisiones_CH4_CO2eq_LA[[#This Row],[País]],IFERROR(((Emisiones_CH4_CO2eq_LA[[#This Row],[Otras Quemas de Combustible (kilotoneladas CO₂e)]]-Y94)/Y94)*100,0),0)</f>
        <v>1.0471204188481675</v>
      </c>
      <c r="AB95" s="6">
        <v>0.12</v>
      </c>
    </row>
    <row r="96" spans="1:28" x14ac:dyDescent="0.25">
      <c r="A96" t="s">
        <v>68</v>
      </c>
      <c r="B96" t="s">
        <v>68</v>
      </c>
      <c r="C96" t="s">
        <v>69</v>
      </c>
      <c r="D96">
        <v>2003</v>
      </c>
      <c r="E96">
        <v>7240</v>
      </c>
      <c r="F96">
        <f>IF(A95=Emisiones_CH4_CO2eq_LA[[#This Row],[País]],IFERROR(Emisiones_CH4_CO2eq_LA[[#This Row],[Agricultura (kilotoneladas CO₂e)]]-E95,0),0)</f>
        <v>-50</v>
      </c>
      <c r="G96" s="6">
        <f>IF(A95=Emisiones_CH4_CO2eq_LA[[#This Row],[País]],IFERROR(((Emisiones_CH4_CO2eq_LA[[#This Row],[Agricultura (kilotoneladas CO₂e)]]-E95)/E95)*100,0),0)</f>
        <v>-0.68587105624142664</v>
      </c>
      <c r="H96" s="6">
        <v>0.45678233438485799</v>
      </c>
      <c r="I96">
        <v>1620</v>
      </c>
      <c r="J96">
        <f>IF(A95=Emisiones_CH4_CO2eq_LA[[#This Row],[País]],IFERROR(Emisiones_CH4_CO2eq_LA[[#This Row],[Emisiones Fugitivas (kilotoneladas CO₂e)]]-I95,0),0)</f>
        <v>20</v>
      </c>
      <c r="K96" s="6">
        <f>IF(A95=Emisiones_CH4_CO2eq_LA[[#This Row],[País]],IFERROR(((Emisiones_CH4_CO2eq_LA[[#This Row],[Emisiones Fugitivas (kilotoneladas CO₂e)]]-I95)/I95)*100,0),0)</f>
        <v>1.25</v>
      </c>
      <c r="L96" s="6">
        <v>0.102208201892744</v>
      </c>
      <c r="M96">
        <v>3130</v>
      </c>
      <c r="N96">
        <f>IF(A95=Emisiones_CH4_CO2eq_LA[[#This Row],[País]],IFERROR(Emisiones_CH4_CO2eq_LA[[#This Row],[Residuos (kilotoneladas CO₂e)]]-M95,0),0)</f>
        <v>-100</v>
      </c>
      <c r="O96" s="6">
        <f>IF(A95=Emisiones_CH4_CO2eq_LA[[#This Row],[País]],IFERROR(((Emisiones_CH4_CO2eq_LA[[#This Row],[Residuos (kilotoneladas CO₂e)]]-M95)/M95)*100,0),0)</f>
        <v>-3.0959752321981426</v>
      </c>
      <c r="P96" s="6">
        <v>0.19747634069400599</v>
      </c>
      <c r="Q96">
        <v>170</v>
      </c>
      <c r="R96">
        <f>IF(A95=Emisiones_CH4_CO2eq_LA[[#This Row],[País]],IFERROR(Emisiones_CH4_CO2eq_LA[[#This Row],[UCTUS (kilotoneladas CO₂e)]]-Q95,0),0)</f>
        <v>-10</v>
      </c>
      <c r="S96" s="6">
        <f>IF(A95=Emisiones_CH4_CO2eq_LA[[#This Row],[País]],IFERROR(((Emisiones_CH4_CO2eq_LA[[#This Row],[UCTUS (kilotoneladas CO₂e)]]-Q95)/Q95)*100,0),0)</f>
        <v>-5.5555555555555554</v>
      </c>
      <c r="T96" s="6">
        <v>1.0725552050473101E-2</v>
      </c>
      <c r="U96">
        <v>160</v>
      </c>
      <c r="V96">
        <f>IF(A95=Emisiones_CH4_CO2eq_LA[[#This Row],[País]],IFERROR(Emisiones_CH4_CO2eq_LA[[#This Row],[Industria (kilotoneladas CO₂e)]]-U95,0),0)</f>
        <v>-10</v>
      </c>
      <c r="W96" s="6">
        <f>IF(A95=Emisiones_CH4_CO2eq_LA[[#This Row],[País]],IFERROR(((Emisiones_CH4_CO2eq_LA[[#This Row],[Industria (kilotoneladas CO₂e)]]-U95)/U95)*100,0),0)</f>
        <v>-5.8823529411764701</v>
      </c>
      <c r="X96" s="6">
        <v>1.00946372239747E-2</v>
      </c>
      <c r="Y96">
        <v>1950</v>
      </c>
      <c r="Z96">
        <f>IF(A95=Emisiones_CH4_CO2eq_LA[[#This Row],[País]],IFERROR(Emisiones_CH4_CO2eq_LA[[#This Row],[Otras Quemas de Combustible (kilotoneladas CO₂e)]]-Y95,0),0)</f>
        <v>20</v>
      </c>
      <c r="AA96" s="6">
        <f>IF(A95=Emisiones_CH4_CO2eq_LA[[#This Row],[País]],IFERROR(((Emisiones_CH4_CO2eq_LA[[#This Row],[Otras Quemas de Combustible (kilotoneladas CO₂e)]]-Y95)/Y95)*100,0),0)</f>
        <v>1.0362694300518136</v>
      </c>
      <c r="AB96" s="6">
        <v>0.12</v>
      </c>
    </row>
    <row r="97" spans="1:28" x14ac:dyDescent="0.25">
      <c r="A97" t="s">
        <v>68</v>
      </c>
      <c r="B97" t="s">
        <v>68</v>
      </c>
      <c r="C97" t="s">
        <v>69</v>
      </c>
      <c r="D97">
        <v>2004</v>
      </c>
      <c r="E97">
        <v>7340</v>
      </c>
      <c r="F97">
        <f>IF(A96=Emisiones_CH4_CO2eq_LA[[#This Row],[País]],IFERROR(Emisiones_CH4_CO2eq_LA[[#This Row],[Agricultura (kilotoneladas CO₂e)]]-E96,0),0)</f>
        <v>100</v>
      </c>
      <c r="G97" s="6">
        <f>IF(A96=Emisiones_CH4_CO2eq_LA[[#This Row],[País]],IFERROR(((Emisiones_CH4_CO2eq_LA[[#This Row],[Agricultura (kilotoneladas CO₂e)]]-E96)/E96)*100,0),0)</f>
        <v>1.3812154696132597</v>
      </c>
      <c r="H97" s="6">
        <v>0.45832032469559703</v>
      </c>
      <c r="I97">
        <v>1650</v>
      </c>
      <c r="J97">
        <f>IF(A96=Emisiones_CH4_CO2eq_LA[[#This Row],[País]],IFERROR(Emisiones_CH4_CO2eq_LA[[#This Row],[Emisiones Fugitivas (kilotoneladas CO₂e)]]-I96,0),0)</f>
        <v>30</v>
      </c>
      <c r="K97" s="6">
        <f>IF(A96=Emisiones_CH4_CO2eq_LA[[#This Row],[País]],IFERROR(((Emisiones_CH4_CO2eq_LA[[#This Row],[Emisiones Fugitivas (kilotoneladas CO₂e)]]-I96)/I96)*100,0),0)</f>
        <v>1.8518518518518516</v>
      </c>
      <c r="L97" s="6">
        <v>0.103028410864814</v>
      </c>
      <c r="M97">
        <v>3030</v>
      </c>
      <c r="N97">
        <f>IF(A96=Emisiones_CH4_CO2eq_LA[[#This Row],[País]],IFERROR(Emisiones_CH4_CO2eq_LA[[#This Row],[Residuos (kilotoneladas CO₂e)]]-M96,0),0)</f>
        <v>-100</v>
      </c>
      <c r="O97" s="6">
        <f>IF(A96=Emisiones_CH4_CO2eq_LA[[#This Row],[País]],IFERROR(((Emisiones_CH4_CO2eq_LA[[#This Row],[Residuos (kilotoneladas CO₂e)]]-M96)/M96)*100,0),0)</f>
        <v>-3.1948881789137378</v>
      </c>
      <c r="P97" s="6">
        <v>0.189197627224477</v>
      </c>
      <c r="Q97">
        <v>160</v>
      </c>
      <c r="R97">
        <f>IF(A96=Emisiones_CH4_CO2eq_LA[[#This Row],[País]],IFERROR(Emisiones_CH4_CO2eq_LA[[#This Row],[UCTUS (kilotoneladas CO₂e)]]-Q96,0),0)</f>
        <v>-10</v>
      </c>
      <c r="S97" s="6">
        <f>IF(A96=Emisiones_CH4_CO2eq_LA[[#This Row],[País]],IFERROR(((Emisiones_CH4_CO2eq_LA[[#This Row],[UCTUS (kilotoneladas CO₂e)]]-Q96)/Q96)*100,0),0)</f>
        <v>-5.8823529411764701</v>
      </c>
      <c r="T97" s="6">
        <v>9.9906337808304702E-3</v>
      </c>
      <c r="U97">
        <v>160</v>
      </c>
      <c r="V97">
        <f>IF(A96=Emisiones_CH4_CO2eq_LA[[#This Row],[País]],IFERROR(Emisiones_CH4_CO2eq_LA[[#This Row],[Industria (kilotoneladas CO₂e)]]-U96,0),0)</f>
        <v>0</v>
      </c>
      <c r="W97" s="6">
        <f>IF(A96=Emisiones_CH4_CO2eq_LA[[#This Row],[País]],IFERROR(((Emisiones_CH4_CO2eq_LA[[#This Row],[Industria (kilotoneladas CO₂e)]]-U96)/U96)*100,0),0)</f>
        <v>0</v>
      </c>
      <c r="X97" s="6">
        <v>9.9906337808304702E-3</v>
      </c>
      <c r="Y97">
        <v>1970</v>
      </c>
      <c r="Z97">
        <f>IF(A96=Emisiones_CH4_CO2eq_LA[[#This Row],[País]],IFERROR(Emisiones_CH4_CO2eq_LA[[#This Row],[Otras Quemas de Combustible (kilotoneladas CO₂e)]]-Y96,0),0)</f>
        <v>20</v>
      </c>
      <c r="AA97" s="6">
        <f>IF(A96=Emisiones_CH4_CO2eq_LA[[#This Row],[País]],IFERROR(((Emisiones_CH4_CO2eq_LA[[#This Row],[Otras Quemas de Combustible (kilotoneladas CO₂e)]]-Y96)/Y96)*100,0),0)</f>
        <v>1.0256410256410255</v>
      </c>
      <c r="AB97" s="6">
        <v>0.12</v>
      </c>
    </row>
    <row r="98" spans="1:28" x14ac:dyDescent="0.25">
      <c r="A98" t="s">
        <v>68</v>
      </c>
      <c r="B98" t="s">
        <v>68</v>
      </c>
      <c r="C98" t="s">
        <v>69</v>
      </c>
      <c r="D98">
        <v>2005</v>
      </c>
      <c r="E98">
        <v>7340</v>
      </c>
      <c r="F98">
        <f>IF(A97=Emisiones_CH4_CO2eq_LA[[#This Row],[País]],IFERROR(Emisiones_CH4_CO2eq_LA[[#This Row],[Agricultura (kilotoneladas CO₂e)]]-E97,0),0)</f>
        <v>0</v>
      </c>
      <c r="G98" s="6">
        <f>IF(A97=Emisiones_CH4_CO2eq_LA[[#This Row],[País]],IFERROR(((Emisiones_CH4_CO2eq_LA[[#This Row],[Agricultura (kilotoneladas CO₂e)]]-E97)/E97)*100,0),0)</f>
        <v>0</v>
      </c>
      <c r="H98" s="6">
        <v>0.45356238027559698</v>
      </c>
      <c r="I98">
        <v>1680</v>
      </c>
      <c r="J98">
        <f>IF(A97=Emisiones_CH4_CO2eq_LA[[#This Row],[País]],IFERROR(Emisiones_CH4_CO2eq_LA[[#This Row],[Emisiones Fugitivas (kilotoneladas CO₂e)]]-I97,0),0)</f>
        <v>30</v>
      </c>
      <c r="K98" s="6">
        <f>IF(A97=Emisiones_CH4_CO2eq_LA[[#This Row],[País]],IFERROR(((Emisiones_CH4_CO2eq_LA[[#This Row],[Emisiones Fugitivas (kilotoneladas CO₂e)]]-I97)/I97)*100,0),0)</f>
        <v>1.8181818181818181</v>
      </c>
      <c r="L98" s="6">
        <v>0.10381264289686699</v>
      </c>
      <c r="M98">
        <v>2930</v>
      </c>
      <c r="N98">
        <f>IF(A97=Emisiones_CH4_CO2eq_LA[[#This Row],[País]],IFERROR(Emisiones_CH4_CO2eq_LA[[#This Row],[Residuos (kilotoneladas CO₂e)]]-M97,0),0)</f>
        <v>-100</v>
      </c>
      <c r="O98" s="6">
        <f>IF(A97=Emisiones_CH4_CO2eq_LA[[#This Row],[País]],IFERROR(((Emisiones_CH4_CO2eq_LA[[#This Row],[Residuos (kilotoneladas CO₂e)]]-M97)/M97)*100,0),0)</f>
        <v>-3.3003300330032999</v>
      </c>
      <c r="P98" s="6">
        <v>0.181054192671321</v>
      </c>
      <c r="Q98">
        <v>280</v>
      </c>
      <c r="R98">
        <f>IF(A97=Emisiones_CH4_CO2eq_LA[[#This Row],[País]],IFERROR(Emisiones_CH4_CO2eq_LA[[#This Row],[UCTUS (kilotoneladas CO₂e)]]-Q97,0),0)</f>
        <v>120</v>
      </c>
      <c r="S98" s="6">
        <f>IF(A97=Emisiones_CH4_CO2eq_LA[[#This Row],[País]],IFERROR(((Emisiones_CH4_CO2eq_LA[[#This Row],[UCTUS (kilotoneladas CO₂e)]]-Q97)/Q97)*100,0),0)</f>
        <v>75</v>
      </c>
      <c r="T98" s="6">
        <v>1.7302107149477799E-2</v>
      </c>
      <c r="U98">
        <v>160</v>
      </c>
      <c r="V98">
        <f>IF(A97=Emisiones_CH4_CO2eq_LA[[#This Row],[País]],IFERROR(Emisiones_CH4_CO2eq_LA[[#This Row],[Industria (kilotoneladas CO₂e)]]-U97,0),0)</f>
        <v>0</v>
      </c>
      <c r="W98" s="6">
        <f>IF(A97=Emisiones_CH4_CO2eq_LA[[#This Row],[País]],IFERROR(((Emisiones_CH4_CO2eq_LA[[#This Row],[Industria (kilotoneladas CO₂e)]]-U97)/U97)*100,0),0)</f>
        <v>0</v>
      </c>
      <c r="X98" s="6">
        <v>9.8869183711301992E-3</v>
      </c>
      <c r="Y98">
        <v>1990</v>
      </c>
      <c r="Z98">
        <f>IF(A97=Emisiones_CH4_CO2eq_LA[[#This Row],[País]],IFERROR(Emisiones_CH4_CO2eq_LA[[#This Row],[Otras Quemas de Combustible (kilotoneladas CO₂e)]]-Y97,0),0)</f>
        <v>20</v>
      </c>
      <c r="AA98" s="6">
        <f>IF(A97=Emisiones_CH4_CO2eq_LA[[#This Row],[País]],IFERROR(((Emisiones_CH4_CO2eq_LA[[#This Row],[Otras Quemas de Combustible (kilotoneladas CO₂e)]]-Y97)/Y97)*100,0),0)</f>
        <v>1.015228426395939</v>
      </c>
      <c r="AB98" s="6">
        <v>0.12</v>
      </c>
    </row>
    <row r="99" spans="1:28" x14ac:dyDescent="0.25">
      <c r="A99" t="s">
        <v>68</v>
      </c>
      <c r="B99" t="s">
        <v>68</v>
      </c>
      <c r="C99" t="s">
        <v>69</v>
      </c>
      <c r="D99">
        <v>2006</v>
      </c>
      <c r="E99">
        <v>7100</v>
      </c>
      <c r="F99">
        <f>IF(A98=Emisiones_CH4_CO2eq_LA[[#This Row],[País]],IFERROR(Emisiones_CH4_CO2eq_LA[[#This Row],[Agricultura (kilotoneladas CO₂e)]]-E98,0),0)</f>
        <v>-240</v>
      </c>
      <c r="G99" s="6">
        <f>IF(A98=Emisiones_CH4_CO2eq_LA[[#This Row],[País]],IFERROR(((Emisiones_CH4_CO2eq_LA[[#This Row],[Agricultura (kilotoneladas CO₂e)]]-E98)/E98)*100,0),0)</f>
        <v>-3.2697547683923704</v>
      </c>
      <c r="H99" s="6">
        <v>0.434118006725771</v>
      </c>
      <c r="I99">
        <v>1710</v>
      </c>
      <c r="J99">
        <f>IF(A98=Emisiones_CH4_CO2eq_LA[[#This Row],[País]],IFERROR(Emisiones_CH4_CO2eq_LA[[#This Row],[Emisiones Fugitivas (kilotoneladas CO₂e)]]-I98,0),0)</f>
        <v>30</v>
      </c>
      <c r="K99" s="6">
        <f>IF(A98=Emisiones_CH4_CO2eq_LA[[#This Row],[País]],IFERROR(((Emisiones_CH4_CO2eq_LA[[#This Row],[Emisiones Fugitivas (kilotoneladas CO₂e)]]-I98)/I98)*100,0),0)</f>
        <v>1.7857142857142856</v>
      </c>
      <c r="L99" s="6">
        <v>0.10455518190155901</v>
      </c>
      <c r="M99">
        <v>2830</v>
      </c>
      <c r="N99">
        <f>IF(A98=Emisiones_CH4_CO2eq_LA[[#This Row],[País]],IFERROR(Emisiones_CH4_CO2eq_LA[[#This Row],[Residuos (kilotoneladas CO₂e)]]-M98,0),0)</f>
        <v>-100</v>
      </c>
      <c r="O99" s="6">
        <f>IF(A98=Emisiones_CH4_CO2eq_LA[[#This Row],[País]],IFERROR(((Emisiones_CH4_CO2eq_LA[[#This Row],[Residuos (kilotoneladas CO₂e)]]-M98)/M98)*100,0),0)</f>
        <v>-3.4129692832764507</v>
      </c>
      <c r="P99" s="6">
        <v>0.173035768878018</v>
      </c>
      <c r="Q99">
        <v>110</v>
      </c>
      <c r="R99">
        <f>IF(A98=Emisiones_CH4_CO2eq_LA[[#This Row],[País]],IFERROR(Emisiones_CH4_CO2eq_LA[[#This Row],[UCTUS (kilotoneladas CO₂e)]]-Q98,0),0)</f>
        <v>-170</v>
      </c>
      <c r="S99" s="6">
        <f>IF(A98=Emisiones_CH4_CO2eq_LA[[#This Row],[País]],IFERROR(((Emisiones_CH4_CO2eq_LA[[#This Row],[UCTUS (kilotoneladas CO₂e)]]-Q98)/Q98)*100,0),0)</f>
        <v>-60.714285714285708</v>
      </c>
      <c r="T99" s="6">
        <v>6.7257719351880097E-3</v>
      </c>
      <c r="U99">
        <v>160</v>
      </c>
      <c r="V99">
        <f>IF(A98=Emisiones_CH4_CO2eq_LA[[#This Row],[País]],IFERROR(Emisiones_CH4_CO2eq_LA[[#This Row],[Industria (kilotoneladas CO₂e)]]-U98,0),0)</f>
        <v>0</v>
      </c>
      <c r="W99" s="6">
        <f>IF(A98=Emisiones_CH4_CO2eq_LA[[#This Row],[País]],IFERROR(((Emisiones_CH4_CO2eq_LA[[#This Row],[Industria (kilotoneladas CO₂e)]]-U98)/U98)*100,0),0)</f>
        <v>0</v>
      </c>
      <c r="X99" s="6">
        <v>9.78294099663711E-3</v>
      </c>
      <c r="Y99">
        <v>1980</v>
      </c>
      <c r="Z99">
        <f>IF(A98=Emisiones_CH4_CO2eq_LA[[#This Row],[País]],IFERROR(Emisiones_CH4_CO2eq_LA[[#This Row],[Otras Quemas de Combustible (kilotoneladas CO₂e)]]-Y98,0),0)</f>
        <v>-10</v>
      </c>
      <c r="AA99" s="6">
        <f>IF(A98=Emisiones_CH4_CO2eq_LA[[#This Row],[País]],IFERROR(((Emisiones_CH4_CO2eq_LA[[#This Row],[Otras Quemas de Combustible (kilotoneladas CO₂e)]]-Y98)/Y98)*100,0),0)</f>
        <v>-0.50251256281407031</v>
      </c>
      <c r="AB99" s="6">
        <v>0.12</v>
      </c>
    </row>
    <row r="100" spans="1:28" x14ac:dyDescent="0.25">
      <c r="A100" t="s">
        <v>68</v>
      </c>
      <c r="B100" t="s">
        <v>68</v>
      </c>
      <c r="C100" t="s">
        <v>69</v>
      </c>
      <c r="D100">
        <v>2007</v>
      </c>
      <c r="E100">
        <v>6780</v>
      </c>
      <c r="F100">
        <f>IF(A99=Emisiones_CH4_CO2eq_LA[[#This Row],[País]],IFERROR(Emisiones_CH4_CO2eq_LA[[#This Row],[Agricultura (kilotoneladas CO₂e)]]-E99,0),0)</f>
        <v>-320</v>
      </c>
      <c r="G100" s="6">
        <f>IF(A99=Emisiones_CH4_CO2eq_LA[[#This Row],[País]],IFERROR(((Emisiones_CH4_CO2eq_LA[[#This Row],[Agricultura (kilotoneladas CO₂e)]]-E99)/E99)*100,0),0)</f>
        <v>-4.507042253521127</v>
      </c>
      <c r="H100" s="6">
        <v>0.41016333938293997</v>
      </c>
      <c r="I100">
        <v>1580</v>
      </c>
      <c r="J100">
        <f>IF(A99=Emisiones_CH4_CO2eq_LA[[#This Row],[País]],IFERROR(Emisiones_CH4_CO2eq_LA[[#This Row],[Emisiones Fugitivas (kilotoneladas CO₂e)]]-I99,0),0)</f>
        <v>-130</v>
      </c>
      <c r="K100" s="6">
        <f>IF(A99=Emisiones_CH4_CO2eq_LA[[#This Row],[País]],IFERROR(((Emisiones_CH4_CO2eq_LA[[#This Row],[Emisiones Fugitivas (kilotoneladas CO₂e)]]-I99)/I99)*100,0),0)</f>
        <v>-7.6023391812865491</v>
      </c>
      <c r="L100" s="6">
        <v>9.5583787053841504E-2</v>
      </c>
      <c r="M100">
        <v>3080</v>
      </c>
      <c r="N100">
        <f>IF(A99=Emisiones_CH4_CO2eq_LA[[#This Row],[País]],IFERROR(Emisiones_CH4_CO2eq_LA[[#This Row],[Residuos (kilotoneladas CO₂e)]]-M99,0),0)</f>
        <v>250</v>
      </c>
      <c r="O100" s="6">
        <f>IF(A99=Emisiones_CH4_CO2eq_LA[[#This Row],[País]],IFERROR(((Emisiones_CH4_CO2eq_LA[[#This Row],[Residuos (kilotoneladas CO₂e)]]-M99)/M99)*100,0),0)</f>
        <v>8.8339222614840995</v>
      </c>
      <c r="P100" s="6">
        <v>0.18632788868723499</v>
      </c>
      <c r="Q100">
        <v>260</v>
      </c>
      <c r="R100">
        <f>IF(A99=Emisiones_CH4_CO2eq_LA[[#This Row],[País]],IFERROR(Emisiones_CH4_CO2eq_LA[[#This Row],[UCTUS (kilotoneladas CO₂e)]]-Q99,0),0)</f>
        <v>150</v>
      </c>
      <c r="S100" s="6">
        <f>IF(A99=Emisiones_CH4_CO2eq_LA[[#This Row],[País]],IFERROR(((Emisiones_CH4_CO2eq_LA[[#This Row],[UCTUS (kilotoneladas CO₂e)]]-Q99)/Q99)*100,0),0)</f>
        <v>136.36363636363635</v>
      </c>
      <c r="T100" s="6">
        <v>1.5728977616454899E-2</v>
      </c>
      <c r="U100">
        <v>130</v>
      </c>
      <c r="V100">
        <f>IF(A99=Emisiones_CH4_CO2eq_LA[[#This Row],[País]],IFERROR(Emisiones_CH4_CO2eq_LA[[#This Row],[Industria (kilotoneladas CO₂e)]]-U99,0),0)</f>
        <v>-30</v>
      </c>
      <c r="W100" s="6">
        <f>IF(A99=Emisiones_CH4_CO2eq_LA[[#This Row],[País]],IFERROR(((Emisiones_CH4_CO2eq_LA[[#This Row],[Industria (kilotoneladas CO₂e)]]-U99)/U99)*100,0),0)</f>
        <v>-18.75</v>
      </c>
      <c r="X100" s="6">
        <v>7.86448880822746E-3</v>
      </c>
      <c r="Y100">
        <v>1990</v>
      </c>
      <c r="Z100">
        <f>IF(A99=Emisiones_CH4_CO2eq_LA[[#This Row],[País]],IFERROR(Emisiones_CH4_CO2eq_LA[[#This Row],[Otras Quemas de Combustible (kilotoneladas CO₂e)]]-Y99,0),0)</f>
        <v>10</v>
      </c>
      <c r="AA100" s="6">
        <f>IF(A99=Emisiones_CH4_CO2eq_LA[[#This Row],[País]],IFERROR(((Emisiones_CH4_CO2eq_LA[[#This Row],[Otras Quemas de Combustible (kilotoneladas CO₂e)]]-Y99)/Y99)*100,0),0)</f>
        <v>0.50505050505050508</v>
      </c>
      <c r="AB100" s="6">
        <v>0.12</v>
      </c>
    </row>
    <row r="101" spans="1:28" x14ac:dyDescent="0.25">
      <c r="A101" t="s">
        <v>68</v>
      </c>
      <c r="B101" t="s">
        <v>68</v>
      </c>
      <c r="C101" t="s">
        <v>69</v>
      </c>
      <c r="D101">
        <v>2008</v>
      </c>
      <c r="E101">
        <v>6880</v>
      </c>
      <c r="F101">
        <f>IF(A100=Emisiones_CH4_CO2eq_LA[[#This Row],[País]],IFERROR(Emisiones_CH4_CO2eq_LA[[#This Row],[Agricultura (kilotoneladas CO₂e)]]-E100,0),0)</f>
        <v>100</v>
      </c>
      <c r="G101" s="6">
        <f>IF(A100=Emisiones_CH4_CO2eq_LA[[#This Row],[País]],IFERROR(((Emisiones_CH4_CO2eq_LA[[#This Row],[Agricultura (kilotoneladas CO₂e)]]-E100)/E100)*100,0),0)</f>
        <v>1.4749262536873156</v>
      </c>
      <c r="H101" s="6">
        <v>0.41177878860426098</v>
      </c>
      <c r="I101">
        <v>1460</v>
      </c>
      <c r="J101">
        <f>IF(A100=Emisiones_CH4_CO2eq_LA[[#This Row],[País]],IFERROR(Emisiones_CH4_CO2eq_LA[[#This Row],[Emisiones Fugitivas (kilotoneladas CO₂e)]]-I100,0),0)</f>
        <v>-120</v>
      </c>
      <c r="K101" s="6">
        <f>IF(A100=Emisiones_CH4_CO2eq_LA[[#This Row],[País]],IFERROR(((Emisiones_CH4_CO2eq_LA[[#This Row],[Emisiones Fugitivas (kilotoneladas CO₂e)]]-I100)/I100)*100,0),0)</f>
        <v>-7.59493670886076</v>
      </c>
      <c r="L101" s="6">
        <v>8.7383289442183307E-2</v>
      </c>
      <c r="M101">
        <v>3320</v>
      </c>
      <c r="N101">
        <f>IF(A100=Emisiones_CH4_CO2eq_LA[[#This Row],[País]],IFERROR(Emisiones_CH4_CO2eq_LA[[#This Row],[Residuos (kilotoneladas CO₂e)]]-M100,0),0)</f>
        <v>240</v>
      </c>
      <c r="O101" s="6">
        <f>IF(A100=Emisiones_CH4_CO2eq_LA[[#This Row],[País]],IFERROR(((Emisiones_CH4_CO2eq_LA[[#This Row],[Residuos (kilotoneladas CO₂e)]]-M100)/M100)*100,0),0)</f>
        <v>7.7922077922077921</v>
      </c>
      <c r="P101" s="6">
        <v>0.1987072061288</v>
      </c>
      <c r="Q101">
        <v>360</v>
      </c>
      <c r="R101">
        <f>IF(A100=Emisiones_CH4_CO2eq_LA[[#This Row],[País]],IFERROR(Emisiones_CH4_CO2eq_LA[[#This Row],[UCTUS (kilotoneladas CO₂e)]]-Q100,0),0)</f>
        <v>100</v>
      </c>
      <c r="S101" s="6">
        <f>IF(A100=Emisiones_CH4_CO2eq_LA[[#This Row],[País]],IFERROR(((Emisiones_CH4_CO2eq_LA[[#This Row],[UCTUS (kilotoneladas CO₂e)]]-Q100)/Q100)*100,0),0)</f>
        <v>38.461538461538467</v>
      </c>
      <c r="T101" s="6">
        <v>2.1546564519990399E-2</v>
      </c>
      <c r="U101">
        <v>110</v>
      </c>
      <c r="V101">
        <f>IF(A100=Emisiones_CH4_CO2eq_LA[[#This Row],[País]],IFERROR(Emisiones_CH4_CO2eq_LA[[#This Row],[Industria (kilotoneladas CO₂e)]]-U100,0),0)</f>
        <v>-20</v>
      </c>
      <c r="W101" s="6">
        <f>IF(A100=Emisiones_CH4_CO2eq_LA[[#This Row],[País]],IFERROR(((Emisiones_CH4_CO2eq_LA[[#This Row],[Industria (kilotoneladas CO₂e)]]-U100)/U100)*100,0),0)</f>
        <v>-15.384615384615385</v>
      </c>
      <c r="X101" s="6">
        <v>6.5836724922192901E-3</v>
      </c>
      <c r="Y101">
        <v>2009.99999999999</v>
      </c>
      <c r="Z101">
        <f>IF(A100=Emisiones_CH4_CO2eq_LA[[#This Row],[País]],IFERROR(Emisiones_CH4_CO2eq_LA[[#This Row],[Otras Quemas de Combustible (kilotoneladas CO₂e)]]-Y100,0),0)</f>
        <v>19.999999999989996</v>
      </c>
      <c r="AA101" s="6">
        <f>IF(A100=Emisiones_CH4_CO2eq_LA[[#This Row],[País]],IFERROR(((Emisiones_CH4_CO2eq_LA[[#This Row],[Otras Quemas de Combustible (kilotoneladas CO₂e)]]-Y100)/Y100)*100,0),0)</f>
        <v>1.0050251256276379</v>
      </c>
      <c r="AB101" s="6">
        <v>0.12</v>
      </c>
    </row>
    <row r="102" spans="1:28" x14ac:dyDescent="0.25">
      <c r="A102" t="s">
        <v>68</v>
      </c>
      <c r="B102" t="s">
        <v>68</v>
      </c>
      <c r="C102" t="s">
        <v>69</v>
      </c>
      <c r="D102">
        <v>2009</v>
      </c>
      <c r="E102">
        <v>6950</v>
      </c>
      <c r="F102">
        <f>IF(A101=Emisiones_CH4_CO2eq_LA[[#This Row],[País]],IFERROR(Emisiones_CH4_CO2eq_LA[[#This Row],[Agricultura (kilotoneladas CO₂e)]]-E101,0),0)</f>
        <v>70</v>
      </c>
      <c r="G102" s="6">
        <f>IF(A101=Emisiones_CH4_CO2eq_LA[[#This Row],[País]],IFERROR(((Emisiones_CH4_CO2eq_LA[[#This Row],[Agricultura (kilotoneladas CO₂e)]]-E101)/E101)*100,0),0)</f>
        <v>1.0174418604651163</v>
      </c>
      <c r="H102" s="6">
        <v>0.41158356034584798</v>
      </c>
      <c r="I102">
        <v>1330</v>
      </c>
      <c r="J102">
        <f>IF(A101=Emisiones_CH4_CO2eq_LA[[#This Row],[País]],IFERROR(Emisiones_CH4_CO2eq_LA[[#This Row],[Emisiones Fugitivas (kilotoneladas CO₂e)]]-I101,0),0)</f>
        <v>-130</v>
      </c>
      <c r="K102" s="6">
        <f>IF(A101=Emisiones_CH4_CO2eq_LA[[#This Row],[País]],IFERROR(((Emisiones_CH4_CO2eq_LA[[#This Row],[Emisiones Fugitivas (kilotoneladas CO₂e)]]-I101)/I101)*100,0),0)</f>
        <v>-8.9041095890410951</v>
      </c>
      <c r="L102" s="6">
        <v>7.8763472699277498E-2</v>
      </c>
      <c r="M102">
        <v>3570</v>
      </c>
      <c r="N102">
        <f>IF(A101=Emisiones_CH4_CO2eq_LA[[#This Row],[País]],IFERROR(Emisiones_CH4_CO2eq_LA[[#This Row],[Residuos (kilotoneladas CO₂e)]]-M101,0),0)</f>
        <v>250</v>
      </c>
      <c r="O102" s="6">
        <f>IF(A101=Emisiones_CH4_CO2eq_LA[[#This Row],[País]],IFERROR(((Emisiones_CH4_CO2eq_LA[[#This Row],[Residuos (kilotoneladas CO₂e)]]-M101)/M101)*100,0),0)</f>
        <v>7.5301204819277112</v>
      </c>
      <c r="P102" s="6">
        <v>0.211417742508587</v>
      </c>
      <c r="Q102">
        <v>240</v>
      </c>
      <c r="R102">
        <f>IF(A101=Emisiones_CH4_CO2eq_LA[[#This Row],[País]],IFERROR(Emisiones_CH4_CO2eq_LA[[#This Row],[UCTUS (kilotoneladas CO₂e)]]-Q101,0),0)</f>
        <v>-120</v>
      </c>
      <c r="S102" s="6">
        <f>IF(A101=Emisiones_CH4_CO2eq_LA[[#This Row],[País]],IFERROR(((Emisiones_CH4_CO2eq_LA[[#This Row],[UCTUS (kilotoneladas CO₂e)]]-Q101)/Q101)*100,0),0)</f>
        <v>-33.333333333333329</v>
      </c>
      <c r="T102" s="6">
        <v>1.42129574795688E-2</v>
      </c>
      <c r="U102">
        <v>80</v>
      </c>
      <c r="V102">
        <f>IF(A101=Emisiones_CH4_CO2eq_LA[[#This Row],[País]],IFERROR(Emisiones_CH4_CO2eq_LA[[#This Row],[Industria (kilotoneladas CO₂e)]]-U101,0),0)</f>
        <v>-30</v>
      </c>
      <c r="W102" s="6">
        <f>IF(A101=Emisiones_CH4_CO2eq_LA[[#This Row],[País]],IFERROR(((Emisiones_CH4_CO2eq_LA[[#This Row],[Industria (kilotoneladas CO₂e)]]-U101)/U101)*100,0),0)</f>
        <v>-27.27272727272727</v>
      </c>
      <c r="X102" s="6">
        <v>4.7376524931896204E-3</v>
      </c>
      <c r="Y102">
        <v>2020</v>
      </c>
      <c r="Z102">
        <f>IF(A101=Emisiones_CH4_CO2eq_LA[[#This Row],[País]],IFERROR(Emisiones_CH4_CO2eq_LA[[#This Row],[Otras Quemas de Combustible (kilotoneladas CO₂e)]]-Y101,0),0)</f>
        <v>10.000000000010004</v>
      </c>
      <c r="AA102" s="6">
        <f>IF(A101=Emisiones_CH4_CO2eq_LA[[#This Row],[País]],IFERROR(((Emisiones_CH4_CO2eq_LA[[#This Row],[Otras Quemas de Combustible (kilotoneladas CO₂e)]]-Y101)/Y101)*100,0),0)</f>
        <v>0.4975124378114455</v>
      </c>
      <c r="AB102" s="6">
        <v>0.12</v>
      </c>
    </row>
    <row r="103" spans="1:28" x14ac:dyDescent="0.25">
      <c r="A103" t="s">
        <v>68</v>
      </c>
      <c r="B103" t="s">
        <v>68</v>
      </c>
      <c r="C103" t="s">
        <v>69</v>
      </c>
      <c r="D103">
        <v>2010</v>
      </c>
      <c r="E103">
        <v>6890</v>
      </c>
      <c r="F103">
        <f>IF(A102=Emisiones_CH4_CO2eq_LA[[#This Row],[País]],IFERROR(Emisiones_CH4_CO2eq_LA[[#This Row],[Agricultura (kilotoneladas CO₂e)]]-E102,0),0)</f>
        <v>-60</v>
      </c>
      <c r="G103" s="6">
        <f>IF(A102=Emisiones_CH4_CO2eq_LA[[#This Row],[País]],IFERROR(((Emisiones_CH4_CO2eq_LA[[#This Row],[Agricultura (kilotoneladas CO₂e)]]-E102)/E102)*100,0),0)</f>
        <v>-0.86330935251798557</v>
      </c>
      <c r="H103" s="6">
        <v>0.40379769091015599</v>
      </c>
      <c r="I103">
        <v>1210</v>
      </c>
      <c r="J103">
        <f>IF(A102=Emisiones_CH4_CO2eq_LA[[#This Row],[País]],IFERROR(Emisiones_CH4_CO2eq_LA[[#This Row],[Emisiones Fugitivas (kilotoneladas CO₂e)]]-I102,0),0)</f>
        <v>-120</v>
      </c>
      <c r="K103" s="6">
        <f>IF(A102=Emisiones_CH4_CO2eq_LA[[#This Row],[País]],IFERROR(((Emisiones_CH4_CO2eq_LA[[#This Row],[Emisiones Fugitivas (kilotoneladas CO₂e)]]-I102)/I102)*100,0),0)</f>
        <v>-9.0225563909774422</v>
      </c>
      <c r="L103" s="6">
        <v>7.0913672859403296E-2</v>
      </c>
      <c r="M103">
        <v>3820</v>
      </c>
      <c r="N103">
        <f>IF(A102=Emisiones_CH4_CO2eq_LA[[#This Row],[País]],IFERROR(Emisiones_CH4_CO2eq_LA[[#This Row],[Residuos (kilotoneladas CO₂e)]]-M102,0),0)</f>
        <v>250</v>
      </c>
      <c r="O103" s="6">
        <f>IF(A102=Emisiones_CH4_CO2eq_LA[[#This Row],[País]],IFERROR(((Emisiones_CH4_CO2eq_LA[[#This Row],[Residuos (kilotoneladas CO₂e)]]-M102)/M102)*100,0),0)</f>
        <v>7.0028011204481793</v>
      </c>
      <c r="P103" s="6">
        <v>0.22387622340737201</v>
      </c>
      <c r="Q103">
        <v>170</v>
      </c>
      <c r="R103">
        <f>IF(A102=Emisiones_CH4_CO2eq_LA[[#This Row],[País]],IFERROR(Emisiones_CH4_CO2eq_LA[[#This Row],[UCTUS (kilotoneladas CO₂e)]]-Q102,0),0)</f>
        <v>-70</v>
      </c>
      <c r="S103" s="6">
        <f>IF(A102=Emisiones_CH4_CO2eq_LA[[#This Row],[País]],IFERROR(((Emisiones_CH4_CO2eq_LA[[#This Row],[UCTUS (kilotoneladas CO₂e)]]-Q102)/Q102)*100,0),0)</f>
        <v>-29.166666666666668</v>
      </c>
      <c r="T103" s="6">
        <v>9.9630780050401404E-3</v>
      </c>
      <c r="U103">
        <v>60</v>
      </c>
      <c r="V103">
        <f>IF(A102=Emisiones_CH4_CO2eq_LA[[#This Row],[País]],IFERROR(Emisiones_CH4_CO2eq_LA[[#This Row],[Industria (kilotoneladas CO₂e)]]-U102,0),0)</f>
        <v>-20</v>
      </c>
      <c r="W103" s="6">
        <f>IF(A102=Emisiones_CH4_CO2eq_LA[[#This Row],[País]],IFERROR(((Emisiones_CH4_CO2eq_LA[[#This Row],[Industria (kilotoneladas CO₂e)]]-U102)/U102)*100,0),0)</f>
        <v>-25</v>
      </c>
      <c r="X103" s="6">
        <v>3.5163804723671102E-3</v>
      </c>
      <c r="Y103">
        <v>2029.99999999999</v>
      </c>
      <c r="Z103">
        <f>IF(A102=Emisiones_CH4_CO2eq_LA[[#This Row],[País]],IFERROR(Emisiones_CH4_CO2eq_LA[[#This Row],[Otras Quemas de Combustible (kilotoneladas CO₂e)]]-Y102,0),0)</f>
        <v>9.9999999999899956</v>
      </c>
      <c r="AA103" s="6">
        <f>IF(A102=Emisiones_CH4_CO2eq_LA[[#This Row],[País]],IFERROR(((Emisiones_CH4_CO2eq_LA[[#This Row],[Otras Quemas de Combustible (kilotoneladas CO₂e)]]-Y102)/Y102)*100,0),0)</f>
        <v>0.49504950494999977</v>
      </c>
      <c r="AB103" s="6">
        <v>0.12</v>
      </c>
    </row>
    <row r="104" spans="1:28" x14ac:dyDescent="0.25">
      <c r="A104" t="s">
        <v>68</v>
      </c>
      <c r="B104" t="s">
        <v>68</v>
      </c>
      <c r="C104" t="s">
        <v>69</v>
      </c>
      <c r="D104">
        <v>2011</v>
      </c>
      <c r="E104">
        <v>6780</v>
      </c>
      <c r="F104">
        <f>IF(A103=Emisiones_CH4_CO2eq_LA[[#This Row],[País]],IFERROR(Emisiones_CH4_CO2eq_LA[[#This Row],[Agricultura (kilotoneladas CO₂e)]]-E103,0),0)</f>
        <v>-110</v>
      </c>
      <c r="G104" s="6">
        <f>IF(A103=Emisiones_CH4_CO2eq_LA[[#This Row],[País]],IFERROR(((Emisiones_CH4_CO2eq_LA[[#This Row],[Agricultura (kilotoneladas CO₂e)]]-E103)/E103)*100,0),0)</f>
        <v>-1.5965166908563133</v>
      </c>
      <c r="H104" s="6">
        <v>0.39340837878612001</v>
      </c>
      <c r="I104">
        <v>1200</v>
      </c>
      <c r="J104">
        <f>IF(A103=Emisiones_CH4_CO2eq_LA[[#This Row],[País]],IFERROR(Emisiones_CH4_CO2eq_LA[[#This Row],[Emisiones Fugitivas (kilotoneladas CO₂e)]]-I103,0),0)</f>
        <v>-10</v>
      </c>
      <c r="K104" s="6">
        <f>IF(A103=Emisiones_CH4_CO2eq_LA[[#This Row],[País]],IFERROR(((Emisiones_CH4_CO2eq_LA[[#This Row],[Emisiones Fugitivas (kilotoneladas CO₂e)]]-I103)/I103)*100,0),0)</f>
        <v>-0.82644628099173556</v>
      </c>
      <c r="L104" s="6">
        <v>6.9629801555065499E-2</v>
      </c>
      <c r="M104">
        <v>3920</v>
      </c>
      <c r="N104">
        <f>IF(A103=Emisiones_CH4_CO2eq_LA[[#This Row],[País]],IFERROR(Emisiones_CH4_CO2eq_LA[[#This Row],[Residuos (kilotoneladas CO₂e)]]-M103,0),0)</f>
        <v>100</v>
      </c>
      <c r="O104" s="6">
        <f>IF(A103=Emisiones_CH4_CO2eq_LA[[#This Row],[País]],IFERROR(((Emisiones_CH4_CO2eq_LA[[#This Row],[Residuos (kilotoneladas CO₂e)]]-M103)/M103)*100,0),0)</f>
        <v>2.6178010471204187</v>
      </c>
      <c r="P104" s="6">
        <v>0.22745735174654699</v>
      </c>
      <c r="Q104">
        <v>270</v>
      </c>
      <c r="R104">
        <f>IF(A103=Emisiones_CH4_CO2eq_LA[[#This Row],[País]],IFERROR(Emisiones_CH4_CO2eq_LA[[#This Row],[UCTUS (kilotoneladas CO₂e)]]-Q103,0),0)</f>
        <v>100</v>
      </c>
      <c r="S104" s="6">
        <f>IF(A103=Emisiones_CH4_CO2eq_LA[[#This Row],[País]],IFERROR(((Emisiones_CH4_CO2eq_LA[[#This Row],[UCTUS (kilotoneladas CO₂e)]]-Q103)/Q103)*100,0),0)</f>
        <v>58.82352941176471</v>
      </c>
      <c r="T104" s="6">
        <v>1.56667053498897E-2</v>
      </c>
      <c r="U104">
        <v>60</v>
      </c>
      <c r="V104">
        <f>IF(A103=Emisiones_CH4_CO2eq_LA[[#This Row],[País]],IFERROR(Emisiones_CH4_CO2eq_LA[[#This Row],[Industria (kilotoneladas CO₂e)]]-U103,0),0)</f>
        <v>0</v>
      </c>
      <c r="W104" s="6">
        <f>IF(A103=Emisiones_CH4_CO2eq_LA[[#This Row],[País]],IFERROR(((Emisiones_CH4_CO2eq_LA[[#This Row],[Industria (kilotoneladas CO₂e)]]-U103)/U103)*100,0),0)</f>
        <v>0</v>
      </c>
      <c r="X104" s="6">
        <v>3.4814900777532698E-3</v>
      </c>
      <c r="Y104">
        <v>2080</v>
      </c>
      <c r="Z104">
        <f>IF(A103=Emisiones_CH4_CO2eq_LA[[#This Row],[País]],IFERROR(Emisiones_CH4_CO2eq_LA[[#This Row],[Otras Quemas de Combustible (kilotoneladas CO₂e)]]-Y103,0),0)</f>
        <v>50.000000000010004</v>
      </c>
      <c r="AA104" s="6">
        <f>IF(A103=Emisiones_CH4_CO2eq_LA[[#This Row],[País]],IFERROR(((Emisiones_CH4_CO2eq_LA[[#This Row],[Otras Quemas de Combustible (kilotoneladas CO₂e)]]-Y103)/Y103)*100,0),0)</f>
        <v>2.4630541871926233</v>
      </c>
      <c r="AB104" s="6">
        <v>0.12</v>
      </c>
    </row>
    <row r="105" spans="1:28" x14ac:dyDescent="0.25">
      <c r="A105" t="s">
        <v>68</v>
      </c>
      <c r="B105" t="s">
        <v>68</v>
      </c>
      <c r="C105" t="s">
        <v>69</v>
      </c>
      <c r="D105">
        <v>2012</v>
      </c>
      <c r="E105">
        <v>6790</v>
      </c>
      <c r="F105">
        <f>IF(A104=Emisiones_CH4_CO2eq_LA[[#This Row],[País]],IFERROR(Emisiones_CH4_CO2eq_LA[[#This Row],[Agricultura (kilotoneladas CO₂e)]]-E104,0),0)</f>
        <v>10</v>
      </c>
      <c r="G105" s="6">
        <f>IF(A104=Emisiones_CH4_CO2eq_LA[[#This Row],[País]],IFERROR(((Emisiones_CH4_CO2eq_LA[[#This Row],[Agricultura (kilotoneladas CO₂e)]]-E104)/E104)*100,0),0)</f>
        <v>0.14749262536873156</v>
      </c>
      <c r="H105" s="6">
        <v>0.39022988505747103</v>
      </c>
      <c r="I105">
        <v>1190</v>
      </c>
      <c r="J105">
        <f>IF(A104=Emisiones_CH4_CO2eq_LA[[#This Row],[País]],IFERROR(Emisiones_CH4_CO2eq_LA[[#This Row],[Emisiones Fugitivas (kilotoneladas CO₂e)]]-I104,0),0)</f>
        <v>-10</v>
      </c>
      <c r="K105" s="6">
        <f>IF(A104=Emisiones_CH4_CO2eq_LA[[#This Row],[País]],IFERROR(((Emisiones_CH4_CO2eq_LA[[#This Row],[Emisiones Fugitivas (kilotoneladas CO₂e)]]-I104)/I104)*100,0),0)</f>
        <v>-0.83333333333333337</v>
      </c>
      <c r="L105" s="6">
        <v>6.8390804597701096E-2</v>
      </c>
      <c r="M105">
        <v>4019.99999999999</v>
      </c>
      <c r="N105">
        <f>IF(A104=Emisiones_CH4_CO2eq_LA[[#This Row],[País]],IFERROR(Emisiones_CH4_CO2eq_LA[[#This Row],[Residuos (kilotoneladas CO₂e)]]-M104,0),0)</f>
        <v>99.999999999989996</v>
      </c>
      <c r="O105" s="6">
        <f>IF(A104=Emisiones_CH4_CO2eq_LA[[#This Row],[País]],IFERROR(((Emisiones_CH4_CO2eq_LA[[#This Row],[Residuos (kilotoneladas CO₂e)]]-M104)/M104)*100,0),0)</f>
        <v>2.5510204081630099</v>
      </c>
      <c r="P105" s="6">
        <v>0.23103448275862001</v>
      </c>
      <c r="Q105">
        <v>230</v>
      </c>
      <c r="R105">
        <f>IF(A104=Emisiones_CH4_CO2eq_LA[[#This Row],[País]],IFERROR(Emisiones_CH4_CO2eq_LA[[#This Row],[UCTUS (kilotoneladas CO₂e)]]-Q104,0),0)</f>
        <v>-40</v>
      </c>
      <c r="S105" s="6">
        <f>IF(A104=Emisiones_CH4_CO2eq_LA[[#This Row],[País]],IFERROR(((Emisiones_CH4_CO2eq_LA[[#This Row],[UCTUS (kilotoneladas CO₂e)]]-Q104)/Q104)*100,0),0)</f>
        <v>-14.814814814814813</v>
      </c>
      <c r="T105" s="6">
        <v>1.3218390804597699E-2</v>
      </c>
      <c r="U105">
        <v>60</v>
      </c>
      <c r="V105">
        <f>IF(A104=Emisiones_CH4_CO2eq_LA[[#This Row],[País]],IFERROR(Emisiones_CH4_CO2eq_LA[[#This Row],[Industria (kilotoneladas CO₂e)]]-U104,0),0)</f>
        <v>0</v>
      </c>
      <c r="W105" s="6">
        <f>IF(A104=Emisiones_CH4_CO2eq_LA[[#This Row],[País]],IFERROR(((Emisiones_CH4_CO2eq_LA[[#This Row],[Industria (kilotoneladas CO₂e)]]-U104)/U104)*100,0),0)</f>
        <v>0</v>
      </c>
      <c r="X105" s="6">
        <v>3.4482758620689598E-3</v>
      </c>
      <c r="Y105">
        <v>2130</v>
      </c>
      <c r="Z105">
        <f>IF(A104=Emisiones_CH4_CO2eq_LA[[#This Row],[País]],IFERROR(Emisiones_CH4_CO2eq_LA[[#This Row],[Otras Quemas de Combustible (kilotoneladas CO₂e)]]-Y104,0),0)</f>
        <v>50</v>
      </c>
      <c r="AA105" s="6">
        <f>IF(A104=Emisiones_CH4_CO2eq_LA[[#This Row],[País]],IFERROR(((Emisiones_CH4_CO2eq_LA[[#This Row],[Otras Quemas de Combustible (kilotoneladas CO₂e)]]-Y104)/Y104)*100,0),0)</f>
        <v>2.4038461538461542</v>
      </c>
      <c r="AB105" s="6">
        <v>0.12</v>
      </c>
    </row>
    <row r="106" spans="1:28" x14ac:dyDescent="0.25">
      <c r="A106" t="s">
        <v>68</v>
      </c>
      <c r="B106" t="s">
        <v>68</v>
      </c>
      <c r="C106" t="s">
        <v>69</v>
      </c>
      <c r="D106">
        <v>2013</v>
      </c>
      <c r="E106">
        <v>5640</v>
      </c>
      <c r="F106">
        <f>IF(A105=Emisiones_CH4_CO2eq_LA[[#This Row],[País]],IFERROR(Emisiones_CH4_CO2eq_LA[[#This Row],[Agricultura (kilotoneladas CO₂e)]]-E105,0),0)</f>
        <v>-1150</v>
      </c>
      <c r="G106" s="6">
        <f>IF(A105=Emisiones_CH4_CO2eq_LA[[#This Row],[País]],IFERROR(((Emisiones_CH4_CO2eq_LA[[#This Row],[Agricultura (kilotoneladas CO₂e)]]-E105)/E105)*100,0),0)</f>
        <v>-16.936671575846834</v>
      </c>
      <c r="H106" s="6">
        <v>0.32096517186432899</v>
      </c>
      <c r="I106">
        <v>1180</v>
      </c>
      <c r="J106">
        <f>IF(A105=Emisiones_CH4_CO2eq_LA[[#This Row],[País]],IFERROR(Emisiones_CH4_CO2eq_LA[[#This Row],[Emisiones Fugitivas (kilotoneladas CO₂e)]]-I105,0),0)</f>
        <v>-10</v>
      </c>
      <c r="K106" s="6">
        <f>IF(A105=Emisiones_CH4_CO2eq_LA[[#This Row],[País]],IFERROR(((Emisiones_CH4_CO2eq_LA[[#This Row],[Emisiones Fugitivas (kilotoneladas CO₂e)]]-I105)/I105)*100,0),0)</f>
        <v>-0.84033613445378152</v>
      </c>
      <c r="L106" s="6">
        <v>6.7152287730480306E-2</v>
      </c>
      <c r="M106">
        <v>4120</v>
      </c>
      <c r="N106">
        <f>IF(A105=Emisiones_CH4_CO2eq_LA[[#This Row],[País]],IFERROR(Emisiones_CH4_CO2eq_LA[[#This Row],[Residuos (kilotoneladas CO₂e)]]-M105,0),0)</f>
        <v>100.00000000001</v>
      </c>
      <c r="O106" s="6">
        <f>IF(A105=Emisiones_CH4_CO2eq_LA[[#This Row],[País]],IFERROR(((Emisiones_CH4_CO2eq_LA[[#This Row],[Residuos (kilotoneladas CO₂e)]]-M105)/M105)*100,0),0)</f>
        <v>2.4875621890549815</v>
      </c>
      <c r="P106" s="6">
        <v>0.23446391987252399</v>
      </c>
      <c r="Q106">
        <v>70</v>
      </c>
      <c r="R106">
        <f>IF(A105=Emisiones_CH4_CO2eq_LA[[#This Row],[País]],IFERROR(Emisiones_CH4_CO2eq_LA[[#This Row],[UCTUS (kilotoneladas CO₂e)]]-Q105,0),0)</f>
        <v>-160</v>
      </c>
      <c r="S106" s="6">
        <f>IF(A105=Emisiones_CH4_CO2eq_LA[[#This Row],[País]],IFERROR(((Emisiones_CH4_CO2eq_LA[[#This Row],[UCTUS (kilotoneladas CO₂e)]]-Q105)/Q105)*100,0),0)</f>
        <v>-69.565217391304344</v>
      </c>
      <c r="T106" s="6">
        <v>3.9836102890962897E-3</v>
      </c>
      <c r="U106">
        <v>60</v>
      </c>
      <c r="V106">
        <f>IF(A105=Emisiones_CH4_CO2eq_LA[[#This Row],[País]],IFERROR(Emisiones_CH4_CO2eq_LA[[#This Row],[Industria (kilotoneladas CO₂e)]]-U105,0),0)</f>
        <v>0</v>
      </c>
      <c r="W106" s="6">
        <f>IF(A105=Emisiones_CH4_CO2eq_LA[[#This Row],[País]],IFERROR(((Emisiones_CH4_CO2eq_LA[[#This Row],[Industria (kilotoneladas CO₂e)]]-U105)/U105)*100,0),0)</f>
        <v>0</v>
      </c>
      <c r="X106" s="6">
        <v>3.4145231049396698E-3</v>
      </c>
      <c r="Y106">
        <v>2180</v>
      </c>
      <c r="Z106">
        <f>IF(A105=Emisiones_CH4_CO2eq_LA[[#This Row],[País]],IFERROR(Emisiones_CH4_CO2eq_LA[[#This Row],[Otras Quemas de Combustible (kilotoneladas CO₂e)]]-Y105,0),0)</f>
        <v>50</v>
      </c>
      <c r="AA106" s="6">
        <f>IF(A105=Emisiones_CH4_CO2eq_LA[[#This Row],[País]],IFERROR(((Emisiones_CH4_CO2eq_LA[[#This Row],[Otras Quemas de Combustible (kilotoneladas CO₂e)]]-Y105)/Y105)*100,0),0)</f>
        <v>2.3474178403755865</v>
      </c>
      <c r="AB106" s="6">
        <v>0.12</v>
      </c>
    </row>
    <row r="107" spans="1:28" x14ac:dyDescent="0.25">
      <c r="A107" t="s">
        <v>68</v>
      </c>
      <c r="B107" t="s">
        <v>68</v>
      </c>
      <c r="C107" t="s">
        <v>69</v>
      </c>
      <c r="D107">
        <v>2014</v>
      </c>
      <c r="E107">
        <v>5630</v>
      </c>
      <c r="F107">
        <f>IF(A106=Emisiones_CH4_CO2eq_LA[[#This Row],[País]],IFERROR(Emisiones_CH4_CO2eq_LA[[#This Row],[Agricultura (kilotoneladas CO₂e)]]-E106,0),0)</f>
        <v>-10</v>
      </c>
      <c r="G107" s="6">
        <f>IF(A106=Emisiones_CH4_CO2eq_LA[[#This Row],[País]],IFERROR(((Emisiones_CH4_CO2eq_LA[[#This Row],[Agricultura (kilotoneladas CO₂e)]]-E106)/E106)*100,0),0)</f>
        <v>-0.1773049645390071</v>
      </c>
      <c r="H107" s="6">
        <v>0.317022354862323</v>
      </c>
      <c r="I107">
        <v>1170</v>
      </c>
      <c r="J107">
        <f>IF(A106=Emisiones_CH4_CO2eq_LA[[#This Row],[País]],IFERROR(Emisiones_CH4_CO2eq_LA[[#This Row],[Emisiones Fugitivas (kilotoneladas CO₂e)]]-I106,0),0)</f>
        <v>-10</v>
      </c>
      <c r="K107" s="6">
        <f>IF(A106=Emisiones_CH4_CO2eq_LA[[#This Row],[País]],IFERROR(((Emisiones_CH4_CO2eq_LA[[#This Row],[Emisiones Fugitivas (kilotoneladas CO₂e)]]-I106)/I106)*100,0),0)</f>
        <v>-0.84745762711864403</v>
      </c>
      <c r="L107" s="6">
        <v>6.5882087955402804E-2</v>
      </c>
      <c r="M107">
        <v>4220</v>
      </c>
      <c r="N107">
        <f>IF(A106=Emisiones_CH4_CO2eq_LA[[#This Row],[País]],IFERROR(Emisiones_CH4_CO2eq_LA[[#This Row],[Residuos (kilotoneladas CO₂e)]]-M106,0),0)</f>
        <v>100</v>
      </c>
      <c r="O107" s="6">
        <f>IF(A106=Emisiones_CH4_CO2eq_LA[[#This Row],[País]],IFERROR(((Emisiones_CH4_CO2eq_LA[[#This Row],[Residuos (kilotoneladas CO₂e)]]-M106)/M106)*100,0),0)</f>
        <v>2.4271844660194173</v>
      </c>
      <c r="P107" s="6">
        <v>0.23762599245453001</v>
      </c>
      <c r="Q107">
        <v>260</v>
      </c>
      <c r="R107">
        <f>IF(A106=Emisiones_CH4_CO2eq_LA[[#This Row],[País]],IFERROR(Emisiones_CH4_CO2eq_LA[[#This Row],[UCTUS (kilotoneladas CO₂e)]]-Q106,0),0)</f>
        <v>190</v>
      </c>
      <c r="S107" s="6">
        <f>IF(A106=Emisiones_CH4_CO2eq_LA[[#This Row],[País]],IFERROR(((Emisiones_CH4_CO2eq_LA[[#This Row],[UCTUS (kilotoneladas CO₂e)]]-Q106)/Q106)*100,0),0)</f>
        <v>271.42857142857144</v>
      </c>
      <c r="T107" s="6">
        <v>1.4640463990089499E-2</v>
      </c>
      <c r="U107">
        <v>60</v>
      </c>
      <c r="V107">
        <f>IF(A106=Emisiones_CH4_CO2eq_LA[[#This Row],[País]],IFERROR(Emisiones_CH4_CO2eq_LA[[#This Row],[Industria (kilotoneladas CO₂e)]]-U106,0),0)</f>
        <v>0</v>
      </c>
      <c r="W107" s="6">
        <f>IF(A106=Emisiones_CH4_CO2eq_LA[[#This Row],[País]],IFERROR(((Emisiones_CH4_CO2eq_LA[[#This Row],[Industria (kilotoneladas CO₂e)]]-U106)/U106)*100,0),0)</f>
        <v>0</v>
      </c>
      <c r="X107" s="6">
        <v>3.3785686130975798E-3</v>
      </c>
      <c r="Y107">
        <v>2230</v>
      </c>
      <c r="Z107">
        <f>IF(A106=Emisiones_CH4_CO2eq_LA[[#This Row],[País]],IFERROR(Emisiones_CH4_CO2eq_LA[[#This Row],[Otras Quemas de Combustible (kilotoneladas CO₂e)]]-Y106,0),0)</f>
        <v>50</v>
      </c>
      <c r="AA107" s="6">
        <f>IF(A106=Emisiones_CH4_CO2eq_LA[[#This Row],[País]],IFERROR(((Emisiones_CH4_CO2eq_LA[[#This Row],[Otras Quemas de Combustible (kilotoneladas CO₂e)]]-Y106)/Y106)*100,0),0)</f>
        <v>2.2935779816513762</v>
      </c>
      <c r="AB107" s="6">
        <v>0.13</v>
      </c>
    </row>
    <row r="108" spans="1:28" x14ac:dyDescent="0.25">
      <c r="A108" t="s">
        <v>68</v>
      </c>
      <c r="B108" t="s">
        <v>68</v>
      </c>
      <c r="C108" t="s">
        <v>69</v>
      </c>
      <c r="D108">
        <v>2015</v>
      </c>
      <c r="E108">
        <v>5080</v>
      </c>
      <c r="F108">
        <f>IF(A107=Emisiones_CH4_CO2eq_LA[[#This Row],[País]],IFERROR(Emisiones_CH4_CO2eq_LA[[#This Row],[Agricultura (kilotoneladas CO₂e)]]-E107,0),0)</f>
        <v>-550</v>
      </c>
      <c r="G108" s="6">
        <f>IF(A107=Emisiones_CH4_CO2eq_LA[[#This Row],[País]],IFERROR(((Emisiones_CH4_CO2eq_LA[[#This Row],[Agricultura (kilotoneladas CO₂e)]]-E107)/E107)*100,0),0)</f>
        <v>-9.769094138543517</v>
      </c>
      <c r="H108" s="6">
        <v>0.28270911013411898</v>
      </c>
      <c r="I108">
        <v>1160</v>
      </c>
      <c r="J108">
        <f>IF(A107=Emisiones_CH4_CO2eq_LA[[#This Row],[País]],IFERROR(Emisiones_CH4_CO2eq_LA[[#This Row],[Emisiones Fugitivas (kilotoneladas CO₂e)]]-I107,0),0)</f>
        <v>-10</v>
      </c>
      <c r="K108" s="6">
        <f>IF(A107=Emisiones_CH4_CO2eq_LA[[#This Row],[País]],IFERROR(((Emisiones_CH4_CO2eq_LA[[#This Row],[Emisiones Fugitivas (kilotoneladas CO₂e)]]-I107)/I107)*100,0),0)</f>
        <v>-0.85470085470085477</v>
      </c>
      <c r="L108" s="6">
        <v>6.4555623573932797E-2</v>
      </c>
      <c r="M108">
        <v>4330</v>
      </c>
      <c r="N108">
        <f>IF(A107=Emisiones_CH4_CO2eq_LA[[#This Row],[País]],IFERROR(Emisiones_CH4_CO2eq_LA[[#This Row],[Residuos (kilotoneladas CO₂e)]]-M107,0),0)</f>
        <v>110</v>
      </c>
      <c r="O108" s="6">
        <f>IF(A107=Emisiones_CH4_CO2eq_LA[[#This Row],[País]],IFERROR(((Emisiones_CH4_CO2eq_LA[[#This Row],[Residuos (kilotoneladas CO₂e)]]-M107)/M107)*100,0),0)</f>
        <v>2.6066350710900474</v>
      </c>
      <c r="P108" s="6">
        <v>0.240970560409594</v>
      </c>
      <c r="Q108">
        <v>750</v>
      </c>
      <c r="R108">
        <f>IF(A107=Emisiones_CH4_CO2eq_LA[[#This Row],[País]],IFERROR(Emisiones_CH4_CO2eq_LA[[#This Row],[UCTUS (kilotoneladas CO₂e)]]-Q107,0),0)</f>
        <v>490</v>
      </c>
      <c r="S108" s="6">
        <f>IF(A107=Emisiones_CH4_CO2eq_LA[[#This Row],[País]],IFERROR(((Emisiones_CH4_CO2eq_LA[[#This Row],[UCTUS (kilotoneladas CO₂e)]]-Q107)/Q107)*100,0),0)</f>
        <v>188.46153846153845</v>
      </c>
      <c r="T108" s="6">
        <v>4.1738549724525502E-2</v>
      </c>
      <c r="U108">
        <v>60</v>
      </c>
      <c r="V108">
        <f>IF(A107=Emisiones_CH4_CO2eq_LA[[#This Row],[País]],IFERROR(Emisiones_CH4_CO2eq_LA[[#This Row],[Industria (kilotoneladas CO₂e)]]-U107,0),0)</f>
        <v>0</v>
      </c>
      <c r="W108" s="6">
        <f>IF(A107=Emisiones_CH4_CO2eq_LA[[#This Row],[País]],IFERROR(((Emisiones_CH4_CO2eq_LA[[#This Row],[Industria (kilotoneladas CO₂e)]]-U107)/U107)*100,0),0)</f>
        <v>0</v>
      </c>
      <c r="X108" s="6">
        <v>3.33908397796204E-3</v>
      </c>
      <c r="Y108">
        <v>2280</v>
      </c>
      <c r="Z108">
        <f>IF(A107=Emisiones_CH4_CO2eq_LA[[#This Row],[País]],IFERROR(Emisiones_CH4_CO2eq_LA[[#This Row],[Otras Quemas de Combustible (kilotoneladas CO₂e)]]-Y107,0),0)</f>
        <v>50</v>
      </c>
      <c r="AA108" s="6">
        <f>IF(A107=Emisiones_CH4_CO2eq_LA[[#This Row],[País]],IFERROR(((Emisiones_CH4_CO2eq_LA[[#This Row],[Otras Quemas de Combustible (kilotoneladas CO₂e)]]-Y107)/Y107)*100,0),0)</f>
        <v>2.2421524663677128</v>
      </c>
      <c r="AB108" s="6">
        <v>0.13</v>
      </c>
    </row>
    <row r="109" spans="1:28" x14ac:dyDescent="0.25">
      <c r="A109" t="s">
        <v>68</v>
      </c>
      <c r="B109" t="s">
        <v>68</v>
      </c>
      <c r="C109" t="s">
        <v>69</v>
      </c>
      <c r="D109">
        <v>2016</v>
      </c>
      <c r="E109">
        <v>5230</v>
      </c>
      <c r="F109">
        <f>IF(A108=Emisiones_CH4_CO2eq_LA[[#This Row],[País]],IFERROR(Emisiones_CH4_CO2eq_LA[[#This Row],[Agricultura (kilotoneladas CO₂e)]]-E108,0),0)</f>
        <v>150</v>
      </c>
      <c r="G109" s="6">
        <f>IF(A108=Emisiones_CH4_CO2eq_LA[[#This Row],[País]],IFERROR(((Emisiones_CH4_CO2eq_LA[[#This Row],[Agricultura (kilotoneladas CO₂e)]]-E108)/E108)*100,0),0)</f>
        <v>2.9527559055118111</v>
      </c>
      <c r="H109" s="6">
        <v>0.28722060519523301</v>
      </c>
      <c r="I109">
        <v>1150</v>
      </c>
      <c r="J109">
        <f>IF(A108=Emisiones_CH4_CO2eq_LA[[#This Row],[País]],IFERROR(Emisiones_CH4_CO2eq_LA[[#This Row],[Emisiones Fugitivas (kilotoneladas CO₂e)]]-I108,0),0)</f>
        <v>-10</v>
      </c>
      <c r="K109" s="6">
        <f>IF(A108=Emisiones_CH4_CO2eq_LA[[#This Row],[País]],IFERROR(((Emisiones_CH4_CO2eq_LA[[#This Row],[Emisiones Fugitivas (kilotoneladas CO₂e)]]-I108)/I108)*100,0),0)</f>
        <v>-0.86206896551724133</v>
      </c>
      <c r="L109" s="6">
        <v>6.3155582404305494E-2</v>
      </c>
      <c r="M109">
        <v>4420</v>
      </c>
      <c r="N109">
        <f>IF(A108=Emisiones_CH4_CO2eq_LA[[#This Row],[País]],IFERROR(Emisiones_CH4_CO2eq_LA[[#This Row],[Residuos (kilotoneladas CO₂e)]]-M108,0),0)</f>
        <v>90</v>
      </c>
      <c r="O109" s="6">
        <f>IF(A108=Emisiones_CH4_CO2eq_LA[[#This Row],[País]],IFERROR(((Emisiones_CH4_CO2eq_LA[[#This Row],[Residuos (kilotoneladas CO₂e)]]-M108)/M108)*100,0),0)</f>
        <v>2.0785219399538106</v>
      </c>
      <c r="P109" s="6">
        <v>0.24273710802350401</v>
      </c>
      <c r="Q109">
        <v>120</v>
      </c>
      <c r="R109">
        <f>IF(A108=Emisiones_CH4_CO2eq_LA[[#This Row],[País]],IFERROR(Emisiones_CH4_CO2eq_LA[[#This Row],[UCTUS (kilotoneladas CO₂e)]]-Q108,0),0)</f>
        <v>-630</v>
      </c>
      <c r="S109" s="6">
        <f>IF(A108=Emisiones_CH4_CO2eq_LA[[#This Row],[País]],IFERROR(((Emisiones_CH4_CO2eq_LA[[#This Row],[UCTUS (kilotoneladas CO₂e)]]-Q108)/Q108)*100,0),0)</f>
        <v>-84</v>
      </c>
      <c r="T109" s="6">
        <v>6.59014772914492E-3</v>
      </c>
      <c r="U109">
        <v>60</v>
      </c>
      <c r="V109">
        <f>IF(A108=Emisiones_CH4_CO2eq_LA[[#This Row],[País]],IFERROR(Emisiones_CH4_CO2eq_LA[[#This Row],[Industria (kilotoneladas CO₂e)]]-U108,0),0)</f>
        <v>0</v>
      </c>
      <c r="W109" s="6">
        <f>IF(A108=Emisiones_CH4_CO2eq_LA[[#This Row],[País]],IFERROR(((Emisiones_CH4_CO2eq_LA[[#This Row],[Industria (kilotoneladas CO₂e)]]-U108)/U108)*100,0),0)</f>
        <v>0</v>
      </c>
      <c r="X109" s="6">
        <v>3.29507386457246E-3</v>
      </c>
      <c r="Y109">
        <v>2260</v>
      </c>
      <c r="Z109">
        <f>IF(A108=Emisiones_CH4_CO2eq_LA[[#This Row],[País]],IFERROR(Emisiones_CH4_CO2eq_LA[[#This Row],[Otras Quemas de Combustible (kilotoneladas CO₂e)]]-Y108,0),0)</f>
        <v>-20</v>
      </c>
      <c r="AA109" s="6">
        <f>IF(A108=Emisiones_CH4_CO2eq_LA[[#This Row],[País]],IFERROR(((Emisiones_CH4_CO2eq_LA[[#This Row],[Otras Quemas de Combustible (kilotoneladas CO₂e)]]-Y108)/Y108)*100,0),0)</f>
        <v>-0.8771929824561403</v>
      </c>
      <c r="AB109" s="6">
        <v>0.12</v>
      </c>
    </row>
    <row r="110" spans="1:28" x14ac:dyDescent="0.25">
      <c r="A110" t="s">
        <v>72</v>
      </c>
      <c r="B110" t="s">
        <v>72</v>
      </c>
      <c r="C110" t="s">
        <v>73</v>
      </c>
      <c r="D110">
        <v>1990</v>
      </c>
      <c r="E110">
        <v>41750</v>
      </c>
      <c r="F110">
        <f>IF(A109=Emisiones_CH4_CO2eq_LA[[#This Row],[País]],IFERROR(Emisiones_CH4_CO2eq_LA[[#This Row],[Agricultura (kilotoneladas CO₂e)]]-E109,0),0)</f>
        <v>0</v>
      </c>
      <c r="G110" s="6">
        <f>IF(A109=Emisiones_CH4_CO2eq_LA[[#This Row],[País]],IFERROR(((Emisiones_CH4_CO2eq_LA[[#This Row],[Agricultura (kilotoneladas CO₂e)]]-E109)/E109)*100,0),0)</f>
        <v>0</v>
      </c>
      <c r="H110" s="6">
        <v>1.2612149956197301</v>
      </c>
      <c r="I110">
        <v>5220</v>
      </c>
      <c r="J110">
        <f>IF(A109=Emisiones_CH4_CO2eq_LA[[#This Row],[País]],IFERROR(Emisiones_CH4_CO2eq_LA[[#This Row],[Emisiones Fugitivas (kilotoneladas CO₂e)]]-I109,0),0)</f>
        <v>0</v>
      </c>
      <c r="K110" s="6">
        <f>IF(A109=Emisiones_CH4_CO2eq_LA[[#This Row],[País]],IFERROR(((Emisiones_CH4_CO2eq_LA[[#This Row],[Emisiones Fugitivas (kilotoneladas CO₂e)]]-I109)/I109)*100,0),0)</f>
        <v>0</v>
      </c>
      <c r="L110" s="6">
        <v>0.157689635380479</v>
      </c>
      <c r="M110">
        <v>8060</v>
      </c>
      <c r="N110">
        <f>IF(A109=Emisiones_CH4_CO2eq_LA[[#This Row],[País]],IFERROR(Emisiones_CH4_CO2eq_LA[[#This Row],[Residuos (kilotoneladas CO₂e)]]-M109,0),0)</f>
        <v>0</v>
      </c>
      <c r="O110" s="6">
        <f>IF(A109=Emisiones_CH4_CO2eq_LA[[#This Row],[País]],IFERROR(((Emisiones_CH4_CO2eq_LA[[#This Row],[Residuos (kilotoneladas CO₂e)]]-M109)/M109)*100,0),0)</f>
        <v>0</v>
      </c>
      <c r="P110" s="6">
        <v>0.243482463825031</v>
      </c>
      <c r="Q110">
        <v>1470</v>
      </c>
      <c r="R110">
        <f>IF(A109=Emisiones_CH4_CO2eq_LA[[#This Row],[País]],IFERROR(Emisiones_CH4_CO2eq_LA[[#This Row],[UCTUS (kilotoneladas CO₂e)]]-Q109,0),0)</f>
        <v>0</v>
      </c>
      <c r="S110" s="6">
        <f>IF(A109=Emisiones_CH4_CO2eq_LA[[#This Row],[País]],IFERROR(((Emisiones_CH4_CO2eq_LA[[#This Row],[UCTUS (kilotoneladas CO₂e)]]-Q109)/Q109)*100,0),0)</f>
        <v>0</v>
      </c>
      <c r="T110" s="6">
        <v>4.4406851342778601E-2</v>
      </c>
      <c r="U110">
        <v>10</v>
      </c>
      <c r="V110">
        <f>IF(A109=Emisiones_CH4_CO2eq_LA[[#This Row],[País]],IFERROR(Emisiones_CH4_CO2eq_LA[[#This Row],[Industria (kilotoneladas CO₂e)]]-U109,0),0)</f>
        <v>0</v>
      </c>
      <c r="W110" s="6">
        <f>IF(A109=Emisiones_CH4_CO2eq_LA[[#This Row],[País]],IFERROR(((Emisiones_CH4_CO2eq_LA[[#This Row],[Industria (kilotoneladas CO₂e)]]-U109)/U109)*100,0),0)</f>
        <v>0</v>
      </c>
      <c r="X110" s="6">
        <v>3.0208742410053402E-4</v>
      </c>
      <c r="Y110">
        <v>2170</v>
      </c>
      <c r="Z110">
        <f>IF(A109=Emisiones_CH4_CO2eq_LA[[#This Row],[País]],IFERROR(Emisiones_CH4_CO2eq_LA[[#This Row],[Otras Quemas de Combustible (kilotoneladas CO₂e)]]-Y109,0),0)</f>
        <v>0</v>
      </c>
      <c r="AA110" s="6">
        <f>IF(A109=Emisiones_CH4_CO2eq_LA[[#This Row],[País]],IFERROR(((Emisiones_CH4_CO2eq_LA[[#This Row],[Otras Quemas de Combustible (kilotoneladas CO₂e)]]-Y109)/Y109)*100,0),0)</f>
        <v>0</v>
      </c>
      <c r="AB110" s="6">
        <v>7.0000000000000007E-2</v>
      </c>
    </row>
    <row r="111" spans="1:28" x14ac:dyDescent="0.25">
      <c r="A111" t="s">
        <v>72</v>
      </c>
      <c r="B111" t="s">
        <v>72</v>
      </c>
      <c r="C111" t="s">
        <v>73</v>
      </c>
      <c r="D111">
        <v>1991</v>
      </c>
      <c r="E111">
        <v>41340</v>
      </c>
      <c r="F111">
        <f>IF(A110=Emisiones_CH4_CO2eq_LA[[#This Row],[País]],IFERROR(Emisiones_CH4_CO2eq_LA[[#This Row],[Agricultura (kilotoneladas CO₂e)]]-E110,0),0)</f>
        <v>-410</v>
      </c>
      <c r="G111" s="6">
        <f>IF(A110=Emisiones_CH4_CO2eq_LA[[#This Row],[País]],IFERROR(((Emisiones_CH4_CO2eq_LA[[#This Row],[Agricultura (kilotoneladas CO₂e)]]-E110)/E110)*100,0),0)</f>
        <v>-0.98203592814371266</v>
      </c>
      <c r="H111" s="6">
        <v>1.22459861366194</v>
      </c>
      <c r="I111">
        <v>5280</v>
      </c>
      <c r="J111">
        <f>IF(A110=Emisiones_CH4_CO2eq_LA[[#This Row],[País]],IFERROR(Emisiones_CH4_CO2eq_LA[[#This Row],[Emisiones Fugitivas (kilotoneladas CO₂e)]]-I110,0),0)</f>
        <v>60</v>
      </c>
      <c r="K111" s="6">
        <f>IF(A110=Emisiones_CH4_CO2eq_LA[[#This Row],[País]],IFERROR(((Emisiones_CH4_CO2eq_LA[[#This Row],[Emisiones Fugitivas (kilotoneladas CO₂e)]]-I110)/I110)*100,0),0)</f>
        <v>1.1494252873563218</v>
      </c>
      <c r="L111" s="6">
        <v>0.156407370104864</v>
      </c>
      <c r="M111">
        <v>8390</v>
      </c>
      <c r="N111">
        <f>IF(A110=Emisiones_CH4_CO2eq_LA[[#This Row],[País]],IFERROR(Emisiones_CH4_CO2eq_LA[[#This Row],[Residuos (kilotoneladas CO₂e)]]-M110,0),0)</f>
        <v>330</v>
      </c>
      <c r="O111" s="6">
        <f>IF(A110=Emisiones_CH4_CO2eq_LA[[#This Row],[País]],IFERROR(((Emisiones_CH4_CO2eq_LA[[#This Row],[Residuos (kilotoneladas CO₂e)]]-M110)/M110)*100,0),0)</f>
        <v>4.0942928039702231</v>
      </c>
      <c r="P111" s="6">
        <v>0.24853368090526601</v>
      </c>
      <c r="Q111">
        <v>1470</v>
      </c>
      <c r="R111">
        <f>IF(A110=Emisiones_CH4_CO2eq_LA[[#This Row],[País]],IFERROR(Emisiones_CH4_CO2eq_LA[[#This Row],[UCTUS (kilotoneladas CO₂e)]]-Q110,0),0)</f>
        <v>0</v>
      </c>
      <c r="S111" s="6">
        <f>IF(A110=Emisiones_CH4_CO2eq_LA[[#This Row],[País]],IFERROR(((Emisiones_CH4_CO2eq_LA[[#This Row],[UCTUS (kilotoneladas CO₂e)]]-Q110)/Q110)*100,0),0)</f>
        <v>0</v>
      </c>
      <c r="T111" s="6">
        <v>4.3545233722376897E-2</v>
      </c>
      <c r="U111">
        <v>10</v>
      </c>
      <c r="V111">
        <f>IF(A110=Emisiones_CH4_CO2eq_LA[[#This Row],[País]],IFERROR(Emisiones_CH4_CO2eq_LA[[#This Row],[Industria (kilotoneladas CO₂e)]]-U110,0),0)</f>
        <v>0</v>
      </c>
      <c r="W111" s="6">
        <f>IF(A110=Emisiones_CH4_CO2eq_LA[[#This Row],[País]],IFERROR(((Emisiones_CH4_CO2eq_LA[[#This Row],[Industria (kilotoneladas CO₂e)]]-U110)/U110)*100,0),0)</f>
        <v>0</v>
      </c>
      <c r="X111" s="6">
        <v>2.9622607974406001E-4</v>
      </c>
      <c r="Y111">
        <v>2210</v>
      </c>
      <c r="Z111">
        <f>IF(A110=Emisiones_CH4_CO2eq_LA[[#This Row],[País]],IFERROR(Emisiones_CH4_CO2eq_LA[[#This Row],[Otras Quemas de Combustible (kilotoneladas CO₂e)]]-Y110,0),0)</f>
        <v>40</v>
      </c>
      <c r="AA111" s="6">
        <f>IF(A110=Emisiones_CH4_CO2eq_LA[[#This Row],[País]],IFERROR(((Emisiones_CH4_CO2eq_LA[[#This Row],[Otras Quemas de Combustible (kilotoneladas CO₂e)]]-Y110)/Y110)*100,0),0)</f>
        <v>1.8433179723502304</v>
      </c>
      <c r="AB111" s="6">
        <v>7.0000000000000007E-2</v>
      </c>
    </row>
    <row r="112" spans="1:28" x14ac:dyDescent="0.25">
      <c r="A112" t="s">
        <v>72</v>
      </c>
      <c r="B112" t="s">
        <v>72</v>
      </c>
      <c r="C112" t="s">
        <v>73</v>
      </c>
      <c r="D112">
        <v>1992</v>
      </c>
      <c r="E112">
        <v>41930</v>
      </c>
      <c r="F112">
        <f>IF(A111=Emisiones_CH4_CO2eq_LA[[#This Row],[País]],IFERROR(Emisiones_CH4_CO2eq_LA[[#This Row],[Agricultura (kilotoneladas CO₂e)]]-E111,0),0)</f>
        <v>590</v>
      </c>
      <c r="G112" s="6">
        <f>IF(A111=Emisiones_CH4_CO2eq_LA[[#This Row],[País]],IFERROR(((Emisiones_CH4_CO2eq_LA[[#This Row],[Agricultura (kilotoneladas CO₂e)]]-E111)/E111)*100,0),0)</f>
        <v>1.4271891630382196</v>
      </c>
      <c r="H112" s="6">
        <v>1.2180809342590699</v>
      </c>
      <c r="I112">
        <v>5350</v>
      </c>
      <c r="J112">
        <f>IF(A111=Emisiones_CH4_CO2eq_LA[[#This Row],[País]],IFERROR(Emisiones_CH4_CO2eq_LA[[#This Row],[Emisiones Fugitivas (kilotoneladas CO₂e)]]-I111,0),0)</f>
        <v>70</v>
      </c>
      <c r="K112" s="6">
        <f>IF(A111=Emisiones_CH4_CO2eq_LA[[#This Row],[País]],IFERROR(((Emisiones_CH4_CO2eq_LA[[#This Row],[Emisiones Fugitivas (kilotoneladas CO₂e)]]-I111)/I111)*100,0),0)</f>
        <v>1.3257575757575757</v>
      </c>
      <c r="L112" s="6">
        <v>0.15541934171919899</v>
      </c>
      <c r="M112">
        <v>8710</v>
      </c>
      <c r="N112">
        <f>IF(A111=Emisiones_CH4_CO2eq_LA[[#This Row],[País]],IFERROR(Emisiones_CH4_CO2eq_LA[[#This Row],[Residuos (kilotoneladas CO₂e)]]-M111,0),0)</f>
        <v>320</v>
      </c>
      <c r="O112" s="6">
        <f>IF(A111=Emisiones_CH4_CO2eq_LA[[#This Row],[País]],IFERROR(((Emisiones_CH4_CO2eq_LA[[#This Row],[Residuos (kilotoneladas CO₂e)]]-M111)/M111)*100,0),0)</f>
        <v>3.8140643623361141</v>
      </c>
      <c r="P112" s="6">
        <v>0.25302849838770503</v>
      </c>
      <c r="Q112">
        <v>1470</v>
      </c>
      <c r="R112">
        <f>IF(A111=Emisiones_CH4_CO2eq_LA[[#This Row],[País]],IFERROR(Emisiones_CH4_CO2eq_LA[[#This Row],[UCTUS (kilotoneladas CO₂e)]]-Q111,0),0)</f>
        <v>0</v>
      </c>
      <c r="S112" s="6">
        <f>IF(A111=Emisiones_CH4_CO2eq_LA[[#This Row],[País]],IFERROR(((Emisiones_CH4_CO2eq_LA[[#This Row],[UCTUS (kilotoneladas CO₂e)]]-Q111)/Q111)*100,0),0)</f>
        <v>0</v>
      </c>
      <c r="T112" s="6">
        <v>4.2704006042471598E-2</v>
      </c>
      <c r="U112">
        <v>10</v>
      </c>
      <c r="V112">
        <f>IF(A111=Emisiones_CH4_CO2eq_LA[[#This Row],[País]],IFERROR(Emisiones_CH4_CO2eq_LA[[#This Row],[Industria (kilotoneladas CO₂e)]]-U111,0),0)</f>
        <v>0</v>
      </c>
      <c r="W112" s="6">
        <f>IF(A111=Emisiones_CH4_CO2eq_LA[[#This Row],[País]],IFERROR(((Emisiones_CH4_CO2eq_LA[[#This Row],[Industria (kilotoneladas CO₂e)]]-U111)/U111)*100,0),0)</f>
        <v>0</v>
      </c>
      <c r="X112" s="6">
        <v>2.9050344246579302E-4</v>
      </c>
      <c r="Y112">
        <v>2260</v>
      </c>
      <c r="Z112">
        <f>IF(A111=Emisiones_CH4_CO2eq_LA[[#This Row],[País]],IFERROR(Emisiones_CH4_CO2eq_LA[[#This Row],[Otras Quemas de Combustible (kilotoneladas CO₂e)]]-Y111,0),0)</f>
        <v>50</v>
      </c>
      <c r="AA112" s="6">
        <f>IF(A111=Emisiones_CH4_CO2eq_LA[[#This Row],[País]],IFERROR(((Emisiones_CH4_CO2eq_LA[[#This Row],[Otras Quemas de Combustible (kilotoneladas CO₂e)]]-Y111)/Y111)*100,0),0)</f>
        <v>2.2624434389140271</v>
      </c>
      <c r="AB112" s="6">
        <v>7.0000000000000007E-2</v>
      </c>
    </row>
    <row r="113" spans="1:28" x14ac:dyDescent="0.25">
      <c r="A113" t="s">
        <v>72</v>
      </c>
      <c r="B113" t="s">
        <v>72</v>
      </c>
      <c r="C113" t="s">
        <v>73</v>
      </c>
      <c r="D113">
        <v>1993</v>
      </c>
      <c r="E113">
        <v>42590</v>
      </c>
      <c r="F113">
        <f>IF(A112=Emisiones_CH4_CO2eq_LA[[#This Row],[País]],IFERROR(Emisiones_CH4_CO2eq_LA[[#This Row],[Agricultura (kilotoneladas CO₂e)]]-E112,0),0)</f>
        <v>660</v>
      </c>
      <c r="G113" s="6">
        <f>IF(A112=Emisiones_CH4_CO2eq_LA[[#This Row],[País]],IFERROR(((Emisiones_CH4_CO2eq_LA[[#This Row],[Agricultura (kilotoneladas CO₂e)]]-E112)/E112)*100,0),0)</f>
        <v>1.5740519914142617</v>
      </c>
      <c r="H113" s="6">
        <v>1.2137015189079801</v>
      </c>
      <c r="I113">
        <v>5420</v>
      </c>
      <c r="J113">
        <f>IF(A112=Emisiones_CH4_CO2eq_LA[[#This Row],[País]],IFERROR(Emisiones_CH4_CO2eq_LA[[#This Row],[Emisiones Fugitivas (kilotoneladas CO₂e)]]-I112,0),0)</f>
        <v>70</v>
      </c>
      <c r="K113" s="6">
        <f>IF(A112=Emisiones_CH4_CO2eq_LA[[#This Row],[País]],IFERROR(((Emisiones_CH4_CO2eq_LA[[#This Row],[Emisiones Fugitivas (kilotoneladas CO₂e)]]-I112)/I112)*100,0),0)</f>
        <v>1.3084112149532712</v>
      </c>
      <c r="L113" s="6">
        <v>0.15445555840528899</v>
      </c>
      <c r="M113">
        <v>9040</v>
      </c>
      <c r="N113">
        <f>IF(A112=Emisiones_CH4_CO2eq_LA[[#This Row],[País]],IFERROR(Emisiones_CH4_CO2eq_LA[[#This Row],[Residuos (kilotoneladas CO₂e)]]-M112,0),0)</f>
        <v>330</v>
      </c>
      <c r="O113" s="6">
        <f>IF(A112=Emisiones_CH4_CO2eq_LA[[#This Row],[País]],IFERROR(((Emisiones_CH4_CO2eq_LA[[#This Row],[Residuos (kilotoneladas CO₂e)]]-M112)/M112)*100,0),0)</f>
        <v>3.788748564867968</v>
      </c>
      <c r="P113" s="6">
        <v>0.25761591291214198</v>
      </c>
      <c r="Q113">
        <v>1470</v>
      </c>
      <c r="R113">
        <f>IF(A112=Emisiones_CH4_CO2eq_LA[[#This Row],[País]],IFERROR(Emisiones_CH4_CO2eq_LA[[#This Row],[UCTUS (kilotoneladas CO₂e)]]-Q112,0),0)</f>
        <v>0</v>
      </c>
      <c r="S113" s="6">
        <f>IF(A112=Emisiones_CH4_CO2eq_LA[[#This Row],[País]],IFERROR(((Emisiones_CH4_CO2eq_LA[[#This Row],[UCTUS (kilotoneladas CO₂e)]]-Q112)/Q112)*100,0),0)</f>
        <v>0</v>
      </c>
      <c r="T113" s="6">
        <v>4.1891083183722297E-2</v>
      </c>
      <c r="U113">
        <v>10</v>
      </c>
      <c r="V113">
        <f>IF(A112=Emisiones_CH4_CO2eq_LA[[#This Row],[País]],IFERROR(Emisiones_CH4_CO2eq_LA[[#This Row],[Industria (kilotoneladas CO₂e)]]-U112,0),0)</f>
        <v>0</v>
      </c>
      <c r="W113" s="6">
        <f>IF(A112=Emisiones_CH4_CO2eq_LA[[#This Row],[País]],IFERROR(((Emisiones_CH4_CO2eq_LA[[#This Row],[Industria (kilotoneladas CO₂e)]]-U112)/U112)*100,0),0)</f>
        <v>0</v>
      </c>
      <c r="X113" s="6">
        <v>2.8497335499130799E-4</v>
      </c>
      <c r="Y113">
        <v>2310</v>
      </c>
      <c r="Z113">
        <f>IF(A112=Emisiones_CH4_CO2eq_LA[[#This Row],[País]],IFERROR(Emisiones_CH4_CO2eq_LA[[#This Row],[Otras Quemas de Combustible (kilotoneladas CO₂e)]]-Y112,0),0)</f>
        <v>50</v>
      </c>
      <c r="AA113" s="6">
        <f>IF(A112=Emisiones_CH4_CO2eq_LA[[#This Row],[País]],IFERROR(((Emisiones_CH4_CO2eq_LA[[#This Row],[Otras Quemas de Combustible (kilotoneladas CO₂e)]]-Y112)/Y112)*100,0),0)</f>
        <v>2.2123893805309733</v>
      </c>
      <c r="AB113" s="6">
        <v>7.0000000000000007E-2</v>
      </c>
    </row>
    <row r="114" spans="1:28" x14ac:dyDescent="0.25">
      <c r="A114" t="s">
        <v>72</v>
      </c>
      <c r="B114" t="s">
        <v>72</v>
      </c>
      <c r="C114" t="s">
        <v>73</v>
      </c>
      <c r="D114">
        <v>1994</v>
      </c>
      <c r="E114">
        <v>43280</v>
      </c>
      <c r="F114">
        <f>IF(A113=Emisiones_CH4_CO2eq_LA[[#This Row],[País]],IFERROR(Emisiones_CH4_CO2eq_LA[[#This Row],[Agricultura (kilotoneladas CO₂e)]]-E113,0),0)</f>
        <v>690</v>
      </c>
      <c r="G114" s="6">
        <f>IF(A113=Emisiones_CH4_CO2eq_LA[[#This Row],[País]],IFERROR(((Emisiones_CH4_CO2eq_LA[[#This Row],[Agricultura (kilotoneladas CO₂e)]]-E113)/E113)*100,0),0)</f>
        <v>1.6200986146982861</v>
      </c>
      <c r="H114" s="6">
        <v>1.2103246735087601</v>
      </c>
      <c r="I114">
        <v>5480</v>
      </c>
      <c r="J114">
        <f>IF(A113=Emisiones_CH4_CO2eq_LA[[#This Row],[País]],IFERROR(Emisiones_CH4_CO2eq_LA[[#This Row],[Emisiones Fugitivas (kilotoneladas CO₂e)]]-I113,0),0)</f>
        <v>60</v>
      </c>
      <c r="K114" s="6">
        <f>IF(A113=Emisiones_CH4_CO2eq_LA[[#This Row],[País]],IFERROR(((Emisiones_CH4_CO2eq_LA[[#This Row],[Emisiones Fugitivas (kilotoneladas CO₂e)]]-I113)/I113)*100,0),0)</f>
        <v>1.107011070110701</v>
      </c>
      <c r="L114" s="6">
        <v>0.153248133337062</v>
      </c>
      <c r="M114">
        <v>9360</v>
      </c>
      <c r="N114">
        <f>IF(A113=Emisiones_CH4_CO2eq_LA[[#This Row],[País]],IFERROR(Emisiones_CH4_CO2eq_LA[[#This Row],[Residuos (kilotoneladas CO₂e)]]-M113,0),0)</f>
        <v>320</v>
      </c>
      <c r="O114" s="6">
        <f>IF(A113=Emisiones_CH4_CO2eq_LA[[#This Row],[País]],IFERROR(((Emisiones_CH4_CO2eq_LA[[#This Row],[Residuos (kilotoneladas CO₂e)]]-M113)/M113)*100,0),0)</f>
        <v>3.5398230088495577</v>
      </c>
      <c r="P114" s="6">
        <v>0.26175228613775497</v>
      </c>
      <c r="Q114">
        <v>1470</v>
      </c>
      <c r="R114">
        <f>IF(A113=Emisiones_CH4_CO2eq_LA[[#This Row],[País]],IFERROR(Emisiones_CH4_CO2eq_LA[[#This Row],[UCTUS (kilotoneladas CO₂e)]]-Q113,0),0)</f>
        <v>0</v>
      </c>
      <c r="S114" s="6">
        <f>IF(A113=Emisiones_CH4_CO2eq_LA[[#This Row],[País]],IFERROR(((Emisiones_CH4_CO2eq_LA[[#This Row],[UCTUS (kilotoneladas CO₂e)]]-Q113)/Q113)*100,0),0)</f>
        <v>0</v>
      </c>
      <c r="T114" s="6">
        <v>4.1108532117788497E-2</v>
      </c>
      <c r="U114">
        <v>10</v>
      </c>
      <c r="V114">
        <f>IF(A113=Emisiones_CH4_CO2eq_LA[[#This Row],[País]],IFERROR(Emisiones_CH4_CO2eq_LA[[#This Row],[Industria (kilotoneladas CO₂e)]]-U113,0),0)</f>
        <v>0</v>
      </c>
      <c r="W114" s="6">
        <f>IF(A113=Emisiones_CH4_CO2eq_LA[[#This Row],[País]],IFERROR(((Emisiones_CH4_CO2eq_LA[[#This Row],[Industria (kilotoneladas CO₂e)]]-U113)/U113)*100,0),0)</f>
        <v>0</v>
      </c>
      <c r="X114" s="6">
        <v>2.79649878352302E-4</v>
      </c>
      <c r="Y114">
        <v>2360</v>
      </c>
      <c r="Z114">
        <f>IF(A113=Emisiones_CH4_CO2eq_LA[[#This Row],[País]],IFERROR(Emisiones_CH4_CO2eq_LA[[#This Row],[Otras Quemas de Combustible (kilotoneladas CO₂e)]]-Y113,0),0)</f>
        <v>50</v>
      </c>
      <c r="AA114" s="6">
        <f>IF(A113=Emisiones_CH4_CO2eq_LA[[#This Row],[País]],IFERROR(((Emisiones_CH4_CO2eq_LA[[#This Row],[Otras Quemas de Combustible (kilotoneladas CO₂e)]]-Y113)/Y113)*100,0),0)</f>
        <v>2.1645021645021645</v>
      </c>
      <c r="AB114" s="6">
        <v>7.0000000000000007E-2</v>
      </c>
    </row>
    <row r="115" spans="1:28" x14ac:dyDescent="0.25">
      <c r="A115" t="s">
        <v>72</v>
      </c>
      <c r="B115" t="s">
        <v>72</v>
      </c>
      <c r="C115" t="s">
        <v>73</v>
      </c>
      <c r="D115">
        <v>1995</v>
      </c>
      <c r="E115">
        <v>43290</v>
      </c>
      <c r="F115">
        <f>IF(A114=Emisiones_CH4_CO2eq_LA[[#This Row],[País]],IFERROR(Emisiones_CH4_CO2eq_LA[[#This Row],[Agricultura (kilotoneladas CO₂e)]]-E114,0),0)</f>
        <v>10</v>
      </c>
      <c r="G115" s="6">
        <f>IF(A114=Emisiones_CH4_CO2eq_LA[[#This Row],[País]],IFERROR(((Emisiones_CH4_CO2eq_LA[[#This Row],[Agricultura (kilotoneladas CO₂e)]]-E114)/E114)*100,0),0)</f>
        <v>2.3105360443622922E-2</v>
      </c>
      <c r="H115" s="6">
        <v>1.18859998352598</v>
      </c>
      <c r="I115">
        <v>5880</v>
      </c>
      <c r="J115">
        <f>IF(A114=Emisiones_CH4_CO2eq_LA[[#This Row],[País]],IFERROR(Emisiones_CH4_CO2eq_LA[[#This Row],[Emisiones Fugitivas (kilotoneladas CO₂e)]]-I114,0),0)</f>
        <v>400</v>
      </c>
      <c r="K115" s="6">
        <f>IF(A114=Emisiones_CH4_CO2eq_LA[[#This Row],[País]],IFERROR(((Emisiones_CH4_CO2eq_LA[[#This Row],[Emisiones Fugitivas (kilotoneladas CO₂e)]]-I114)/I114)*100,0),0)</f>
        <v>7.2992700729926998</v>
      </c>
      <c r="L115" s="6">
        <v>0.16144532000768699</v>
      </c>
      <c r="M115">
        <v>9510</v>
      </c>
      <c r="N115">
        <f>IF(A114=Emisiones_CH4_CO2eq_LA[[#This Row],[País]],IFERROR(Emisiones_CH4_CO2eq_LA[[#This Row],[Residuos (kilotoneladas CO₂e)]]-M114,0),0)</f>
        <v>150</v>
      </c>
      <c r="O115" s="6">
        <f>IF(A114=Emisiones_CH4_CO2eq_LA[[#This Row],[País]],IFERROR(((Emisiones_CH4_CO2eq_LA[[#This Row],[Residuos (kilotoneladas CO₂e)]]-M114)/M114)*100,0),0)</f>
        <v>1.6025641025641024</v>
      </c>
      <c r="P115" s="6">
        <v>0.26111309409406602</v>
      </c>
      <c r="Q115">
        <v>1470</v>
      </c>
      <c r="R115">
        <f>IF(A114=Emisiones_CH4_CO2eq_LA[[#This Row],[País]],IFERROR(Emisiones_CH4_CO2eq_LA[[#This Row],[UCTUS (kilotoneladas CO₂e)]]-Q114,0),0)</f>
        <v>0</v>
      </c>
      <c r="S115" s="6">
        <f>IF(A114=Emisiones_CH4_CO2eq_LA[[#This Row],[País]],IFERROR(((Emisiones_CH4_CO2eq_LA[[#This Row],[UCTUS (kilotoneladas CO₂e)]]-Q114)/Q114)*100,0),0)</f>
        <v>0</v>
      </c>
      <c r="T115" s="6">
        <v>4.0361330001921901E-2</v>
      </c>
      <c r="U115">
        <v>10</v>
      </c>
      <c r="V115">
        <f>IF(A114=Emisiones_CH4_CO2eq_LA[[#This Row],[País]],IFERROR(Emisiones_CH4_CO2eq_LA[[#This Row],[Industria (kilotoneladas CO₂e)]]-U114,0),0)</f>
        <v>0</v>
      </c>
      <c r="W115" s="6">
        <f>IF(A114=Emisiones_CH4_CO2eq_LA[[#This Row],[País]],IFERROR(((Emisiones_CH4_CO2eq_LA[[#This Row],[Industria (kilotoneladas CO₂e)]]-U114)/U114)*100,0),0)</f>
        <v>0</v>
      </c>
      <c r="X115" s="6">
        <v>2.7456687076137301E-4</v>
      </c>
      <c r="Y115">
        <v>2200</v>
      </c>
      <c r="Z115">
        <f>IF(A114=Emisiones_CH4_CO2eq_LA[[#This Row],[País]],IFERROR(Emisiones_CH4_CO2eq_LA[[#This Row],[Otras Quemas de Combustible (kilotoneladas CO₂e)]]-Y114,0),0)</f>
        <v>-160</v>
      </c>
      <c r="AA115" s="6">
        <f>IF(A114=Emisiones_CH4_CO2eq_LA[[#This Row],[País]],IFERROR(((Emisiones_CH4_CO2eq_LA[[#This Row],[Otras Quemas de Combustible (kilotoneladas CO₂e)]]-Y114)/Y114)*100,0),0)</f>
        <v>-6.7796610169491522</v>
      </c>
      <c r="AB115" s="6">
        <v>0.06</v>
      </c>
    </row>
    <row r="116" spans="1:28" x14ac:dyDescent="0.25">
      <c r="A116" t="s">
        <v>72</v>
      </c>
      <c r="B116" t="s">
        <v>72</v>
      </c>
      <c r="C116" t="s">
        <v>73</v>
      </c>
      <c r="D116">
        <v>1996</v>
      </c>
      <c r="E116">
        <v>43910</v>
      </c>
      <c r="F116">
        <f>IF(A115=Emisiones_CH4_CO2eq_LA[[#This Row],[País]],IFERROR(Emisiones_CH4_CO2eq_LA[[#This Row],[Agricultura (kilotoneladas CO₂e)]]-E115,0),0)</f>
        <v>620</v>
      </c>
      <c r="G116" s="6">
        <f>IF(A115=Emisiones_CH4_CO2eq_LA[[#This Row],[País]],IFERROR(((Emisiones_CH4_CO2eq_LA[[#This Row],[Agricultura (kilotoneladas CO₂e)]]-E115)/E115)*100,0),0)</f>
        <v>1.4322014322014323</v>
      </c>
      <c r="H116" s="6">
        <v>1.1843240910562001</v>
      </c>
      <c r="I116">
        <v>6280</v>
      </c>
      <c r="J116">
        <f>IF(A115=Emisiones_CH4_CO2eq_LA[[#This Row],[País]],IFERROR(Emisiones_CH4_CO2eq_LA[[#This Row],[Emisiones Fugitivas (kilotoneladas CO₂e)]]-I115,0),0)</f>
        <v>400</v>
      </c>
      <c r="K116" s="6">
        <f>IF(A115=Emisiones_CH4_CO2eq_LA[[#This Row],[País]],IFERROR(((Emisiones_CH4_CO2eq_LA[[#This Row],[Emisiones Fugitivas (kilotoneladas CO₂e)]]-I115)/I115)*100,0),0)</f>
        <v>6.8027210884353746</v>
      </c>
      <c r="L116" s="6">
        <v>0.16938181033552699</v>
      </c>
      <c r="M116">
        <v>9660</v>
      </c>
      <c r="N116">
        <f>IF(A115=Emisiones_CH4_CO2eq_LA[[#This Row],[País]],IFERROR(Emisiones_CH4_CO2eq_LA[[#This Row],[Residuos (kilotoneladas CO₂e)]]-M115,0),0)</f>
        <v>150</v>
      </c>
      <c r="O116" s="6">
        <f>IF(A115=Emisiones_CH4_CO2eq_LA[[#This Row],[País]],IFERROR(((Emisiones_CH4_CO2eq_LA[[#This Row],[Residuos (kilotoneladas CO₂e)]]-M115)/M115)*100,0),0)</f>
        <v>1.5772870662460567</v>
      </c>
      <c r="P116" s="6">
        <v>0.26054590570719599</v>
      </c>
      <c r="Q116">
        <v>170</v>
      </c>
      <c r="R116">
        <f>IF(A115=Emisiones_CH4_CO2eq_LA[[#This Row],[País]],IFERROR(Emisiones_CH4_CO2eq_LA[[#This Row],[UCTUS (kilotoneladas CO₂e)]]-Q115,0),0)</f>
        <v>-1300</v>
      </c>
      <c r="S116" s="6">
        <f>IF(A115=Emisiones_CH4_CO2eq_LA[[#This Row],[País]],IFERROR(((Emisiones_CH4_CO2eq_LA[[#This Row],[UCTUS (kilotoneladas CO₂e)]]-Q115)/Q115)*100,0),0)</f>
        <v>-88.435374149659864</v>
      </c>
      <c r="T116" s="6">
        <v>4.5851763944330503E-3</v>
      </c>
      <c r="U116">
        <v>10</v>
      </c>
      <c r="V116">
        <f>IF(A115=Emisiones_CH4_CO2eq_LA[[#This Row],[País]],IFERROR(Emisiones_CH4_CO2eq_LA[[#This Row],[Industria (kilotoneladas CO₂e)]]-U115,0),0)</f>
        <v>0</v>
      </c>
      <c r="W116" s="6">
        <f>IF(A115=Emisiones_CH4_CO2eq_LA[[#This Row],[País]],IFERROR(((Emisiones_CH4_CO2eq_LA[[#This Row],[Industria (kilotoneladas CO₂e)]]-U115)/U115)*100,0),0)</f>
        <v>0</v>
      </c>
      <c r="X116" s="6">
        <v>2.6971625849606199E-4</v>
      </c>
      <c r="Y116">
        <v>2089.99999999999</v>
      </c>
      <c r="Z116">
        <f>IF(A115=Emisiones_CH4_CO2eq_LA[[#This Row],[País]],IFERROR(Emisiones_CH4_CO2eq_LA[[#This Row],[Otras Quemas de Combustible (kilotoneladas CO₂e)]]-Y115,0),0)</f>
        <v>-110.00000000001</v>
      </c>
      <c r="AA116" s="6">
        <f>IF(A115=Emisiones_CH4_CO2eq_LA[[#This Row],[País]],IFERROR(((Emisiones_CH4_CO2eq_LA[[#This Row],[Otras Quemas de Combustible (kilotoneladas CO₂e)]]-Y115)/Y115)*100,0),0)</f>
        <v>-5.0000000000004547</v>
      </c>
      <c r="AB116" s="6">
        <v>0.06</v>
      </c>
    </row>
    <row r="117" spans="1:28" x14ac:dyDescent="0.25">
      <c r="A117" t="s">
        <v>72</v>
      </c>
      <c r="B117" t="s">
        <v>72</v>
      </c>
      <c r="C117" t="s">
        <v>73</v>
      </c>
      <c r="D117">
        <v>1997</v>
      </c>
      <c r="E117">
        <v>43250</v>
      </c>
      <c r="F117">
        <f>IF(A116=Emisiones_CH4_CO2eq_LA[[#This Row],[País]],IFERROR(Emisiones_CH4_CO2eq_LA[[#This Row],[Agricultura (kilotoneladas CO₂e)]]-E116,0),0)</f>
        <v>-660</v>
      </c>
      <c r="G117" s="6">
        <f>IF(A116=Emisiones_CH4_CO2eq_LA[[#This Row],[País]],IFERROR(((Emisiones_CH4_CO2eq_LA[[#This Row],[Agricultura (kilotoneladas CO₂e)]]-E116)/E116)*100,0),0)</f>
        <v>-1.5030744705078571</v>
      </c>
      <c r="H117" s="6">
        <v>1.1464849962888299</v>
      </c>
      <c r="I117">
        <v>6690</v>
      </c>
      <c r="J117">
        <f>IF(A116=Emisiones_CH4_CO2eq_LA[[#This Row],[País]],IFERROR(Emisiones_CH4_CO2eq_LA[[#This Row],[Emisiones Fugitivas (kilotoneladas CO₂e)]]-I116,0),0)</f>
        <v>410</v>
      </c>
      <c r="K117" s="6">
        <f>IF(A116=Emisiones_CH4_CO2eq_LA[[#This Row],[País]],IFERROR(((Emisiones_CH4_CO2eq_LA[[#This Row],[Emisiones Fugitivas (kilotoneladas CO₂e)]]-I116)/I116)*100,0),0)</f>
        <v>6.5286624203821653</v>
      </c>
      <c r="L117" s="6">
        <v>0.17734068497508201</v>
      </c>
      <c r="M117">
        <v>9820</v>
      </c>
      <c r="N117">
        <f>IF(A116=Emisiones_CH4_CO2eq_LA[[#This Row],[País]],IFERROR(Emisiones_CH4_CO2eq_LA[[#This Row],[Residuos (kilotoneladas CO₂e)]]-M116,0),0)</f>
        <v>160</v>
      </c>
      <c r="O117" s="6">
        <f>IF(A116=Emisiones_CH4_CO2eq_LA[[#This Row],[País]],IFERROR(((Emisiones_CH4_CO2eq_LA[[#This Row],[Residuos (kilotoneladas CO₂e)]]-M116)/M116)*100,0),0)</f>
        <v>1.6563146997929608</v>
      </c>
      <c r="P117" s="6">
        <v>0.260311737885696</v>
      </c>
      <c r="Q117">
        <v>440</v>
      </c>
      <c r="R117">
        <f>IF(A116=Emisiones_CH4_CO2eq_LA[[#This Row],[País]],IFERROR(Emisiones_CH4_CO2eq_LA[[#This Row],[UCTUS (kilotoneladas CO₂e)]]-Q116,0),0)</f>
        <v>270</v>
      </c>
      <c r="S117" s="6">
        <f>IF(A116=Emisiones_CH4_CO2eq_LA[[#This Row],[País]],IFERROR(((Emisiones_CH4_CO2eq_LA[[#This Row],[UCTUS (kilotoneladas CO₂e)]]-Q116)/Q116)*100,0),0)</f>
        <v>158.8235294117647</v>
      </c>
      <c r="T117" s="6">
        <v>1.1663662389990399E-2</v>
      </c>
      <c r="U117">
        <v>20</v>
      </c>
      <c r="V117">
        <f>IF(A116=Emisiones_CH4_CO2eq_LA[[#This Row],[País]],IFERROR(Emisiones_CH4_CO2eq_LA[[#This Row],[Industria (kilotoneladas CO₂e)]]-U116,0),0)</f>
        <v>10</v>
      </c>
      <c r="W117" s="6">
        <f>IF(A116=Emisiones_CH4_CO2eq_LA[[#This Row],[País]],IFERROR(((Emisiones_CH4_CO2eq_LA[[#This Row],[Industria (kilotoneladas CO₂e)]]-U116)/U116)*100,0),0)</f>
        <v>100</v>
      </c>
      <c r="X117" s="6">
        <v>5.3016647227229299E-4</v>
      </c>
      <c r="Y117">
        <v>1980</v>
      </c>
      <c r="Z117">
        <f>IF(A116=Emisiones_CH4_CO2eq_LA[[#This Row],[País]],IFERROR(Emisiones_CH4_CO2eq_LA[[#This Row],[Otras Quemas de Combustible (kilotoneladas CO₂e)]]-Y116,0),0)</f>
        <v>-109.99999999999</v>
      </c>
      <c r="AA117" s="6">
        <f>IF(A116=Emisiones_CH4_CO2eq_LA[[#This Row],[País]],IFERROR(((Emisiones_CH4_CO2eq_LA[[#This Row],[Otras Quemas de Combustible (kilotoneladas CO₂e)]]-Y116)/Y116)*100,0),0)</f>
        <v>-5.2631578947363886</v>
      </c>
      <c r="AB117" s="6">
        <v>0.05</v>
      </c>
    </row>
    <row r="118" spans="1:28" x14ac:dyDescent="0.25">
      <c r="A118" t="s">
        <v>72</v>
      </c>
      <c r="B118" t="s">
        <v>72</v>
      </c>
      <c r="C118" t="s">
        <v>73</v>
      </c>
      <c r="D118">
        <v>1998</v>
      </c>
      <c r="E118">
        <v>43550</v>
      </c>
      <c r="F118">
        <f>IF(A117=Emisiones_CH4_CO2eq_LA[[#This Row],[País]],IFERROR(Emisiones_CH4_CO2eq_LA[[#This Row],[Agricultura (kilotoneladas CO₂e)]]-E117,0),0)</f>
        <v>300</v>
      </c>
      <c r="G118" s="6">
        <f>IF(A117=Emisiones_CH4_CO2eq_LA[[#This Row],[País]],IFERROR(((Emisiones_CH4_CO2eq_LA[[#This Row],[Agricultura (kilotoneladas CO₂e)]]-E117)/E117)*100,0),0)</f>
        <v>0.69364161849710981</v>
      </c>
      <c r="H118" s="6">
        <v>1.1351788134709599</v>
      </c>
      <c r="I118">
        <v>7090</v>
      </c>
      <c r="J118">
        <f>IF(A117=Emisiones_CH4_CO2eq_LA[[#This Row],[País]],IFERROR(Emisiones_CH4_CO2eq_LA[[#This Row],[Emisiones Fugitivas (kilotoneladas CO₂e)]]-I117,0),0)</f>
        <v>400</v>
      </c>
      <c r="K118" s="6">
        <f>IF(A117=Emisiones_CH4_CO2eq_LA[[#This Row],[País]],IFERROR(((Emisiones_CH4_CO2eq_LA[[#This Row],[Emisiones Fugitivas (kilotoneladas CO₂e)]]-I117)/I117)*100,0),0)</f>
        <v>5.9790732436472345</v>
      </c>
      <c r="L118" s="6">
        <v>0.184808674799291</v>
      </c>
      <c r="M118">
        <v>9970</v>
      </c>
      <c r="N118">
        <f>IF(A117=Emisiones_CH4_CO2eq_LA[[#This Row],[País]],IFERROR(Emisiones_CH4_CO2eq_LA[[#This Row],[Residuos (kilotoneladas CO₂e)]]-M117,0),0)</f>
        <v>150</v>
      </c>
      <c r="O118" s="6">
        <f>IF(A117=Emisiones_CH4_CO2eq_LA[[#This Row],[País]],IFERROR(((Emisiones_CH4_CO2eq_LA[[#This Row],[Residuos (kilotoneladas CO₂e)]]-M117)/M117)*100,0),0)</f>
        <v>1.5274949083503055</v>
      </c>
      <c r="P118" s="6">
        <v>0.25987905327911498</v>
      </c>
      <c r="Q118">
        <v>460</v>
      </c>
      <c r="R118">
        <f>IF(A117=Emisiones_CH4_CO2eq_LA[[#This Row],[País]],IFERROR(Emisiones_CH4_CO2eq_LA[[#This Row],[UCTUS (kilotoneladas CO₂e)]]-Q117,0),0)</f>
        <v>20</v>
      </c>
      <c r="S118" s="6">
        <f>IF(A117=Emisiones_CH4_CO2eq_LA[[#This Row],[País]],IFERROR(((Emisiones_CH4_CO2eq_LA[[#This Row],[UCTUS (kilotoneladas CO₂e)]]-Q117)/Q117)*100,0),0)</f>
        <v>4.5454545454545459</v>
      </c>
      <c r="T118" s="6">
        <v>1.1990407673860899E-2</v>
      </c>
      <c r="U118">
        <v>20</v>
      </c>
      <c r="V118">
        <f>IF(A117=Emisiones_CH4_CO2eq_LA[[#This Row],[País]],IFERROR(Emisiones_CH4_CO2eq_LA[[#This Row],[Industria (kilotoneladas CO₂e)]]-U117,0),0)</f>
        <v>0</v>
      </c>
      <c r="W118" s="6">
        <f>IF(A117=Emisiones_CH4_CO2eq_LA[[#This Row],[País]],IFERROR(((Emisiones_CH4_CO2eq_LA[[#This Row],[Industria (kilotoneladas CO₂e)]]-U117)/U117)*100,0),0)</f>
        <v>0</v>
      </c>
      <c r="X118" s="6">
        <v>5.2132207277656099E-4</v>
      </c>
      <c r="Y118">
        <v>1870</v>
      </c>
      <c r="Z118">
        <f>IF(A117=Emisiones_CH4_CO2eq_LA[[#This Row],[País]],IFERROR(Emisiones_CH4_CO2eq_LA[[#This Row],[Otras Quemas de Combustible (kilotoneladas CO₂e)]]-Y117,0),0)</f>
        <v>-110</v>
      </c>
      <c r="AA118" s="6">
        <f>IF(A117=Emisiones_CH4_CO2eq_LA[[#This Row],[País]],IFERROR(((Emisiones_CH4_CO2eq_LA[[#This Row],[Otras Quemas de Combustible (kilotoneladas CO₂e)]]-Y117)/Y117)*100,0),0)</f>
        <v>-5.5555555555555554</v>
      </c>
      <c r="AB118" s="6">
        <v>0.05</v>
      </c>
    </row>
    <row r="119" spans="1:28" x14ac:dyDescent="0.25">
      <c r="A119" t="s">
        <v>72</v>
      </c>
      <c r="B119" t="s">
        <v>72</v>
      </c>
      <c r="C119" t="s">
        <v>73</v>
      </c>
      <c r="D119">
        <v>1999</v>
      </c>
      <c r="E119">
        <v>41790</v>
      </c>
      <c r="F119">
        <f>IF(A118=Emisiones_CH4_CO2eq_LA[[#This Row],[País]],IFERROR(Emisiones_CH4_CO2eq_LA[[#This Row],[Agricultura (kilotoneladas CO₂e)]]-E118,0),0)</f>
        <v>-1760</v>
      </c>
      <c r="G119" s="6">
        <f>IF(A118=Emisiones_CH4_CO2eq_LA[[#This Row],[País]],IFERROR(((Emisiones_CH4_CO2eq_LA[[#This Row],[Agricultura (kilotoneladas CO₂e)]]-E118)/E118)*100,0),0)</f>
        <v>-4.0413318025258329</v>
      </c>
      <c r="H119" s="6">
        <v>1.0715659375881399</v>
      </c>
      <c r="I119">
        <v>7490</v>
      </c>
      <c r="J119">
        <f>IF(A118=Emisiones_CH4_CO2eq_LA[[#This Row],[País]],IFERROR(Emisiones_CH4_CO2eq_LA[[#This Row],[Emisiones Fugitivas (kilotoneladas CO₂e)]]-I118,0),0)</f>
        <v>400</v>
      </c>
      <c r="K119" s="6">
        <f>IF(A118=Emisiones_CH4_CO2eq_LA[[#This Row],[País]],IFERROR(((Emisiones_CH4_CO2eq_LA[[#This Row],[Emisiones Fugitivas (kilotoneladas CO₂e)]]-I118)/I118)*100,0),0)</f>
        <v>5.6417489421720735</v>
      </c>
      <c r="L119" s="6">
        <v>0.19205620656939901</v>
      </c>
      <c r="M119">
        <v>10120</v>
      </c>
      <c r="N119">
        <f>IF(A118=Emisiones_CH4_CO2eq_LA[[#This Row],[País]],IFERROR(Emisiones_CH4_CO2eq_LA[[#This Row],[Residuos (kilotoneladas CO₂e)]]-M118,0),0)</f>
        <v>150</v>
      </c>
      <c r="O119" s="6">
        <f>IF(A118=Emisiones_CH4_CO2eq_LA[[#This Row],[País]],IFERROR(((Emisiones_CH4_CO2eq_LA[[#This Row],[Residuos (kilotoneladas CO₂e)]]-M118)/M118)*100,0),0)</f>
        <v>1.5045135406218655</v>
      </c>
      <c r="P119" s="6">
        <v>0.25949383317520902</v>
      </c>
      <c r="Q119">
        <v>280</v>
      </c>
      <c r="R119">
        <f>IF(A118=Emisiones_CH4_CO2eq_LA[[#This Row],[País]],IFERROR(Emisiones_CH4_CO2eq_LA[[#This Row],[UCTUS (kilotoneladas CO₂e)]]-Q118,0),0)</f>
        <v>-180</v>
      </c>
      <c r="S119" s="6">
        <f>IF(A118=Emisiones_CH4_CO2eq_LA[[#This Row],[País]],IFERROR(((Emisiones_CH4_CO2eq_LA[[#This Row],[UCTUS (kilotoneladas CO₂e)]]-Q118)/Q118)*100,0),0)</f>
        <v>-39.130434782608695</v>
      </c>
      <c r="T119" s="6">
        <v>7.1796712736224002E-3</v>
      </c>
      <c r="U119">
        <v>20</v>
      </c>
      <c r="V119">
        <f>IF(A118=Emisiones_CH4_CO2eq_LA[[#This Row],[País]],IFERROR(Emisiones_CH4_CO2eq_LA[[#This Row],[Industria (kilotoneladas CO₂e)]]-U118,0),0)</f>
        <v>0</v>
      </c>
      <c r="W119" s="6">
        <f>IF(A118=Emisiones_CH4_CO2eq_LA[[#This Row],[País]],IFERROR(((Emisiones_CH4_CO2eq_LA[[#This Row],[Industria (kilotoneladas CO₂e)]]-U118)/U118)*100,0),0)</f>
        <v>0</v>
      </c>
      <c r="X119" s="6">
        <v>5.1283366240160002E-4</v>
      </c>
      <c r="Y119">
        <v>1760</v>
      </c>
      <c r="Z119">
        <f>IF(A118=Emisiones_CH4_CO2eq_LA[[#This Row],[País]],IFERROR(Emisiones_CH4_CO2eq_LA[[#This Row],[Otras Quemas de Combustible (kilotoneladas CO₂e)]]-Y118,0),0)</f>
        <v>-110</v>
      </c>
      <c r="AA119" s="6">
        <f>IF(A118=Emisiones_CH4_CO2eq_LA[[#This Row],[País]],IFERROR(((Emisiones_CH4_CO2eq_LA[[#This Row],[Otras Quemas de Combustible (kilotoneladas CO₂e)]]-Y118)/Y118)*100,0),0)</f>
        <v>-5.8823529411764701</v>
      </c>
      <c r="AB119" s="6">
        <v>0.05</v>
      </c>
    </row>
    <row r="120" spans="1:28" x14ac:dyDescent="0.25">
      <c r="A120" t="s">
        <v>72</v>
      </c>
      <c r="B120" t="s">
        <v>72</v>
      </c>
      <c r="C120" t="s">
        <v>73</v>
      </c>
      <c r="D120">
        <v>2000</v>
      </c>
      <c r="E120">
        <v>42190</v>
      </c>
      <c r="F120">
        <f>IF(A119=Emisiones_CH4_CO2eq_LA[[#This Row],[País]],IFERROR(Emisiones_CH4_CO2eq_LA[[#This Row],[Agricultura (kilotoneladas CO₂e)]]-E119,0),0)</f>
        <v>400</v>
      </c>
      <c r="G120" s="6">
        <f>IF(A119=Emisiones_CH4_CO2eq_LA[[#This Row],[País]],IFERROR(((Emisiones_CH4_CO2eq_LA[[#This Row],[Agricultura (kilotoneladas CO₂e)]]-E119)/E119)*100,0),0)</f>
        <v>0.95716678631251506</v>
      </c>
      <c r="H120" s="6">
        <v>1.06459752712591</v>
      </c>
      <c r="I120">
        <v>7890</v>
      </c>
      <c r="J120">
        <f>IF(A119=Emisiones_CH4_CO2eq_LA[[#This Row],[País]],IFERROR(Emisiones_CH4_CO2eq_LA[[#This Row],[Emisiones Fugitivas (kilotoneladas CO₂e)]]-I119,0),0)</f>
        <v>400</v>
      </c>
      <c r="K120" s="6">
        <f>IF(A119=Emisiones_CH4_CO2eq_LA[[#This Row],[País]],IFERROR(((Emisiones_CH4_CO2eq_LA[[#This Row],[Emisiones Fugitivas (kilotoneladas CO₂e)]]-I119)/I119)*100,0),0)</f>
        <v>5.3404539385847798</v>
      </c>
      <c r="L120" s="6">
        <v>0.199091597274791</v>
      </c>
      <c r="M120">
        <v>10270</v>
      </c>
      <c r="N120">
        <f>IF(A119=Emisiones_CH4_CO2eq_LA[[#This Row],[País]],IFERROR(Emisiones_CH4_CO2eq_LA[[#This Row],[Residuos (kilotoneladas CO₂e)]]-M119,0),0)</f>
        <v>150</v>
      </c>
      <c r="O120" s="6">
        <f>IF(A119=Emisiones_CH4_CO2eq_LA[[#This Row],[País]],IFERROR(((Emisiones_CH4_CO2eq_LA[[#This Row],[Residuos (kilotoneladas CO₂e)]]-M119)/M119)*100,0),0)</f>
        <v>1.4822134387351777</v>
      </c>
      <c r="P120" s="6">
        <v>0.25914711077466501</v>
      </c>
      <c r="Q120">
        <v>560</v>
      </c>
      <c r="R120">
        <f>IF(A119=Emisiones_CH4_CO2eq_LA[[#This Row],[País]],IFERROR(Emisiones_CH4_CO2eq_LA[[#This Row],[UCTUS (kilotoneladas CO₂e)]]-Q119,0),0)</f>
        <v>280</v>
      </c>
      <c r="S120" s="6">
        <f>IF(A119=Emisiones_CH4_CO2eq_LA[[#This Row],[País]],IFERROR(((Emisiones_CH4_CO2eq_LA[[#This Row],[UCTUS (kilotoneladas CO₂e)]]-Q119)/Q119)*100,0),0)</f>
        <v>100</v>
      </c>
      <c r="T120" s="6">
        <v>1.41307090587938E-2</v>
      </c>
      <c r="U120">
        <v>20</v>
      </c>
      <c r="V120">
        <f>IF(A119=Emisiones_CH4_CO2eq_LA[[#This Row],[País]],IFERROR(Emisiones_CH4_CO2eq_LA[[#This Row],[Industria (kilotoneladas CO₂e)]]-U119,0),0)</f>
        <v>0</v>
      </c>
      <c r="W120" s="6">
        <f>IF(A119=Emisiones_CH4_CO2eq_LA[[#This Row],[País]],IFERROR(((Emisiones_CH4_CO2eq_LA[[#This Row],[Industria (kilotoneladas CO₂e)]]-U119)/U119)*100,0),0)</f>
        <v>0</v>
      </c>
      <c r="X120" s="6">
        <v>5.0466818067120803E-4</v>
      </c>
      <c r="Y120">
        <v>1650</v>
      </c>
      <c r="Z120">
        <f>IF(A119=Emisiones_CH4_CO2eq_LA[[#This Row],[País]],IFERROR(Emisiones_CH4_CO2eq_LA[[#This Row],[Otras Quemas de Combustible (kilotoneladas CO₂e)]]-Y119,0),0)</f>
        <v>-110</v>
      </c>
      <c r="AA120" s="6">
        <f>IF(A119=Emisiones_CH4_CO2eq_LA[[#This Row],[País]],IFERROR(((Emisiones_CH4_CO2eq_LA[[#This Row],[Otras Quemas de Combustible (kilotoneladas CO₂e)]]-Y119)/Y119)*100,0),0)</f>
        <v>-6.25</v>
      </c>
      <c r="AB120" s="6">
        <v>0.04</v>
      </c>
    </row>
    <row r="121" spans="1:28" x14ac:dyDescent="0.25">
      <c r="A121" t="s">
        <v>72</v>
      </c>
      <c r="B121" t="s">
        <v>72</v>
      </c>
      <c r="C121" t="s">
        <v>73</v>
      </c>
      <c r="D121">
        <v>2001</v>
      </c>
      <c r="E121">
        <v>42840</v>
      </c>
      <c r="F121">
        <f>IF(A120=Emisiones_CH4_CO2eq_LA[[#This Row],[País]],IFERROR(Emisiones_CH4_CO2eq_LA[[#This Row],[Agricultura (kilotoneladas CO₂e)]]-E120,0),0)</f>
        <v>650</v>
      </c>
      <c r="G121" s="6">
        <f>IF(A120=Emisiones_CH4_CO2eq_LA[[#This Row],[País]],IFERROR(((Emisiones_CH4_CO2eq_LA[[#This Row],[Agricultura (kilotoneladas CO₂e)]]-E120)/E120)*100,0),0)</f>
        <v>1.5406494429959707</v>
      </c>
      <c r="H121" s="6">
        <v>1.0641891891891799</v>
      </c>
      <c r="I121">
        <v>8340</v>
      </c>
      <c r="J121">
        <f>IF(A120=Emisiones_CH4_CO2eq_LA[[#This Row],[País]],IFERROR(Emisiones_CH4_CO2eq_LA[[#This Row],[Emisiones Fugitivas (kilotoneladas CO₂e)]]-I120,0),0)</f>
        <v>450</v>
      </c>
      <c r="K121" s="6">
        <f>IF(A120=Emisiones_CH4_CO2eq_LA[[#This Row],[País]],IFERROR(((Emisiones_CH4_CO2eq_LA[[#This Row],[Emisiones Fugitivas (kilotoneladas CO₂e)]]-I120)/I120)*100,0),0)</f>
        <v>5.7034220532319395</v>
      </c>
      <c r="L121" s="6">
        <v>0.20717408585055599</v>
      </c>
      <c r="M121">
        <v>10530</v>
      </c>
      <c r="N121">
        <f>IF(A120=Emisiones_CH4_CO2eq_LA[[#This Row],[País]],IFERROR(Emisiones_CH4_CO2eq_LA[[#This Row],[Residuos (kilotoneladas CO₂e)]]-M120,0),0)</f>
        <v>260</v>
      </c>
      <c r="O121" s="6">
        <f>IF(A120=Emisiones_CH4_CO2eq_LA[[#This Row],[País]],IFERROR(((Emisiones_CH4_CO2eq_LA[[#This Row],[Residuos (kilotoneladas CO₂e)]]-M120)/M120)*100,0),0)</f>
        <v>2.5316455696202533</v>
      </c>
      <c r="P121" s="6">
        <v>0.26157591414944298</v>
      </c>
      <c r="Q121">
        <v>430</v>
      </c>
      <c r="R121">
        <f>IF(A120=Emisiones_CH4_CO2eq_LA[[#This Row],[País]],IFERROR(Emisiones_CH4_CO2eq_LA[[#This Row],[UCTUS (kilotoneladas CO₂e)]]-Q120,0),0)</f>
        <v>-130</v>
      </c>
      <c r="S121" s="6">
        <f>IF(A120=Emisiones_CH4_CO2eq_LA[[#This Row],[País]],IFERROR(((Emisiones_CH4_CO2eq_LA[[#This Row],[UCTUS (kilotoneladas CO₂e)]]-Q120)/Q120)*100,0),0)</f>
        <v>-23.214285714285715</v>
      </c>
      <c r="T121" s="6">
        <v>1.06816375198728E-2</v>
      </c>
      <c r="U121">
        <v>20</v>
      </c>
      <c r="V121">
        <f>IF(A120=Emisiones_CH4_CO2eq_LA[[#This Row],[País]],IFERROR(Emisiones_CH4_CO2eq_LA[[#This Row],[Industria (kilotoneladas CO₂e)]]-U120,0),0)</f>
        <v>0</v>
      </c>
      <c r="W121" s="6">
        <f>IF(A120=Emisiones_CH4_CO2eq_LA[[#This Row],[País]],IFERROR(((Emisiones_CH4_CO2eq_LA[[#This Row],[Industria (kilotoneladas CO₂e)]]-U120)/U120)*100,0),0)</f>
        <v>0</v>
      </c>
      <c r="X121" s="6">
        <v>4.9682034976152598E-4</v>
      </c>
      <c r="Y121">
        <v>1610</v>
      </c>
      <c r="Z121">
        <f>IF(A120=Emisiones_CH4_CO2eq_LA[[#This Row],[País]],IFERROR(Emisiones_CH4_CO2eq_LA[[#This Row],[Otras Quemas de Combustible (kilotoneladas CO₂e)]]-Y120,0),0)</f>
        <v>-40</v>
      </c>
      <c r="AA121" s="6">
        <f>IF(A120=Emisiones_CH4_CO2eq_LA[[#This Row],[País]],IFERROR(((Emisiones_CH4_CO2eq_LA[[#This Row],[Otras Quemas de Combustible (kilotoneladas CO₂e)]]-Y120)/Y120)*100,0),0)</f>
        <v>-2.4242424242424243</v>
      </c>
      <c r="AB121" s="6">
        <v>0.04</v>
      </c>
    </row>
    <row r="122" spans="1:28" x14ac:dyDescent="0.25">
      <c r="A122" t="s">
        <v>72</v>
      </c>
      <c r="B122" t="s">
        <v>72</v>
      </c>
      <c r="C122" t="s">
        <v>73</v>
      </c>
      <c r="D122">
        <v>2002</v>
      </c>
      <c r="E122">
        <v>42890</v>
      </c>
      <c r="F122">
        <f>IF(A121=Emisiones_CH4_CO2eq_LA[[#This Row],[País]],IFERROR(Emisiones_CH4_CO2eq_LA[[#This Row],[Agricultura (kilotoneladas CO₂e)]]-E121,0),0)</f>
        <v>50</v>
      </c>
      <c r="G122" s="6">
        <f>IF(A121=Emisiones_CH4_CO2eq_LA[[#This Row],[País]],IFERROR(((Emisiones_CH4_CO2eq_LA[[#This Row],[Agricultura (kilotoneladas CO₂e)]]-E121)/E121)*100,0),0)</f>
        <v>0.11671335200746966</v>
      </c>
      <c r="H122" s="6">
        <v>1.04929663608562</v>
      </c>
      <c r="I122">
        <v>8800</v>
      </c>
      <c r="J122">
        <f>IF(A121=Emisiones_CH4_CO2eq_LA[[#This Row],[País]],IFERROR(Emisiones_CH4_CO2eq_LA[[#This Row],[Emisiones Fugitivas (kilotoneladas CO₂e)]]-I121,0),0)</f>
        <v>460</v>
      </c>
      <c r="K122" s="6">
        <f>IF(A121=Emisiones_CH4_CO2eq_LA[[#This Row],[País]],IFERROR(((Emisiones_CH4_CO2eq_LA[[#This Row],[Emisiones Fugitivas (kilotoneladas CO₂e)]]-I121)/I121)*100,0),0)</f>
        <v>5.5155875299760186</v>
      </c>
      <c r="L122" s="6">
        <v>0.215290519877675</v>
      </c>
      <c r="M122">
        <v>10790</v>
      </c>
      <c r="N122">
        <f>IF(A121=Emisiones_CH4_CO2eq_LA[[#This Row],[País]],IFERROR(Emisiones_CH4_CO2eq_LA[[#This Row],[Residuos (kilotoneladas CO₂e)]]-M121,0),0)</f>
        <v>260</v>
      </c>
      <c r="O122" s="6">
        <f>IF(A121=Emisiones_CH4_CO2eq_LA[[#This Row],[País]],IFERROR(((Emisiones_CH4_CO2eq_LA[[#This Row],[Residuos (kilotoneladas CO₂e)]]-M121)/M121)*100,0),0)</f>
        <v>2.4691358024691357</v>
      </c>
      <c r="P122" s="6">
        <v>0.263975535168195</v>
      </c>
      <c r="Q122">
        <v>250</v>
      </c>
      <c r="R122">
        <f>IF(A121=Emisiones_CH4_CO2eq_LA[[#This Row],[País]],IFERROR(Emisiones_CH4_CO2eq_LA[[#This Row],[UCTUS (kilotoneladas CO₂e)]]-Q121,0),0)</f>
        <v>-180</v>
      </c>
      <c r="S122" s="6">
        <f>IF(A121=Emisiones_CH4_CO2eq_LA[[#This Row],[País]],IFERROR(((Emisiones_CH4_CO2eq_LA[[#This Row],[UCTUS (kilotoneladas CO₂e)]]-Q121)/Q121)*100,0),0)</f>
        <v>-41.860465116279073</v>
      </c>
      <c r="T122" s="6">
        <v>6.1162079510703304E-3</v>
      </c>
      <c r="U122">
        <v>20</v>
      </c>
      <c r="V122">
        <f>IF(A121=Emisiones_CH4_CO2eq_LA[[#This Row],[País]],IFERROR(Emisiones_CH4_CO2eq_LA[[#This Row],[Industria (kilotoneladas CO₂e)]]-U121,0),0)</f>
        <v>0</v>
      </c>
      <c r="W122" s="6">
        <f>IF(A121=Emisiones_CH4_CO2eq_LA[[#This Row],[País]],IFERROR(((Emisiones_CH4_CO2eq_LA[[#This Row],[Industria (kilotoneladas CO₂e)]]-U121)/U121)*100,0),0)</f>
        <v>0</v>
      </c>
      <c r="X122" s="6">
        <v>4.8929663608562597E-4</v>
      </c>
      <c r="Y122">
        <v>1570</v>
      </c>
      <c r="Z122">
        <f>IF(A121=Emisiones_CH4_CO2eq_LA[[#This Row],[País]],IFERROR(Emisiones_CH4_CO2eq_LA[[#This Row],[Otras Quemas de Combustible (kilotoneladas CO₂e)]]-Y121,0),0)</f>
        <v>-40</v>
      </c>
      <c r="AA122" s="6">
        <f>IF(A121=Emisiones_CH4_CO2eq_LA[[#This Row],[País]],IFERROR(((Emisiones_CH4_CO2eq_LA[[#This Row],[Otras Quemas de Combustible (kilotoneladas CO₂e)]]-Y121)/Y121)*100,0),0)</f>
        <v>-2.4844720496894408</v>
      </c>
      <c r="AB122" s="6">
        <v>0.04</v>
      </c>
    </row>
    <row r="123" spans="1:28" x14ac:dyDescent="0.25">
      <c r="A123" t="s">
        <v>72</v>
      </c>
      <c r="B123" t="s">
        <v>72</v>
      </c>
      <c r="C123" t="s">
        <v>73</v>
      </c>
      <c r="D123">
        <v>2003</v>
      </c>
      <c r="E123">
        <v>43660</v>
      </c>
      <c r="F123">
        <f>IF(A122=Emisiones_CH4_CO2eq_LA[[#This Row],[País]],IFERROR(Emisiones_CH4_CO2eq_LA[[#This Row],[Agricultura (kilotoneladas CO₂e)]]-E122,0),0)</f>
        <v>770</v>
      </c>
      <c r="G123" s="6">
        <f>IF(A122=Emisiones_CH4_CO2eq_LA[[#This Row],[País]],IFERROR(((Emisiones_CH4_CO2eq_LA[[#This Row],[Agricultura (kilotoneladas CO₂e)]]-E122)/E122)*100,0),0)</f>
        <v>1.7952902774539519</v>
      </c>
      <c r="H123" s="6">
        <v>1.0524539581525401</v>
      </c>
      <c r="I123">
        <v>9260</v>
      </c>
      <c r="J123">
        <f>IF(A122=Emisiones_CH4_CO2eq_LA[[#This Row],[País]],IFERROR(Emisiones_CH4_CO2eq_LA[[#This Row],[Emisiones Fugitivas (kilotoneladas CO₂e)]]-I122,0),0)</f>
        <v>460</v>
      </c>
      <c r="K123" s="6">
        <f>IF(A122=Emisiones_CH4_CO2eq_LA[[#This Row],[País]],IFERROR(((Emisiones_CH4_CO2eq_LA[[#This Row],[Emisiones Fugitivas (kilotoneladas CO₂e)]]-I122)/I122)*100,0),0)</f>
        <v>5.2272727272727266</v>
      </c>
      <c r="L123" s="6">
        <v>0.22321859029987401</v>
      </c>
      <c r="M123">
        <v>11060</v>
      </c>
      <c r="N123">
        <f>IF(A122=Emisiones_CH4_CO2eq_LA[[#This Row],[País]],IFERROR(Emisiones_CH4_CO2eq_LA[[#This Row],[Residuos (kilotoneladas CO₂e)]]-M122,0),0)</f>
        <v>270</v>
      </c>
      <c r="O123" s="6">
        <f>IF(A122=Emisiones_CH4_CO2eq_LA[[#This Row],[País]],IFERROR(((Emisiones_CH4_CO2eq_LA[[#This Row],[Residuos (kilotoneladas CO₂e)]]-M122)/M122)*100,0),0)</f>
        <v>2.5023169601482853</v>
      </c>
      <c r="P123" s="6">
        <v>0.26660881303635098</v>
      </c>
      <c r="Q123">
        <v>2440</v>
      </c>
      <c r="R123">
        <f>IF(A122=Emisiones_CH4_CO2eq_LA[[#This Row],[País]],IFERROR(Emisiones_CH4_CO2eq_LA[[#This Row],[UCTUS (kilotoneladas CO₂e)]]-Q122,0),0)</f>
        <v>2190</v>
      </c>
      <c r="S123" s="6">
        <f>IF(A122=Emisiones_CH4_CO2eq_LA[[#This Row],[País]],IFERROR(((Emisiones_CH4_CO2eq_LA[[#This Row],[UCTUS (kilotoneladas CO₂e)]]-Q122)/Q122)*100,0),0)</f>
        <v>876</v>
      </c>
      <c r="T123" s="6">
        <v>5.8817857487223901E-2</v>
      </c>
      <c r="U123">
        <v>20</v>
      </c>
      <c r="V123">
        <f>IF(A122=Emisiones_CH4_CO2eq_LA[[#This Row],[País]],IFERROR(Emisiones_CH4_CO2eq_LA[[#This Row],[Industria (kilotoneladas CO₂e)]]-U122,0),0)</f>
        <v>0</v>
      </c>
      <c r="W123" s="6">
        <f>IF(A122=Emisiones_CH4_CO2eq_LA[[#This Row],[País]],IFERROR(((Emisiones_CH4_CO2eq_LA[[#This Row],[Industria (kilotoneladas CO₂e)]]-U122)/U122)*100,0),0)</f>
        <v>0</v>
      </c>
      <c r="X123" s="6">
        <v>4.8211358596085199E-4</v>
      </c>
      <c r="Y123">
        <v>1530</v>
      </c>
      <c r="Z123">
        <f>IF(A122=Emisiones_CH4_CO2eq_LA[[#This Row],[País]],IFERROR(Emisiones_CH4_CO2eq_LA[[#This Row],[Otras Quemas de Combustible (kilotoneladas CO₂e)]]-Y122,0),0)</f>
        <v>-40</v>
      </c>
      <c r="AA123" s="6">
        <f>IF(A122=Emisiones_CH4_CO2eq_LA[[#This Row],[País]],IFERROR(((Emisiones_CH4_CO2eq_LA[[#This Row],[Otras Quemas de Combustible (kilotoneladas CO₂e)]]-Y122)/Y122)*100,0),0)</f>
        <v>-2.547770700636943</v>
      </c>
      <c r="AB123" s="6">
        <v>0.04</v>
      </c>
    </row>
    <row r="124" spans="1:28" x14ac:dyDescent="0.25">
      <c r="A124" t="s">
        <v>72</v>
      </c>
      <c r="B124" t="s">
        <v>72</v>
      </c>
      <c r="C124" t="s">
        <v>73</v>
      </c>
      <c r="D124">
        <v>2004</v>
      </c>
      <c r="E124">
        <v>44150</v>
      </c>
      <c r="F124">
        <f>IF(A123=Emisiones_CH4_CO2eq_LA[[#This Row],[País]],IFERROR(Emisiones_CH4_CO2eq_LA[[#This Row],[Agricultura (kilotoneladas CO₂e)]]-E123,0),0)</f>
        <v>490</v>
      </c>
      <c r="G124" s="6">
        <f>IF(A123=Emisiones_CH4_CO2eq_LA[[#This Row],[País]],IFERROR(((Emisiones_CH4_CO2eq_LA[[#This Row],[Agricultura (kilotoneladas CO₂e)]]-E123)/E123)*100,0),0)</f>
        <v>1.1223087494273936</v>
      </c>
      <c r="H124" s="6">
        <v>1.0492917577716501</v>
      </c>
      <c r="I124">
        <v>9710</v>
      </c>
      <c r="J124">
        <f>IF(A123=Emisiones_CH4_CO2eq_LA[[#This Row],[País]],IFERROR(Emisiones_CH4_CO2eq_LA[[#This Row],[Emisiones Fugitivas (kilotoneladas CO₂e)]]-I123,0),0)</f>
        <v>450</v>
      </c>
      <c r="K124" s="6">
        <f>IF(A123=Emisiones_CH4_CO2eq_LA[[#This Row],[País]],IFERROR(((Emisiones_CH4_CO2eq_LA[[#This Row],[Emisiones Fugitivas (kilotoneladas CO₂e)]]-I123)/I123)*100,0),0)</f>
        <v>4.8596112311015123</v>
      </c>
      <c r="L124" s="6">
        <v>0.23077288715657299</v>
      </c>
      <c r="M124">
        <v>11320</v>
      </c>
      <c r="N124">
        <f>IF(A123=Emisiones_CH4_CO2eq_LA[[#This Row],[País]],IFERROR(Emisiones_CH4_CO2eq_LA[[#This Row],[Residuos (kilotoneladas CO₂e)]]-M123,0),0)</f>
        <v>260</v>
      </c>
      <c r="O124" s="6">
        <f>IF(A123=Emisiones_CH4_CO2eq_LA[[#This Row],[País]],IFERROR(((Emisiones_CH4_CO2eq_LA[[#This Row],[Residuos (kilotoneladas CO₂e)]]-M123)/M123)*100,0),0)</f>
        <v>2.3508137432188065</v>
      </c>
      <c r="P124" s="6">
        <v>0.26903698070158699</v>
      </c>
      <c r="Q124">
        <v>3240</v>
      </c>
      <c r="R124">
        <f>IF(A123=Emisiones_CH4_CO2eq_LA[[#This Row],[País]],IFERROR(Emisiones_CH4_CO2eq_LA[[#This Row],[UCTUS (kilotoneladas CO₂e)]]-Q123,0),0)</f>
        <v>800</v>
      </c>
      <c r="S124" s="6">
        <f>IF(A123=Emisiones_CH4_CO2eq_LA[[#This Row],[País]],IFERROR(((Emisiones_CH4_CO2eq_LA[[#This Row],[UCTUS (kilotoneladas CO₂e)]]-Q123)/Q123)*100,0),0)</f>
        <v>32.786885245901637</v>
      </c>
      <c r="T124" s="6">
        <v>7.7003517444623998E-2</v>
      </c>
      <c r="U124">
        <v>20</v>
      </c>
      <c r="V124">
        <f>IF(A123=Emisiones_CH4_CO2eq_LA[[#This Row],[País]],IFERROR(Emisiones_CH4_CO2eq_LA[[#This Row],[Industria (kilotoneladas CO₂e)]]-U123,0),0)</f>
        <v>0</v>
      </c>
      <c r="W124" s="6">
        <f>IF(A123=Emisiones_CH4_CO2eq_LA[[#This Row],[País]],IFERROR(((Emisiones_CH4_CO2eq_LA[[#This Row],[Industria (kilotoneladas CO₂e)]]-U123)/U123)*100,0),0)</f>
        <v>0</v>
      </c>
      <c r="X124" s="6">
        <v>4.75330354596444E-4</v>
      </c>
      <c r="Y124">
        <v>1490</v>
      </c>
      <c r="Z124">
        <f>IF(A123=Emisiones_CH4_CO2eq_LA[[#This Row],[País]],IFERROR(Emisiones_CH4_CO2eq_LA[[#This Row],[Otras Quemas de Combustible (kilotoneladas CO₂e)]]-Y123,0),0)</f>
        <v>-40</v>
      </c>
      <c r="AA124" s="6">
        <f>IF(A123=Emisiones_CH4_CO2eq_LA[[#This Row],[País]],IFERROR(((Emisiones_CH4_CO2eq_LA[[#This Row],[Otras Quemas de Combustible (kilotoneladas CO₂e)]]-Y123)/Y123)*100,0),0)</f>
        <v>-2.6143790849673203</v>
      </c>
      <c r="AB124" s="6">
        <v>0.04</v>
      </c>
    </row>
    <row r="125" spans="1:28" x14ac:dyDescent="0.25">
      <c r="A125" t="s">
        <v>72</v>
      </c>
      <c r="B125" t="s">
        <v>72</v>
      </c>
      <c r="C125" t="s">
        <v>73</v>
      </c>
      <c r="D125">
        <v>2005</v>
      </c>
      <c r="E125">
        <v>44400</v>
      </c>
      <c r="F125">
        <f>IF(A124=Emisiones_CH4_CO2eq_LA[[#This Row],[País]],IFERROR(Emisiones_CH4_CO2eq_LA[[#This Row],[Agricultura (kilotoneladas CO₂e)]]-E124,0),0)</f>
        <v>250</v>
      </c>
      <c r="G125" s="6">
        <f>IF(A124=Emisiones_CH4_CO2eq_LA[[#This Row],[País]],IFERROR(((Emisiones_CH4_CO2eq_LA[[#This Row],[Agricultura (kilotoneladas CO₂e)]]-E124)/E124)*100,0),0)</f>
        <v>0.56625141562853909</v>
      </c>
      <c r="H125" s="6">
        <v>1.0410804727067999</v>
      </c>
      <c r="I125">
        <v>9920</v>
      </c>
      <c r="J125">
        <f>IF(A124=Emisiones_CH4_CO2eq_LA[[#This Row],[País]],IFERROR(Emisiones_CH4_CO2eq_LA[[#This Row],[Emisiones Fugitivas (kilotoneladas CO₂e)]]-I124,0),0)</f>
        <v>210</v>
      </c>
      <c r="K125" s="6">
        <f>IF(A124=Emisiones_CH4_CO2eq_LA[[#This Row],[País]],IFERROR(((Emisiones_CH4_CO2eq_LA[[#This Row],[Emisiones Fugitivas (kilotoneladas CO₂e)]]-I124)/I124)*100,0),0)</f>
        <v>2.1627188465499483</v>
      </c>
      <c r="L125" s="6">
        <v>0.23260176327143101</v>
      </c>
      <c r="M125">
        <v>11530</v>
      </c>
      <c r="N125">
        <f>IF(A124=Emisiones_CH4_CO2eq_LA[[#This Row],[País]],IFERROR(Emisiones_CH4_CO2eq_LA[[#This Row],[Residuos (kilotoneladas CO₂e)]]-M124,0),0)</f>
        <v>210</v>
      </c>
      <c r="O125" s="6">
        <f>IF(A124=Emisiones_CH4_CO2eq_LA[[#This Row],[País]],IFERROR(((Emisiones_CH4_CO2eq_LA[[#This Row],[Residuos (kilotoneladas CO₂e)]]-M124)/M124)*100,0),0)</f>
        <v>1.8551236749116609</v>
      </c>
      <c r="P125" s="6">
        <v>0.27035265428624999</v>
      </c>
      <c r="Q125">
        <v>290</v>
      </c>
      <c r="R125">
        <f>IF(A124=Emisiones_CH4_CO2eq_LA[[#This Row],[País]],IFERROR(Emisiones_CH4_CO2eq_LA[[#This Row],[UCTUS (kilotoneladas CO₂e)]]-Q124,0),0)</f>
        <v>-2950</v>
      </c>
      <c r="S125" s="6">
        <f>IF(A124=Emisiones_CH4_CO2eq_LA[[#This Row],[País]],IFERROR(((Emisiones_CH4_CO2eq_LA[[#This Row],[UCTUS (kilotoneladas CO₂e)]]-Q124)/Q124)*100,0),0)</f>
        <v>-91.049382716049394</v>
      </c>
      <c r="T125" s="6">
        <v>6.7998499343462698E-3</v>
      </c>
      <c r="U125">
        <v>20</v>
      </c>
      <c r="V125">
        <f>IF(A124=Emisiones_CH4_CO2eq_LA[[#This Row],[País]],IFERROR(Emisiones_CH4_CO2eq_LA[[#This Row],[Industria (kilotoneladas CO₂e)]]-U124,0),0)</f>
        <v>0</v>
      </c>
      <c r="W125" s="6">
        <f>IF(A124=Emisiones_CH4_CO2eq_LA[[#This Row],[País]],IFERROR(((Emisiones_CH4_CO2eq_LA[[#This Row],[Industria (kilotoneladas CO₂e)]]-U124)/U124)*100,0),0)</f>
        <v>0</v>
      </c>
      <c r="X125" s="6">
        <v>4.6895516788595E-4</v>
      </c>
      <c r="Y125">
        <v>1480</v>
      </c>
      <c r="Z125">
        <f>IF(A124=Emisiones_CH4_CO2eq_LA[[#This Row],[País]],IFERROR(Emisiones_CH4_CO2eq_LA[[#This Row],[Otras Quemas de Combustible (kilotoneladas CO₂e)]]-Y124,0),0)</f>
        <v>-10</v>
      </c>
      <c r="AA125" s="6">
        <f>IF(A124=Emisiones_CH4_CO2eq_LA[[#This Row],[País]],IFERROR(((Emisiones_CH4_CO2eq_LA[[#This Row],[Otras Quemas de Combustible (kilotoneladas CO₂e)]]-Y124)/Y124)*100,0),0)</f>
        <v>-0.67114093959731547</v>
      </c>
      <c r="AB125" s="6">
        <v>0.03</v>
      </c>
    </row>
    <row r="126" spans="1:28" x14ac:dyDescent="0.25">
      <c r="A126" t="s">
        <v>72</v>
      </c>
      <c r="B126" t="s">
        <v>72</v>
      </c>
      <c r="C126" t="s">
        <v>73</v>
      </c>
      <c r="D126">
        <v>2006</v>
      </c>
      <c r="E126">
        <v>44150</v>
      </c>
      <c r="F126">
        <f>IF(A125=Emisiones_CH4_CO2eq_LA[[#This Row],[País]],IFERROR(Emisiones_CH4_CO2eq_LA[[#This Row],[Agricultura (kilotoneladas CO₂e)]]-E125,0),0)</f>
        <v>-250</v>
      </c>
      <c r="G126" s="6">
        <f>IF(A125=Emisiones_CH4_CO2eq_LA[[#This Row],[País]],IFERROR(((Emisiones_CH4_CO2eq_LA[[#This Row],[Agricultura (kilotoneladas CO₂e)]]-E125)/E125)*100,0),0)</f>
        <v>-0.56306306306306309</v>
      </c>
      <c r="H126" s="6">
        <v>1.0219670840952699</v>
      </c>
      <c r="I126">
        <v>10620</v>
      </c>
      <c r="J126">
        <f>IF(A125=Emisiones_CH4_CO2eq_LA[[#This Row],[País]],IFERROR(Emisiones_CH4_CO2eq_LA[[#This Row],[Emisiones Fugitivas (kilotoneladas CO₂e)]]-I125,0),0)</f>
        <v>700</v>
      </c>
      <c r="K126" s="6">
        <f>IF(A125=Emisiones_CH4_CO2eq_LA[[#This Row],[País]],IFERROR(((Emisiones_CH4_CO2eq_LA[[#This Row],[Emisiones Fugitivas (kilotoneladas CO₂e)]]-I125)/I125)*100,0),0)</f>
        <v>7.0564516129032269</v>
      </c>
      <c r="L126" s="6">
        <v>0.24582764287863701</v>
      </c>
      <c r="M126">
        <v>11850</v>
      </c>
      <c r="N126">
        <f>IF(A125=Emisiones_CH4_CO2eq_LA[[#This Row],[País]],IFERROR(Emisiones_CH4_CO2eq_LA[[#This Row],[Residuos (kilotoneladas CO₂e)]]-M125,0),0)</f>
        <v>320</v>
      </c>
      <c r="O126" s="6">
        <f>IF(A125=Emisiones_CH4_CO2eq_LA[[#This Row],[País]],IFERROR(((Emisiones_CH4_CO2eq_LA[[#This Row],[Residuos (kilotoneladas CO₂e)]]-M125)/M125)*100,0),0)</f>
        <v>2.7753686036426712</v>
      </c>
      <c r="P126" s="6">
        <v>0.274299206036897</v>
      </c>
      <c r="Q126">
        <v>430</v>
      </c>
      <c r="R126">
        <f>IF(A125=Emisiones_CH4_CO2eq_LA[[#This Row],[País]],IFERROR(Emisiones_CH4_CO2eq_LA[[#This Row],[UCTUS (kilotoneladas CO₂e)]]-Q125,0),0)</f>
        <v>140</v>
      </c>
      <c r="S126" s="6">
        <f>IF(A125=Emisiones_CH4_CO2eq_LA[[#This Row],[País]],IFERROR(((Emisiones_CH4_CO2eq_LA[[#This Row],[UCTUS (kilotoneladas CO₂e)]]-Q125)/Q125)*100,0),0)</f>
        <v>48.275862068965516</v>
      </c>
      <c r="T126" s="6">
        <v>9.9534732992291805E-3</v>
      </c>
      <c r="U126">
        <v>20</v>
      </c>
      <c r="V126">
        <f>IF(A125=Emisiones_CH4_CO2eq_LA[[#This Row],[País]],IFERROR(Emisiones_CH4_CO2eq_LA[[#This Row],[Industria (kilotoneladas CO₂e)]]-U125,0),0)</f>
        <v>0</v>
      </c>
      <c r="W126" s="6">
        <f>IF(A125=Emisiones_CH4_CO2eq_LA[[#This Row],[País]],IFERROR(((Emisiones_CH4_CO2eq_LA[[#This Row],[Industria (kilotoneladas CO₂e)]]-U125)/U125)*100,0),0)</f>
        <v>0</v>
      </c>
      <c r="X126" s="6">
        <v>4.6295224647577602E-4</v>
      </c>
      <c r="Y126">
        <v>1450</v>
      </c>
      <c r="Z126">
        <f>IF(A125=Emisiones_CH4_CO2eq_LA[[#This Row],[País]],IFERROR(Emisiones_CH4_CO2eq_LA[[#This Row],[Otras Quemas de Combustible (kilotoneladas CO₂e)]]-Y125,0),0)</f>
        <v>-30</v>
      </c>
      <c r="AA126" s="6">
        <f>IF(A125=Emisiones_CH4_CO2eq_LA[[#This Row],[País]],IFERROR(((Emisiones_CH4_CO2eq_LA[[#This Row],[Otras Quemas de Combustible (kilotoneladas CO₂e)]]-Y125)/Y125)*100,0),0)</f>
        <v>-2.0270270270270272</v>
      </c>
      <c r="AB126" s="6">
        <v>0.03</v>
      </c>
    </row>
    <row r="127" spans="1:28" x14ac:dyDescent="0.25">
      <c r="A127" t="s">
        <v>72</v>
      </c>
      <c r="B127" t="s">
        <v>72</v>
      </c>
      <c r="C127" t="s">
        <v>73</v>
      </c>
      <c r="D127">
        <v>2007</v>
      </c>
      <c r="E127">
        <v>45190</v>
      </c>
      <c r="F127">
        <f>IF(A126=Emisiones_CH4_CO2eq_LA[[#This Row],[País]],IFERROR(Emisiones_CH4_CO2eq_LA[[#This Row],[Agricultura (kilotoneladas CO₂e)]]-E126,0),0)</f>
        <v>1040</v>
      </c>
      <c r="G127" s="6">
        <f>IF(A126=Emisiones_CH4_CO2eq_LA[[#This Row],[País]],IFERROR(((Emisiones_CH4_CO2eq_LA[[#This Row],[Agricultura (kilotoneladas CO₂e)]]-E126)/E126)*100,0),0)</f>
        <v>2.3556058890147225</v>
      </c>
      <c r="H127" s="6">
        <v>1.0331976770771401</v>
      </c>
      <c r="I127">
        <v>11320</v>
      </c>
      <c r="J127">
        <f>IF(A126=Emisiones_CH4_CO2eq_LA[[#This Row],[País]],IFERROR(Emisiones_CH4_CO2eq_LA[[#This Row],[Emisiones Fugitivas (kilotoneladas CO₂e)]]-I126,0),0)</f>
        <v>700</v>
      </c>
      <c r="K127" s="6">
        <f>IF(A126=Emisiones_CH4_CO2eq_LA[[#This Row],[País]],IFERROR(((Emisiones_CH4_CO2eq_LA[[#This Row],[Emisiones Fugitivas (kilotoneladas CO₂e)]]-I126)/I126)*100,0),0)</f>
        <v>6.5913370998116756</v>
      </c>
      <c r="L127" s="6">
        <v>0.258813846083497</v>
      </c>
      <c r="M127">
        <v>12170</v>
      </c>
      <c r="N127">
        <f>IF(A126=Emisiones_CH4_CO2eq_LA[[#This Row],[País]],IFERROR(Emisiones_CH4_CO2eq_LA[[#This Row],[Residuos (kilotoneladas CO₂e)]]-M126,0),0)</f>
        <v>320</v>
      </c>
      <c r="O127" s="6">
        <f>IF(A126=Emisiones_CH4_CO2eq_LA[[#This Row],[País]],IFERROR(((Emisiones_CH4_CO2eq_LA[[#This Row],[Residuos (kilotoneladas CO₂e)]]-M126)/M126)*100,0),0)</f>
        <v>2.7004219409282699</v>
      </c>
      <c r="P127" s="6">
        <v>0.27824774795372398</v>
      </c>
      <c r="Q127">
        <v>2200</v>
      </c>
      <c r="R127">
        <f>IF(A126=Emisiones_CH4_CO2eq_LA[[#This Row],[País]],IFERROR(Emisiones_CH4_CO2eq_LA[[#This Row],[UCTUS (kilotoneladas CO₂e)]]-Q126,0),0)</f>
        <v>1770</v>
      </c>
      <c r="S127" s="6">
        <f>IF(A126=Emisiones_CH4_CO2eq_LA[[#This Row],[País]],IFERROR(((Emisiones_CH4_CO2eq_LA[[#This Row],[UCTUS (kilotoneladas CO₂e)]]-Q126)/Q126)*100,0),0)</f>
        <v>411.62790697674421</v>
      </c>
      <c r="T127" s="6">
        <v>5.0299510722941101E-2</v>
      </c>
      <c r="U127">
        <v>20</v>
      </c>
      <c r="V127">
        <f>IF(A126=Emisiones_CH4_CO2eq_LA[[#This Row],[País]],IFERROR(Emisiones_CH4_CO2eq_LA[[#This Row],[Industria (kilotoneladas CO₂e)]]-U126,0),0)</f>
        <v>0</v>
      </c>
      <c r="W127" s="6">
        <f>IF(A126=Emisiones_CH4_CO2eq_LA[[#This Row],[País]],IFERROR(((Emisiones_CH4_CO2eq_LA[[#This Row],[Industria (kilotoneladas CO₂e)]]-U126)/U126)*100,0),0)</f>
        <v>0</v>
      </c>
      <c r="X127" s="6">
        <v>4.57268279299465E-4</v>
      </c>
      <c r="Y127">
        <v>1420</v>
      </c>
      <c r="Z127">
        <f>IF(A126=Emisiones_CH4_CO2eq_LA[[#This Row],[País]],IFERROR(Emisiones_CH4_CO2eq_LA[[#This Row],[Otras Quemas de Combustible (kilotoneladas CO₂e)]]-Y126,0),0)</f>
        <v>-30</v>
      </c>
      <c r="AA127" s="6">
        <f>IF(A126=Emisiones_CH4_CO2eq_LA[[#This Row],[País]],IFERROR(((Emisiones_CH4_CO2eq_LA[[#This Row],[Otras Quemas de Combustible (kilotoneladas CO₂e)]]-Y126)/Y126)*100,0),0)</f>
        <v>-2.0689655172413794</v>
      </c>
      <c r="AB127" s="6">
        <v>0.03</v>
      </c>
    </row>
    <row r="128" spans="1:28" x14ac:dyDescent="0.25">
      <c r="A128" t="s">
        <v>72</v>
      </c>
      <c r="B128" t="s">
        <v>72</v>
      </c>
      <c r="C128" t="s">
        <v>73</v>
      </c>
      <c r="D128">
        <v>2008</v>
      </c>
      <c r="E128">
        <v>45380</v>
      </c>
      <c r="F128">
        <f>IF(A127=Emisiones_CH4_CO2eq_LA[[#This Row],[País]],IFERROR(Emisiones_CH4_CO2eq_LA[[#This Row],[Agricultura (kilotoneladas CO₂e)]]-E127,0),0)</f>
        <v>190</v>
      </c>
      <c r="G128" s="6">
        <f>IF(A127=Emisiones_CH4_CO2eq_LA[[#This Row],[País]],IFERROR(((Emisiones_CH4_CO2eq_LA[[#This Row],[Agricultura (kilotoneladas CO₂e)]]-E127)/E127)*100,0),0)</f>
        <v>0.42044700154901526</v>
      </c>
      <c r="H128" s="6">
        <v>1.0254208564003999</v>
      </c>
      <c r="I128">
        <v>12020</v>
      </c>
      <c r="J128">
        <f>IF(A127=Emisiones_CH4_CO2eq_LA[[#This Row],[País]],IFERROR(Emisiones_CH4_CO2eq_LA[[#This Row],[Emisiones Fugitivas (kilotoneladas CO₂e)]]-I127,0),0)</f>
        <v>700</v>
      </c>
      <c r="K128" s="6">
        <f>IF(A127=Emisiones_CH4_CO2eq_LA[[#This Row],[País]],IFERROR(((Emisiones_CH4_CO2eq_LA[[#This Row],[Emisiones Fugitivas (kilotoneladas CO₂e)]]-I127)/I127)*100,0),0)</f>
        <v>6.1837455830388697</v>
      </c>
      <c r="L128" s="6">
        <v>0.27160772794034499</v>
      </c>
      <c r="M128">
        <v>12490</v>
      </c>
      <c r="N128">
        <f>IF(A127=Emisiones_CH4_CO2eq_LA[[#This Row],[País]],IFERROR(Emisiones_CH4_CO2eq_LA[[#This Row],[Residuos (kilotoneladas CO₂e)]]-M127,0),0)</f>
        <v>320</v>
      </c>
      <c r="O128" s="6">
        <f>IF(A127=Emisiones_CH4_CO2eq_LA[[#This Row],[País]],IFERROR(((Emisiones_CH4_CO2eq_LA[[#This Row],[Residuos (kilotoneladas CO₂e)]]-M127)/M127)*100,0),0)</f>
        <v>2.6294165981922761</v>
      </c>
      <c r="P128" s="6">
        <v>0.282227996836515</v>
      </c>
      <c r="Q128">
        <v>650</v>
      </c>
      <c r="R128">
        <f>IF(A127=Emisiones_CH4_CO2eq_LA[[#This Row],[País]],IFERROR(Emisiones_CH4_CO2eq_LA[[#This Row],[UCTUS (kilotoneladas CO₂e)]]-Q127,0),0)</f>
        <v>-1550</v>
      </c>
      <c r="S128" s="6">
        <f>IF(A127=Emisiones_CH4_CO2eq_LA[[#This Row],[País]],IFERROR(((Emisiones_CH4_CO2eq_LA[[#This Row],[UCTUS (kilotoneladas CO₂e)]]-Q127)/Q127)*100,0),0)</f>
        <v>-70.454545454545453</v>
      </c>
      <c r="T128" s="6">
        <v>1.4687605920235E-2</v>
      </c>
      <c r="U128">
        <v>20</v>
      </c>
      <c r="V128">
        <f>IF(A127=Emisiones_CH4_CO2eq_LA[[#This Row],[País]],IFERROR(Emisiones_CH4_CO2eq_LA[[#This Row],[Industria (kilotoneladas CO₂e)]]-U127,0),0)</f>
        <v>0</v>
      </c>
      <c r="W128" s="6">
        <f>IF(A127=Emisiones_CH4_CO2eq_LA[[#This Row],[País]],IFERROR(((Emisiones_CH4_CO2eq_LA[[#This Row],[Industria (kilotoneladas CO₂e)]]-U127)/U127)*100,0),0)</f>
        <v>0</v>
      </c>
      <c r="X128" s="6">
        <v>4.5192633600723002E-4</v>
      </c>
      <c r="Y128">
        <v>1390</v>
      </c>
      <c r="Z128">
        <f>IF(A127=Emisiones_CH4_CO2eq_LA[[#This Row],[País]],IFERROR(Emisiones_CH4_CO2eq_LA[[#This Row],[Otras Quemas de Combustible (kilotoneladas CO₂e)]]-Y127,0),0)</f>
        <v>-30</v>
      </c>
      <c r="AA128" s="6">
        <f>IF(A127=Emisiones_CH4_CO2eq_LA[[#This Row],[País]],IFERROR(((Emisiones_CH4_CO2eq_LA[[#This Row],[Otras Quemas de Combustible (kilotoneladas CO₂e)]]-Y127)/Y127)*100,0),0)</f>
        <v>-2.112676056338028</v>
      </c>
      <c r="AB128" s="6">
        <v>0.03</v>
      </c>
    </row>
    <row r="129" spans="1:28" x14ac:dyDescent="0.25">
      <c r="A129" t="s">
        <v>72</v>
      </c>
      <c r="B129" t="s">
        <v>72</v>
      </c>
      <c r="C129" t="s">
        <v>73</v>
      </c>
      <c r="D129">
        <v>2009</v>
      </c>
      <c r="E129">
        <v>45210</v>
      </c>
      <c r="F129">
        <f>IF(A128=Emisiones_CH4_CO2eq_LA[[#This Row],[País]],IFERROR(Emisiones_CH4_CO2eq_LA[[#This Row],[Agricultura (kilotoneladas CO₂e)]]-E128,0),0)</f>
        <v>-170</v>
      </c>
      <c r="G129" s="6">
        <f>IF(A128=Emisiones_CH4_CO2eq_LA[[#This Row],[País]],IFERROR(((Emisiones_CH4_CO2eq_LA[[#This Row],[Agricultura (kilotoneladas CO₂e)]]-E128)/E128)*100,0),0)</f>
        <v>-0.37461436756280303</v>
      </c>
      <c r="H129" s="6">
        <v>1.0102793296089301</v>
      </c>
      <c r="I129">
        <v>12720</v>
      </c>
      <c r="J129">
        <f>IF(A128=Emisiones_CH4_CO2eq_LA[[#This Row],[País]],IFERROR(Emisiones_CH4_CO2eq_LA[[#This Row],[Emisiones Fugitivas (kilotoneladas CO₂e)]]-I128,0),0)</f>
        <v>700</v>
      </c>
      <c r="K129" s="6">
        <f>IF(A128=Emisiones_CH4_CO2eq_LA[[#This Row],[País]],IFERROR(((Emisiones_CH4_CO2eq_LA[[#This Row],[Emisiones Fugitivas (kilotoneladas CO₂e)]]-I128)/I128)*100,0),0)</f>
        <v>5.8236272878535766</v>
      </c>
      <c r="L129" s="6">
        <v>0.28424581005586502</v>
      </c>
      <c r="M129">
        <v>12810</v>
      </c>
      <c r="N129">
        <f>IF(A128=Emisiones_CH4_CO2eq_LA[[#This Row],[País]],IFERROR(Emisiones_CH4_CO2eq_LA[[#This Row],[Residuos (kilotoneladas CO₂e)]]-M128,0),0)</f>
        <v>320</v>
      </c>
      <c r="O129" s="6">
        <f>IF(A128=Emisiones_CH4_CO2eq_LA[[#This Row],[País]],IFERROR(((Emisiones_CH4_CO2eq_LA[[#This Row],[Residuos (kilotoneladas CO₂e)]]-M128)/M128)*100,0),0)</f>
        <v>2.5620496397117694</v>
      </c>
      <c r="P129" s="6">
        <v>0.28625698324022297</v>
      </c>
      <c r="Q129">
        <v>370</v>
      </c>
      <c r="R129">
        <f>IF(A128=Emisiones_CH4_CO2eq_LA[[#This Row],[País]],IFERROR(Emisiones_CH4_CO2eq_LA[[#This Row],[UCTUS (kilotoneladas CO₂e)]]-Q128,0),0)</f>
        <v>-280</v>
      </c>
      <c r="S129" s="6">
        <f>IF(A128=Emisiones_CH4_CO2eq_LA[[#This Row],[País]],IFERROR(((Emisiones_CH4_CO2eq_LA[[#This Row],[UCTUS (kilotoneladas CO₂e)]]-Q128)/Q128)*100,0),0)</f>
        <v>-43.07692307692308</v>
      </c>
      <c r="T129" s="6">
        <v>8.2681564245809993E-3</v>
      </c>
      <c r="U129">
        <v>20</v>
      </c>
      <c r="V129">
        <f>IF(A128=Emisiones_CH4_CO2eq_LA[[#This Row],[País]],IFERROR(Emisiones_CH4_CO2eq_LA[[#This Row],[Industria (kilotoneladas CO₂e)]]-U128,0),0)</f>
        <v>0</v>
      </c>
      <c r="W129" s="6">
        <f>IF(A128=Emisiones_CH4_CO2eq_LA[[#This Row],[País]],IFERROR(((Emisiones_CH4_CO2eq_LA[[#This Row],[Industria (kilotoneladas CO₂e)]]-U128)/U128)*100,0),0)</f>
        <v>0</v>
      </c>
      <c r="X129" s="6">
        <v>4.4692737430167598E-4</v>
      </c>
      <c r="Y129">
        <v>1360</v>
      </c>
      <c r="Z129">
        <f>IF(A128=Emisiones_CH4_CO2eq_LA[[#This Row],[País]],IFERROR(Emisiones_CH4_CO2eq_LA[[#This Row],[Otras Quemas de Combustible (kilotoneladas CO₂e)]]-Y128,0),0)</f>
        <v>-30</v>
      </c>
      <c r="AA129" s="6">
        <f>IF(A128=Emisiones_CH4_CO2eq_LA[[#This Row],[País]],IFERROR(((Emisiones_CH4_CO2eq_LA[[#This Row],[Otras Quemas de Combustible (kilotoneladas CO₂e)]]-Y128)/Y128)*100,0),0)</f>
        <v>-2.1582733812949639</v>
      </c>
      <c r="AB129" s="6">
        <v>0.03</v>
      </c>
    </row>
    <row r="130" spans="1:28" x14ac:dyDescent="0.25">
      <c r="A130" t="s">
        <v>72</v>
      </c>
      <c r="B130" t="s">
        <v>72</v>
      </c>
      <c r="C130" t="s">
        <v>73</v>
      </c>
      <c r="D130">
        <v>2010</v>
      </c>
      <c r="E130">
        <v>46170</v>
      </c>
      <c r="F130">
        <f>IF(A129=Emisiones_CH4_CO2eq_LA[[#This Row],[País]],IFERROR(Emisiones_CH4_CO2eq_LA[[#This Row],[Agricultura (kilotoneladas CO₂e)]]-E129,0),0)</f>
        <v>960</v>
      </c>
      <c r="G130" s="6">
        <f>IF(A129=Emisiones_CH4_CO2eq_LA[[#This Row],[País]],IFERROR(((Emisiones_CH4_CO2eq_LA[[#This Row],[Agricultura (kilotoneladas CO₂e)]]-E129)/E129)*100,0),0)</f>
        <v>2.1234240212342401</v>
      </c>
      <c r="H130" s="6">
        <v>1.0209406717820499</v>
      </c>
      <c r="I130">
        <v>13420</v>
      </c>
      <c r="J130">
        <f>IF(A129=Emisiones_CH4_CO2eq_LA[[#This Row],[País]],IFERROR(Emisiones_CH4_CO2eq_LA[[#This Row],[Emisiones Fugitivas (kilotoneladas CO₂e)]]-I129,0),0)</f>
        <v>700</v>
      </c>
      <c r="K130" s="6">
        <f>IF(A129=Emisiones_CH4_CO2eq_LA[[#This Row],[País]],IFERROR(((Emisiones_CH4_CO2eq_LA[[#This Row],[Emisiones Fugitivas (kilotoneladas CO₂e)]]-I129)/I129)*100,0),0)</f>
        <v>5.5031446540880502</v>
      </c>
      <c r="L130" s="6">
        <v>0.29675165291997402</v>
      </c>
      <c r="M130">
        <v>13140</v>
      </c>
      <c r="N130">
        <f>IF(A129=Emisiones_CH4_CO2eq_LA[[#This Row],[País]],IFERROR(Emisiones_CH4_CO2eq_LA[[#This Row],[Residuos (kilotoneladas CO₂e)]]-M129,0),0)</f>
        <v>330</v>
      </c>
      <c r="O130" s="6">
        <f>IF(A129=Emisiones_CH4_CO2eq_LA[[#This Row],[País]],IFERROR(((Emisiones_CH4_CO2eq_LA[[#This Row],[Residuos (kilotoneladas CO₂e)]]-M129)/M129)*100,0),0)</f>
        <v>2.5761124121779861</v>
      </c>
      <c r="P130" s="6">
        <v>0.29056011321672598</v>
      </c>
      <c r="Q130">
        <v>340</v>
      </c>
      <c r="R130">
        <f>IF(A129=Emisiones_CH4_CO2eq_LA[[#This Row],[País]],IFERROR(Emisiones_CH4_CO2eq_LA[[#This Row],[UCTUS (kilotoneladas CO₂e)]]-Q129,0),0)</f>
        <v>-30</v>
      </c>
      <c r="S130" s="6">
        <f>IF(A129=Emisiones_CH4_CO2eq_LA[[#This Row],[País]],IFERROR(((Emisiones_CH4_CO2eq_LA[[#This Row],[UCTUS (kilotoneladas CO₂e)]]-Q129)/Q129)*100,0),0)</f>
        <v>-8.1081081081081088</v>
      </c>
      <c r="T130" s="6">
        <v>7.5182982110872801E-3</v>
      </c>
      <c r="U130">
        <v>20</v>
      </c>
      <c r="V130">
        <f>IF(A129=Emisiones_CH4_CO2eq_LA[[#This Row],[País]],IFERROR(Emisiones_CH4_CO2eq_LA[[#This Row],[Industria (kilotoneladas CO₂e)]]-U129,0),0)</f>
        <v>0</v>
      </c>
      <c r="W130" s="6">
        <f>IF(A129=Emisiones_CH4_CO2eq_LA[[#This Row],[País]],IFERROR(((Emisiones_CH4_CO2eq_LA[[#This Row],[Industria (kilotoneladas CO₂e)]]-U129)/U129)*100,0),0)</f>
        <v>0</v>
      </c>
      <c r="X130" s="6">
        <v>4.4225283594631002E-4</v>
      </c>
      <c r="Y130">
        <v>1330</v>
      </c>
      <c r="Z130">
        <f>IF(A129=Emisiones_CH4_CO2eq_LA[[#This Row],[País]],IFERROR(Emisiones_CH4_CO2eq_LA[[#This Row],[Otras Quemas de Combustible (kilotoneladas CO₂e)]]-Y129,0),0)</f>
        <v>-30</v>
      </c>
      <c r="AA130" s="6">
        <f>IF(A129=Emisiones_CH4_CO2eq_LA[[#This Row],[País]],IFERROR(((Emisiones_CH4_CO2eq_LA[[#This Row],[Otras Quemas de Combustible (kilotoneladas CO₂e)]]-Y129)/Y129)*100,0),0)</f>
        <v>-2.2058823529411766</v>
      </c>
      <c r="AB130" s="6">
        <v>0.03</v>
      </c>
    </row>
    <row r="131" spans="1:28" x14ac:dyDescent="0.25">
      <c r="A131" t="s">
        <v>72</v>
      </c>
      <c r="B131" t="s">
        <v>72</v>
      </c>
      <c r="C131" t="s">
        <v>73</v>
      </c>
      <c r="D131">
        <v>2011</v>
      </c>
      <c r="E131">
        <v>43010</v>
      </c>
      <c r="F131">
        <f>IF(A130=Emisiones_CH4_CO2eq_LA[[#This Row],[País]],IFERROR(Emisiones_CH4_CO2eq_LA[[#This Row],[Agricultura (kilotoneladas CO₂e)]]-E130,0),0)</f>
        <v>-3160</v>
      </c>
      <c r="G131" s="6">
        <f>IF(A130=Emisiones_CH4_CO2eq_LA[[#This Row],[País]],IFERROR(((Emisiones_CH4_CO2eq_LA[[#This Row],[Agricultura (kilotoneladas CO₂e)]]-E130)/E130)*100,0),0)</f>
        <v>-6.8442711717565521</v>
      </c>
      <c r="H131" s="6">
        <v>0.941900444561242</v>
      </c>
      <c r="I131">
        <v>13950</v>
      </c>
      <c r="J131">
        <f>IF(A130=Emisiones_CH4_CO2eq_LA[[#This Row],[País]],IFERROR(Emisiones_CH4_CO2eq_LA[[#This Row],[Emisiones Fugitivas (kilotoneladas CO₂e)]]-I130,0),0)</f>
        <v>530</v>
      </c>
      <c r="K131" s="6">
        <f>IF(A130=Emisiones_CH4_CO2eq_LA[[#This Row],[País]],IFERROR(((Emisiones_CH4_CO2eq_LA[[#This Row],[Emisiones Fugitivas (kilotoneladas CO₂e)]]-I130)/I130)*100,0),0)</f>
        <v>3.9493293591654246</v>
      </c>
      <c r="L131" s="6">
        <v>0.30549898167006101</v>
      </c>
      <c r="M131">
        <v>13460</v>
      </c>
      <c r="N131">
        <f>IF(A130=Emisiones_CH4_CO2eq_LA[[#This Row],[País]],IFERROR(Emisiones_CH4_CO2eq_LA[[#This Row],[Residuos (kilotoneladas CO₂e)]]-M130,0),0)</f>
        <v>320</v>
      </c>
      <c r="O131" s="6">
        <f>IF(A130=Emisiones_CH4_CO2eq_LA[[#This Row],[País]],IFERROR(((Emisiones_CH4_CO2eq_LA[[#This Row],[Residuos (kilotoneladas CO₂e)]]-M130)/M130)*100,0),0)</f>
        <v>2.4353120243531201</v>
      </c>
      <c r="P131" s="6">
        <v>0.29476819306659602</v>
      </c>
      <c r="Q131">
        <v>500</v>
      </c>
      <c r="R131">
        <f>IF(A130=Emisiones_CH4_CO2eq_LA[[#This Row],[País]],IFERROR(Emisiones_CH4_CO2eq_LA[[#This Row],[UCTUS (kilotoneladas CO₂e)]]-Q130,0),0)</f>
        <v>160</v>
      </c>
      <c r="S131" s="6">
        <f>IF(A130=Emisiones_CH4_CO2eq_LA[[#This Row],[País]],IFERROR(((Emisiones_CH4_CO2eq_LA[[#This Row],[UCTUS (kilotoneladas CO₂e)]]-Q130)/Q130)*100,0),0)</f>
        <v>47.058823529411761</v>
      </c>
      <c r="T131" s="6">
        <v>1.09497842892495E-2</v>
      </c>
      <c r="U131">
        <v>20</v>
      </c>
      <c r="V131">
        <f>IF(A130=Emisiones_CH4_CO2eq_LA[[#This Row],[País]],IFERROR(Emisiones_CH4_CO2eq_LA[[#This Row],[Industria (kilotoneladas CO₂e)]]-U130,0),0)</f>
        <v>0</v>
      </c>
      <c r="W131" s="6">
        <f>IF(A130=Emisiones_CH4_CO2eq_LA[[#This Row],[País]],IFERROR(((Emisiones_CH4_CO2eq_LA[[#This Row],[Industria (kilotoneladas CO₂e)]]-U130)/U130)*100,0),0)</f>
        <v>0</v>
      </c>
      <c r="X131" s="6">
        <v>4.3799137156998001E-4</v>
      </c>
      <c r="Y131">
        <v>1360</v>
      </c>
      <c r="Z131">
        <f>IF(A130=Emisiones_CH4_CO2eq_LA[[#This Row],[País]],IFERROR(Emisiones_CH4_CO2eq_LA[[#This Row],[Otras Quemas de Combustible (kilotoneladas CO₂e)]]-Y130,0),0)</f>
        <v>30</v>
      </c>
      <c r="AA131" s="6">
        <f>IF(A130=Emisiones_CH4_CO2eq_LA[[#This Row],[País]],IFERROR(((Emisiones_CH4_CO2eq_LA[[#This Row],[Otras Quemas de Combustible (kilotoneladas CO₂e)]]-Y130)/Y130)*100,0),0)</f>
        <v>2.2556390977443606</v>
      </c>
      <c r="AB131" s="6">
        <v>0.03</v>
      </c>
    </row>
    <row r="132" spans="1:28" x14ac:dyDescent="0.25">
      <c r="A132" t="s">
        <v>72</v>
      </c>
      <c r="B132" t="s">
        <v>72</v>
      </c>
      <c r="C132" t="s">
        <v>73</v>
      </c>
      <c r="D132">
        <v>2012</v>
      </c>
      <c r="E132">
        <v>40260</v>
      </c>
      <c r="F132">
        <f>IF(A131=Emisiones_CH4_CO2eq_LA[[#This Row],[País]],IFERROR(Emisiones_CH4_CO2eq_LA[[#This Row],[Agricultura (kilotoneladas CO₂e)]]-E131,0),0)</f>
        <v>-2750</v>
      </c>
      <c r="G132" s="6">
        <f>IF(A131=Emisiones_CH4_CO2eq_LA[[#This Row],[País]],IFERROR(((Emisiones_CH4_CO2eq_LA[[#This Row],[Agricultura (kilotoneladas CO₂e)]]-E131)/E131)*100,0),0)</f>
        <v>-6.3938618925831205</v>
      </c>
      <c r="H132" s="6">
        <v>0.87377376508377402</v>
      </c>
      <c r="I132">
        <v>14480</v>
      </c>
      <c r="J132">
        <f>IF(A131=Emisiones_CH4_CO2eq_LA[[#This Row],[País]],IFERROR(Emisiones_CH4_CO2eq_LA[[#This Row],[Emisiones Fugitivas (kilotoneladas CO₂e)]]-I131,0),0)</f>
        <v>530</v>
      </c>
      <c r="K132" s="6">
        <f>IF(A131=Emisiones_CH4_CO2eq_LA[[#This Row],[País]],IFERROR(((Emisiones_CH4_CO2eq_LA[[#This Row],[Emisiones Fugitivas (kilotoneladas CO₂e)]]-I131)/I131)*100,0),0)</f>
        <v>3.7992831541218637</v>
      </c>
      <c r="L132" s="6">
        <v>0.31426339091935002</v>
      </c>
      <c r="M132">
        <v>13780</v>
      </c>
      <c r="N132">
        <f>IF(A131=Emisiones_CH4_CO2eq_LA[[#This Row],[País]],IFERROR(Emisiones_CH4_CO2eq_LA[[#This Row],[Residuos (kilotoneladas CO₂e)]]-M131,0),0)</f>
        <v>320</v>
      </c>
      <c r="O132" s="6">
        <f>IF(A131=Emisiones_CH4_CO2eq_LA[[#This Row],[País]],IFERROR(((Emisiones_CH4_CO2eq_LA[[#This Row],[Residuos (kilotoneladas CO₂e)]]-M131)/M131)*100,0),0)</f>
        <v>2.3774145616641902</v>
      </c>
      <c r="P132" s="6">
        <v>0.29907109992186798</v>
      </c>
      <c r="Q132">
        <v>590</v>
      </c>
      <c r="R132">
        <f>IF(A131=Emisiones_CH4_CO2eq_LA[[#This Row],[País]],IFERROR(Emisiones_CH4_CO2eq_LA[[#This Row],[UCTUS (kilotoneladas CO₂e)]]-Q131,0),0)</f>
        <v>90</v>
      </c>
      <c r="S132" s="6">
        <f>IF(A131=Emisiones_CH4_CO2eq_LA[[#This Row],[País]],IFERROR(((Emisiones_CH4_CO2eq_LA[[#This Row],[UCTUS (kilotoneladas CO₂e)]]-Q131)/Q131)*100,0),0)</f>
        <v>18</v>
      </c>
      <c r="T132" s="6">
        <v>1.28049309835923E-2</v>
      </c>
      <c r="U132">
        <v>20</v>
      </c>
      <c r="V132">
        <f>IF(A131=Emisiones_CH4_CO2eq_LA[[#This Row],[País]],IFERROR(Emisiones_CH4_CO2eq_LA[[#This Row],[Industria (kilotoneladas CO₂e)]]-U131,0),0)</f>
        <v>0</v>
      </c>
      <c r="W132" s="6">
        <f>IF(A131=Emisiones_CH4_CO2eq_LA[[#This Row],[País]],IFERROR(((Emisiones_CH4_CO2eq_LA[[#This Row],[Industria (kilotoneladas CO₂e)]]-U131)/U131)*100,0),0)</f>
        <v>0</v>
      </c>
      <c r="X132" s="6">
        <v>4.34065457070926E-4</v>
      </c>
      <c r="Y132">
        <v>1390</v>
      </c>
      <c r="Z132">
        <f>IF(A131=Emisiones_CH4_CO2eq_LA[[#This Row],[País]],IFERROR(Emisiones_CH4_CO2eq_LA[[#This Row],[Otras Quemas de Combustible (kilotoneladas CO₂e)]]-Y131,0),0)</f>
        <v>30</v>
      </c>
      <c r="AA132" s="6">
        <f>IF(A131=Emisiones_CH4_CO2eq_LA[[#This Row],[País]],IFERROR(((Emisiones_CH4_CO2eq_LA[[#This Row],[Otras Quemas de Combustible (kilotoneladas CO₂e)]]-Y131)/Y131)*100,0),0)</f>
        <v>2.2058823529411766</v>
      </c>
      <c r="AB132" s="6">
        <v>0.03</v>
      </c>
    </row>
    <row r="133" spans="1:28" x14ac:dyDescent="0.25">
      <c r="A133" t="s">
        <v>72</v>
      </c>
      <c r="B133" t="s">
        <v>72</v>
      </c>
      <c r="C133" t="s">
        <v>73</v>
      </c>
      <c r="D133">
        <v>2013</v>
      </c>
      <c r="E133">
        <v>39620</v>
      </c>
      <c r="F133">
        <f>IF(A132=Emisiones_CH4_CO2eq_LA[[#This Row],[País]],IFERROR(Emisiones_CH4_CO2eq_LA[[#This Row],[Agricultura (kilotoneladas CO₂e)]]-E132,0),0)</f>
        <v>-640</v>
      </c>
      <c r="G133" s="6">
        <f>IF(A132=Emisiones_CH4_CO2eq_LA[[#This Row],[País]],IFERROR(((Emisiones_CH4_CO2eq_LA[[#This Row],[Agricultura (kilotoneladas CO₂e)]]-E132)/E132)*100,0),0)</f>
        <v>-1.5896671634376554</v>
      </c>
      <c r="H133" s="6">
        <v>0.85213463813313195</v>
      </c>
      <c r="I133">
        <v>15000</v>
      </c>
      <c r="J133">
        <f>IF(A132=Emisiones_CH4_CO2eq_LA[[#This Row],[País]],IFERROR(Emisiones_CH4_CO2eq_LA[[#This Row],[Emisiones Fugitivas (kilotoneladas CO₂e)]]-I132,0),0)</f>
        <v>520</v>
      </c>
      <c r="K133" s="6">
        <f>IF(A132=Emisiones_CH4_CO2eq_LA[[#This Row],[País]],IFERROR(((Emisiones_CH4_CO2eq_LA[[#This Row],[Emisiones Fugitivas (kilotoneladas CO₂e)]]-I132)/I132)*100,0),0)</f>
        <v>3.5911602209944751</v>
      </c>
      <c r="L133" s="6">
        <v>0.32261533498225597</v>
      </c>
      <c r="M133">
        <v>14110</v>
      </c>
      <c r="N133">
        <f>IF(A132=Emisiones_CH4_CO2eq_LA[[#This Row],[País]],IFERROR(Emisiones_CH4_CO2eq_LA[[#This Row],[Residuos (kilotoneladas CO₂e)]]-M132,0),0)</f>
        <v>330</v>
      </c>
      <c r="O133" s="6">
        <f>IF(A132=Emisiones_CH4_CO2eq_LA[[#This Row],[País]],IFERROR(((Emisiones_CH4_CO2eq_LA[[#This Row],[Residuos (kilotoneladas CO₂e)]]-M132)/M132)*100,0),0)</f>
        <v>2.3947750362844702</v>
      </c>
      <c r="P133" s="6">
        <v>0.30347349177330801</v>
      </c>
      <c r="Q133">
        <v>680</v>
      </c>
      <c r="R133">
        <f>IF(A132=Emisiones_CH4_CO2eq_LA[[#This Row],[País]],IFERROR(Emisiones_CH4_CO2eq_LA[[#This Row],[UCTUS (kilotoneladas CO₂e)]]-Q132,0),0)</f>
        <v>90</v>
      </c>
      <c r="S133" s="6">
        <f>IF(A132=Emisiones_CH4_CO2eq_LA[[#This Row],[País]],IFERROR(((Emisiones_CH4_CO2eq_LA[[#This Row],[UCTUS (kilotoneladas CO₂e)]]-Q132)/Q132)*100,0),0)</f>
        <v>15.254237288135593</v>
      </c>
      <c r="T133" s="6">
        <v>1.46252285191956E-2</v>
      </c>
      <c r="U133">
        <v>20</v>
      </c>
      <c r="V133">
        <f>IF(A132=Emisiones_CH4_CO2eq_LA[[#This Row],[País]],IFERROR(Emisiones_CH4_CO2eq_LA[[#This Row],[Industria (kilotoneladas CO₂e)]]-U132,0),0)</f>
        <v>0</v>
      </c>
      <c r="W133" s="6">
        <f>IF(A132=Emisiones_CH4_CO2eq_LA[[#This Row],[País]],IFERROR(((Emisiones_CH4_CO2eq_LA[[#This Row],[Industria (kilotoneladas CO₂e)]]-U132)/U132)*100,0),0)</f>
        <v>0</v>
      </c>
      <c r="X133" s="6">
        <v>4.3015377997634101E-4</v>
      </c>
      <c r="Y133">
        <v>1430</v>
      </c>
      <c r="Z133">
        <f>IF(A132=Emisiones_CH4_CO2eq_LA[[#This Row],[País]],IFERROR(Emisiones_CH4_CO2eq_LA[[#This Row],[Otras Quemas de Combustible (kilotoneladas CO₂e)]]-Y132,0),0)</f>
        <v>40</v>
      </c>
      <c r="AA133" s="6">
        <f>IF(A132=Emisiones_CH4_CO2eq_LA[[#This Row],[País]],IFERROR(((Emisiones_CH4_CO2eq_LA[[#This Row],[Otras Quemas de Combustible (kilotoneladas CO₂e)]]-Y132)/Y132)*100,0),0)</f>
        <v>2.877697841726619</v>
      </c>
      <c r="AB133" s="6">
        <v>0.03</v>
      </c>
    </row>
    <row r="134" spans="1:28" x14ac:dyDescent="0.25">
      <c r="A134" t="s">
        <v>72</v>
      </c>
      <c r="B134" t="s">
        <v>72</v>
      </c>
      <c r="C134" t="s">
        <v>73</v>
      </c>
      <c r="D134">
        <v>2014</v>
      </c>
      <c r="E134">
        <v>38930</v>
      </c>
      <c r="F134">
        <f>IF(A133=Emisiones_CH4_CO2eq_LA[[#This Row],[País]],IFERROR(Emisiones_CH4_CO2eq_LA[[#This Row],[Agricultura (kilotoneladas CO₂e)]]-E133,0),0)</f>
        <v>-690</v>
      </c>
      <c r="G134" s="6">
        <f>IF(A133=Emisiones_CH4_CO2eq_LA[[#This Row],[País]],IFERROR(((Emisiones_CH4_CO2eq_LA[[#This Row],[Agricultura (kilotoneladas CO₂e)]]-E133)/E133)*100,0),0)</f>
        <v>-1.7415446744068652</v>
      </c>
      <c r="H134" s="6">
        <v>0.82886220405382305</v>
      </c>
      <c r="I134">
        <v>15530</v>
      </c>
      <c r="J134">
        <f>IF(A133=Emisiones_CH4_CO2eq_LA[[#This Row],[País]],IFERROR(Emisiones_CH4_CO2eq_LA[[#This Row],[Emisiones Fugitivas (kilotoneladas CO₂e)]]-I133,0),0)</f>
        <v>530</v>
      </c>
      <c r="K134" s="6">
        <f>IF(A133=Emisiones_CH4_CO2eq_LA[[#This Row],[País]],IFERROR(((Emisiones_CH4_CO2eq_LA[[#This Row],[Emisiones Fugitivas (kilotoneladas CO₂e)]]-I133)/I133)*100,0),0)</f>
        <v>3.5333333333333337</v>
      </c>
      <c r="L134" s="6">
        <v>0.33065065576562702</v>
      </c>
      <c r="M134">
        <v>14430</v>
      </c>
      <c r="N134">
        <f>IF(A133=Emisiones_CH4_CO2eq_LA[[#This Row],[País]],IFERROR(Emisiones_CH4_CO2eq_LA[[#This Row],[Residuos (kilotoneladas CO₂e)]]-M133,0),0)</f>
        <v>320</v>
      </c>
      <c r="O134" s="6">
        <f>IF(A133=Emisiones_CH4_CO2eq_LA[[#This Row],[País]],IFERROR(((Emisiones_CH4_CO2eq_LA[[#This Row],[Residuos (kilotoneladas CO₂e)]]-M133)/M133)*100,0),0)</f>
        <v>2.2678951098511693</v>
      </c>
      <c r="P134" s="6">
        <v>0.30723045477772098</v>
      </c>
      <c r="Q134">
        <v>2250</v>
      </c>
      <c r="R134">
        <f>IF(A133=Emisiones_CH4_CO2eq_LA[[#This Row],[País]],IFERROR(Emisiones_CH4_CO2eq_LA[[#This Row],[UCTUS (kilotoneladas CO₂e)]]-Q133,0),0)</f>
        <v>1570</v>
      </c>
      <c r="S134" s="6">
        <f>IF(A133=Emisiones_CH4_CO2eq_LA[[#This Row],[País]],IFERROR(((Emisiones_CH4_CO2eq_LA[[#This Row],[UCTUS (kilotoneladas CO₂e)]]-Q133)/Q133)*100,0),0)</f>
        <v>230.88235294117646</v>
      </c>
      <c r="T134" s="6">
        <v>4.7904956566172698E-2</v>
      </c>
      <c r="U134">
        <v>20</v>
      </c>
      <c r="V134">
        <f>IF(A133=Emisiones_CH4_CO2eq_LA[[#This Row],[País]],IFERROR(Emisiones_CH4_CO2eq_LA[[#This Row],[Industria (kilotoneladas CO₂e)]]-U133,0),0)</f>
        <v>0</v>
      </c>
      <c r="W134" s="6">
        <f>IF(A133=Emisiones_CH4_CO2eq_LA[[#This Row],[País]],IFERROR(((Emisiones_CH4_CO2eq_LA[[#This Row],[Industria (kilotoneladas CO₂e)]]-U133)/U133)*100,0),0)</f>
        <v>0</v>
      </c>
      <c r="X134" s="6">
        <v>4.2582183614375699E-4</v>
      </c>
      <c r="Y134">
        <v>1460</v>
      </c>
      <c r="Z134">
        <f>IF(A133=Emisiones_CH4_CO2eq_LA[[#This Row],[País]],IFERROR(Emisiones_CH4_CO2eq_LA[[#This Row],[Otras Quemas de Combustible (kilotoneladas CO₂e)]]-Y133,0),0)</f>
        <v>30</v>
      </c>
      <c r="AA134" s="6">
        <f>IF(A133=Emisiones_CH4_CO2eq_LA[[#This Row],[País]],IFERROR(((Emisiones_CH4_CO2eq_LA[[#This Row],[Otras Quemas de Combustible (kilotoneladas CO₂e)]]-Y133)/Y133)*100,0),0)</f>
        <v>2.0979020979020979</v>
      </c>
      <c r="AB134" s="6">
        <v>0.03</v>
      </c>
    </row>
    <row r="135" spans="1:28" x14ac:dyDescent="0.25">
      <c r="A135" t="s">
        <v>72</v>
      </c>
      <c r="B135" t="s">
        <v>72</v>
      </c>
      <c r="C135" t="s">
        <v>73</v>
      </c>
      <c r="D135">
        <v>2015</v>
      </c>
      <c r="E135">
        <v>38800</v>
      </c>
      <c r="F135">
        <f>IF(A134=Emisiones_CH4_CO2eq_LA[[#This Row],[País]],IFERROR(Emisiones_CH4_CO2eq_LA[[#This Row],[Agricultura (kilotoneladas CO₂e)]]-E134,0),0)</f>
        <v>-130</v>
      </c>
      <c r="G135" s="6">
        <f>IF(A134=Emisiones_CH4_CO2eq_LA[[#This Row],[País]],IFERROR(((Emisiones_CH4_CO2eq_LA[[#This Row],[Agricultura (kilotoneladas CO₂e)]]-E134)/E134)*100,0),0)</f>
        <v>-0.33393269971744155</v>
      </c>
      <c r="H135" s="6">
        <v>0.81648113465625705</v>
      </c>
      <c r="I135">
        <v>16059.9999999999</v>
      </c>
      <c r="J135">
        <f>IF(A134=Emisiones_CH4_CO2eq_LA[[#This Row],[País]],IFERROR(Emisiones_CH4_CO2eq_LA[[#This Row],[Emisiones Fugitivas (kilotoneladas CO₂e)]]-I134,0),0)</f>
        <v>529.99999999989996</v>
      </c>
      <c r="K135" s="6">
        <f>IF(A134=Emisiones_CH4_CO2eq_LA[[#This Row],[País]],IFERROR(((Emisiones_CH4_CO2eq_LA[[#This Row],[Emisiones Fugitivas (kilotoneladas CO₂e)]]-I134)/I134)*100,0),0)</f>
        <v>3.4127495170631033</v>
      </c>
      <c r="L135" s="6">
        <v>0.337955851097409</v>
      </c>
      <c r="M135">
        <v>14760</v>
      </c>
      <c r="N135">
        <f>IF(A134=Emisiones_CH4_CO2eq_LA[[#This Row],[País]],IFERROR(Emisiones_CH4_CO2eq_LA[[#This Row],[Residuos (kilotoneladas CO₂e)]]-M134,0),0)</f>
        <v>330</v>
      </c>
      <c r="O135" s="6">
        <f>IF(A134=Emisiones_CH4_CO2eq_LA[[#This Row],[País]],IFERROR(((Emisiones_CH4_CO2eq_LA[[#This Row],[Residuos (kilotoneladas CO₂e)]]-M134)/M134)*100,0),0)</f>
        <v>2.2869022869022873</v>
      </c>
      <c r="P135" s="6">
        <v>0.31059952442078198</v>
      </c>
      <c r="Q135">
        <v>1580</v>
      </c>
      <c r="R135">
        <f>IF(A134=Emisiones_CH4_CO2eq_LA[[#This Row],[País]],IFERROR(Emisiones_CH4_CO2eq_LA[[#This Row],[UCTUS (kilotoneladas CO₂e)]]-Q134,0),0)</f>
        <v>-670</v>
      </c>
      <c r="S135" s="6">
        <f>IF(A134=Emisiones_CH4_CO2eq_LA[[#This Row],[País]],IFERROR(((Emisiones_CH4_CO2eq_LA[[#This Row],[UCTUS (kilotoneladas CO₂e)]]-Q134)/Q134)*100,0),0)</f>
        <v>-29.777777777777775</v>
      </c>
      <c r="T135" s="6">
        <v>3.3248458576208402E-2</v>
      </c>
      <c r="U135">
        <v>20</v>
      </c>
      <c r="V135">
        <f>IF(A134=Emisiones_CH4_CO2eq_LA[[#This Row],[País]],IFERROR(Emisiones_CH4_CO2eq_LA[[#This Row],[Industria (kilotoneladas CO₂e)]]-U134,0),0)</f>
        <v>0</v>
      </c>
      <c r="W135" s="6">
        <f>IF(A134=Emisiones_CH4_CO2eq_LA[[#This Row],[País]],IFERROR(((Emisiones_CH4_CO2eq_LA[[#This Row],[Industria (kilotoneladas CO₂e)]]-U134)/U134)*100,0),0)</f>
        <v>0</v>
      </c>
      <c r="X135" s="6">
        <v>4.2086656425580201E-4</v>
      </c>
      <c r="Y135">
        <v>1490</v>
      </c>
      <c r="Z135">
        <f>IF(A134=Emisiones_CH4_CO2eq_LA[[#This Row],[País]],IFERROR(Emisiones_CH4_CO2eq_LA[[#This Row],[Otras Quemas de Combustible (kilotoneladas CO₂e)]]-Y134,0),0)</f>
        <v>30</v>
      </c>
      <c r="AA135" s="6">
        <f>IF(A134=Emisiones_CH4_CO2eq_LA[[#This Row],[País]],IFERROR(((Emisiones_CH4_CO2eq_LA[[#This Row],[Otras Quemas de Combustible (kilotoneladas CO₂e)]]-Y134)/Y134)*100,0),0)</f>
        <v>2.054794520547945</v>
      </c>
      <c r="AB135" s="6">
        <v>0.03</v>
      </c>
    </row>
    <row r="136" spans="1:28" x14ac:dyDescent="0.25">
      <c r="A136" t="s">
        <v>72</v>
      </c>
      <c r="B136" t="s">
        <v>72</v>
      </c>
      <c r="C136" t="s">
        <v>73</v>
      </c>
      <c r="D136">
        <v>2016</v>
      </c>
      <c r="E136">
        <v>39360</v>
      </c>
      <c r="F136">
        <f>IF(A135=Emisiones_CH4_CO2eq_LA[[#This Row],[País]],IFERROR(Emisiones_CH4_CO2eq_LA[[#This Row],[Agricultura (kilotoneladas CO₂e)]]-E135,0),0)</f>
        <v>560</v>
      </c>
      <c r="G136" s="6">
        <f>IF(A135=Emisiones_CH4_CO2eq_LA[[#This Row],[País]],IFERROR(((Emisiones_CH4_CO2eq_LA[[#This Row],[Agricultura (kilotoneladas CO₂e)]]-E135)/E135)*100,0),0)</f>
        <v>1.4432989690721649</v>
      </c>
      <c r="H136" s="6">
        <v>0.81702127659574397</v>
      </c>
      <c r="I136">
        <v>15890</v>
      </c>
      <c r="J136">
        <f>IF(A135=Emisiones_CH4_CO2eq_LA[[#This Row],[País]],IFERROR(Emisiones_CH4_CO2eq_LA[[#This Row],[Emisiones Fugitivas (kilotoneladas CO₂e)]]-I135,0),0)</f>
        <v>-169.99999999989996</v>
      </c>
      <c r="K136" s="6">
        <f>IF(A135=Emisiones_CH4_CO2eq_LA[[#This Row],[País]],IFERROR(((Emisiones_CH4_CO2eq_LA[[#This Row],[Emisiones Fugitivas (kilotoneladas CO₂e)]]-I135)/I135)*100,0),0)</f>
        <v>-1.0585305105846887</v>
      </c>
      <c r="L136" s="6">
        <v>0.32983912817851502</v>
      </c>
      <c r="M136">
        <v>15060</v>
      </c>
      <c r="N136">
        <f>IF(A135=Emisiones_CH4_CO2eq_LA[[#This Row],[País]],IFERROR(Emisiones_CH4_CO2eq_LA[[#This Row],[Residuos (kilotoneladas CO₂e)]]-M135,0),0)</f>
        <v>300</v>
      </c>
      <c r="O136" s="6">
        <f>IF(A135=Emisiones_CH4_CO2eq_LA[[#This Row],[País]],IFERROR(((Emisiones_CH4_CO2eq_LA[[#This Row],[Residuos (kilotoneladas CO₂e)]]-M135)/M135)*100,0),0)</f>
        <v>2.0325203252032518</v>
      </c>
      <c r="P136" s="6">
        <v>0.31261027503892003</v>
      </c>
      <c r="Q136">
        <v>7240</v>
      </c>
      <c r="R136">
        <f>IF(A135=Emisiones_CH4_CO2eq_LA[[#This Row],[País]],IFERROR(Emisiones_CH4_CO2eq_LA[[#This Row],[UCTUS (kilotoneladas CO₂e)]]-Q135,0),0)</f>
        <v>5660</v>
      </c>
      <c r="S136" s="6">
        <f>IF(A135=Emisiones_CH4_CO2eq_LA[[#This Row],[País]],IFERROR(((Emisiones_CH4_CO2eq_LA[[#This Row],[UCTUS (kilotoneladas CO₂e)]]-Q135)/Q135)*100,0),0)</f>
        <v>358.22784810126581</v>
      </c>
      <c r="T136" s="6">
        <v>0.150285417747794</v>
      </c>
      <c r="U136">
        <v>20</v>
      </c>
      <c r="V136">
        <f>IF(A135=Emisiones_CH4_CO2eq_LA[[#This Row],[País]],IFERROR(Emisiones_CH4_CO2eq_LA[[#This Row],[Industria (kilotoneladas CO₂e)]]-U135,0),0)</f>
        <v>0</v>
      </c>
      <c r="W136" s="6">
        <f>IF(A135=Emisiones_CH4_CO2eq_LA[[#This Row],[País]],IFERROR(((Emisiones_CH4_CO2eq_LA[[#This Row],[Industria (kilotoneladas CO₂e)]]-U135)/U135)*100,0),0)</f>
        <v>0</v>
      </c>
      <c r="X136" s="6">
        <v>4.1515308770108899E-4</v>
      </c>
      <c r="Y136">
        <v>1480</v>
      </c>
      <c r="Z136">
        <f>IF(A135=Emisiones_CH4_CO2eq_LA[[#This Row],[País]],IFERROR(Emisiones_CH4_CO2eq_LA[[#This Row],[Otras Quemas de Combustible (kilotoneladas CO₂e)]]-Y135,0),0)</f>
        <v>-10</v>
      </c>
      <c r="AA136" s="6">
        <f>IF(A135=Emisiones_CH4_CO2eq_LA[[#This Row],[País]],IFERROR(((Emisiones_CH4_CO2eq_LA[[#This Row],[Otras Quemas de Combustible (kilotoneladas CO₂e)]]-Y135)/Y135)*100,0),0)</f>
        <v>-0.67114093959731547</v>
      </c>
      <c r="AB136" s="6">
        <v>0.03</v>
      </c>
    </row>
    <row r="137" spans="1:28" x14ac:dyDescent="0.25">
      <c r="A137" t="s">
        <v>80</v>
      </c>
      <c r="B137" t="s">
        <v>80</v>
      </c>
      <c r="C137" t="s">
        <v>81</v>
      </c>
      <c r="D137">
        <v>1990</v>
      </c>
      <c r="E137">
        <v>3390</v>
      </c>
      <c r="F137">
        <f>IF(A136=Emisiones_CH4_CO2eq_LA[[#This Row],[País]],IFERROR(Emisiones_CH4_CO2eq_LA[[#This Row],[Agricultura (kilotoneladas CO₂e)]]-E136,0),0)</f>
        <v>0</v>
      </c>
      <c r="G137" s="6">
        <f>IF(A136=Emisiones_CH4_CO2eq_LA[[#This Row],[País]],IFERROR(((Emisiones_CH4_CO2eq_LA[[#This Row],[Agricultura (kilotoneladas CO₂e)]]-E136)/E136)*100,0),0)</f>
        <v>0</v>
      </c>
      <c r="H137" s="6">
        <v>1.08688682269958</v>
      </c>
      <c r="I137">
        <v>0</v>
      </c>
      <c r="J137">
        <f>IF(A136=Emisiones_CH4_CO2eq_LA[[#This Row],[País]],IFERROR(Emisiones_CH4_CO2eq_LA[[#This Row],[Emisiones Fugitivas (kilotoneladas CO₂e)]]-I136,0),0)</f>
        <v>0</v>
      </c>
      <c r="K137" s="6">
        <f>IF(A136=Emisiones_CH4_CO2eq_LA[[#This Row],[País]],IFERROR(((Emisiones_CH4_CO2eq_LA[[#This Row],[Emisiones Fugitivas (kilotoneladas CO₂e)]]-I136)/I136)*100,0),0)</f>
        <v>0</v>
      </c>
      <c r="L137" s="6">
        <v>0</v>
      </c>
      <c r="M137">
        <v>510</v>
      </c>
      <c r="N137">
        <f>IF(A136=Emisiones_CH4_CO2eq_LA[[#This Row],[País]],IFERROR(Emisiones_CH4_CO2eq_LA[[#This Row],[Residuos (kilotoneladas CO₂e)]]-M136,0),0)</f>
        <v>0</v>
      </c>
      <c r="O137" s="6">
        <f>IF(A136=Emisiones_CH4_CO2eq_LA[[#This Row],[País]],IFERROR(((Emisiones_CH4_CO2eq_LA[[#This Row],[Residuos (kilotoneladas CO₂e)]]-M136)/M136)*100,0),0)</f>
        <v>0</v>
      </c>
      <c r="P137" s="6">
        <v>0.163513946777813</v>
      </c>
      <c r="Q137">
        <v>70</v>
      </c>
      <c r="R137">
        <f>IF(A136=Emisiones_CH4_CO2eq_LA[[#This Row],[País]],IFERROR(Emisiones_CH4_CO2eq_LA[[#This Row],[UCTUS (kilotoneladas CO₂e)]]-Q136,0),0)</f>
        <v>0</v>
      </c>
      <c r="S137" s="6">
        <f>IF(A136=Emisiones_CH4_CO2eq_LA[[#This Row],[País]],IFERROR(((Emisiones_CH4_CO2eq_LA[[#This Row],[UCTUS (kilotoneladas CO₂e)]]-Q136)/Q136)*100,0),0)</f>
        <v>0</v>
      </c>
      <c r="T137" s="6">
        <v>2.2443090734209602E-2</v>
      </c>
      <c r="U137">
        <v>0</v>
      </c>
      <c r="V137">
        <f>IF(A136=Emisiones_CH4_CO2eq_LA[[#This Row],[País]],IFERROR(Emisiones_CH4_CO2eq_LA[[#This Row],[Industria (kilotoneladas CO₂e)]]-U136,0),0)</f>
        <v>0</v>
      </c>
      <c r="W137" s="6">
        <f>IF(A136=Emisiones_CH4_CO2eq_LA[[#This Row],[País]],IFERROR(((Emisiones_CH4_CO2eq_LA[[#This Row],[Industria (kilotoneladas CO₂e)]]-U136)/U136)*100,0),0)</f>
        <v>0</v>
      </c>
      <c r="X137" s="6">
        <v>0</v>
      </c>
      <c r="Y137">
        <v>380</v>
      </c>
      <c r="Z137">
        <f>IF(A136=Emisiones_CH4_CO2eq_LA[[#This Row],[País]],IFERROR(Emisiones_CH4_CO2eq_LA[[#This Row],[Otras Quemas de Combustible (kilotoneladas CO₂e)]]-Y136,0),0)</f>
        <v>0</v>
      </c>
      <c r="AA137" s="6">
        <f>IF(A136=Emisiones_CH4_CO2eq_LA[[#This Row],[País]],IFERROR(((Emisiones_CH4_CO2eq_LA[[#This Row],[Otras Quemas de Combustible (kilotoneladas CO₂e)]]-Y136)/Y136)*100,0),0)</f>
        <v>0</v>
      </c>
      <c r="AB137" s="6">
        <v>0.12</v>
      </c>
    </row>
    <row r="138" spans="1:28" x14ac:dyDescent="0.25">
      <c r="A138" t="s">
        <v>80</v>
      </c>
      <c r="B138" t="s">
        <v>80</v>
      </c>
      <c r="C138" t="s">
        <v>81</v>
      </c>
      <c r="D138">
        <v>1991</v>
      </c>
      <c r="E138">
        <v>3360</v>
      </c>
      <c r="F138">
        <f>IF(A137=Emisiones_CH4_CO2eq_LA[[#This Row],[País]],IFERROR(Emisiones_CH4_CO2eq_LA[[#This Row],[Agricultura (kilotoneladas CO₂e)]]-E137,0),0)</f>
        <v>-30</v>
      </c>
      <c r="G138" s="6">
        <f>IF(A137=Emisiones_CH4_CO2eq_LA[[#This Row],[País]],IFERROR(((Emisiones_CH4_CO2eq_LA[[#This Row],[Agricultura (kilotoneladas CO₂e)]]-E137)/E137)*100,0),0)</f>
        <v>-0.88495575221238942</v>
      </c>
      <c r="H138" s="6">
        <v>1.0493441599000599</v>
      </c>
      <c r="I138">
        <v>0</v>
      </c>
      <c r="J138">
        <f>IF(A137=Emisiones_CH4_CO2eq_LA[[#This Row],[País]],IFERROR(Emisiones_CH4_CO2eq_LA[[#This Row],[Emisiones Fugitivas (kilotoneladas CO₂e)]]-I137,0),0)</f>
        <v>0</v>
      </c>
      <c r="K138" s="6">
        <f>IF(A137=Emisiones_CH4_CO2eq_LA[[#This Row],[País]],IFERROR(((Emisiones_CH4_CO2eq_LA[[#This Row],[Emisiones Fugitivas (kilotoneladas CO₂e)]]-I137)/I137)*100,0),0)</f>
        <v>0</v>
      </c>
      <c r="L138" s="6">
        <v>0</v>
      </c>
      <c r="M138">
        <v>600</v>
      </c>
      <c r="N138">
        <f>IF(A137=Emisiones_CH4_CO2eq_LA[[#This Row],[País]],IFERROR(Emisiones_CH4_CO2eq_LA[[#This Row],[Residuos (kilotoneladas CO₂e)]]-M137,0),0)</f>
        <v>90</v>
      </c>
      <c r="O138" s="6">
        <f>IF(A137=Emisiones_CH4_CO2eq_LA[[#This Row],[País]],IFERROR(((Emisiones_CH4_CO2eq_LA[[#This Row],[Residuos (kilotoneladas CO₂e)]]-M137)/M137)*100,0),0)</f>
        <v>17.647058823529413</v>
      </c>
      <c r="P138" s="6">
        <v>0.18738288569643899</v>
      </c>
      <c r="Q138">
        <v>70</v>
      </c>
      <c r="R138">
        <f>IF(A137=Emisiones_CH4_CO2eq_LA[[#This Row],[País]],IFERROR(Emisiones_CH4_CO2eq_LA[[#This Row],[UCTUS (kilotoneladas CO₂e)]]-Q137,0),0)</f>
        <v>0</v>
      </c>
      <c r="S138" s="6">
        <f>IF(A137=Emisiones_CH4_CO2eq_LA[[#This Row],[País]],IFERROR(((Emisiones_CH4_CO2eq_LA[[#This Row],[UCTUS (kilotoneladas CO₂e)]]-Q137)/Q137)*100,0),0)</f>
        <v>0</v>
      </c>
      <c r="T138" s="6">
        <v>2.1861336664584601E-2</v>
      </c>
      <c r="U138">
        <v>0</v>
      </c>
      <c r="V138">
        <f>IF(A137=Emisiones_CH4_CO2eq_LA[[#This Row],[País]],IFERROR(Emisiones_CH4_CO2eq_LA[[#This Row],[Industria (kilotoneladas CO₂e)]]-U137,0),0)</f>
        <v>0</v>
      </c>
      <c r="W138" s="6">
        <f>IF(A137=Emisiones_CH4_CO2eq_LA[[#This Row],[País]],IFERROR(((Emisiones_CH4_CO2eq_LA[[#This Row],[Industria (kilotoneladas CO₂e)]]-U137)/U137)*100,0),0)</f>
        <v>0</v>
      </c>
      <c r="X138" s="6">
        <v>0</v>
      </c>
      <c r="Y138">
        <v>360</v>
      </c>
      <c r="Z138">
        <f>IF(A137=Emisiones_CH4_CO2eq_LA[[#This Row],[País]],IFERROR(Emisiones_CH4_CO2eq_LA[[#This Row],[Otras Quemas de Combustible (kilotoneladas CO₂e)]]-Y137,0),0)</f>
        <v>-20</v>
      </c>
      <c r="AA138" s="6">
        <f>IF(A137=Emisiones_CH4_CO2eq_LA[[#This Row],[País]],IFERROR(((Emisiones_CH4_CO2eq_LA[[#This Row],[Otras Quemas de Combustible (kilotoneladas CO₂e)]]-Y137)/Y137)*100,0),0)</f>
        <v>-5.2631578947368416</v>
      </c>
      <c r="AB138" s="6">
        <v>0.11</v>
      </c>
    </row>
    <row r="139" spans="1:28" x14ac:dyDescent="0.25">
      <c r="A139" t="s">
        <v>80</v>
      </c>
      <c r="B139" t="s">
        <v>80</v>
      </c>
      <c r="C139" t="s">
        <v>81</v>
      </c>
      <c r="D139">
        <v>1992</v>
      </c>
      <c r="E139">
        <v>3310</v>
      </c>
      <c r="F139">
        <f>IF(A138=Emisiones_CH4_CO2eq_LA[[#This Row],[País]],IFERROR(Emisiones_CH4_CO2eq_LA[[#This Row],[Agricultura (kilotoneladas CO₂e)]]-E138,0),0)</f>
        <v>-50</v>
      </c>
      <c r="G139" s="6">
        <f>IF(A138=Emisiones_CH4_CO2eq_LA[[#This Row],[País]],IFERROR(((Emisiones_CH4_CO2eq_LA[[#This Row],[Agricultura (kilotoneladas CO₂e)]]-E138)/E138)*100,0),0)</f>
        <v>-1.4880952380952379</v>
      </c>
      <c r="H139" s="6">
        <v>1.0069972619409699</v>
      </c>
      <c r="I139">
        <v>0</v>
      </c>
      <c r="J139">
        <f>IF(A138=Emisiones_CH4_CO2eq_LA[[#This Row],[País]],IFERROR(Emisiones_CH4_CO2eq_LA[[#This Row],[Emisiones Fugitivas (kilotoneladas CO₂e)]]-I138,0),0)</f>
        <v>0</v>
      </c>
      <c r="K139" s="6">
        <f>IF(A138=Emisiones_CH4_CO2eq_LA[[#This Row],[País]],IFERROR(((Emisiones_CH4_CO2eq_LA[[#This Row],[Emisiones Fugitivas (kilotoneladas CO₂e)]]-I138)/I138)*100,0),0)</f>
        <v>0</v>
      </c>
      <c r="L139" s="6">
        <v>0</v>
      </c>
      <c r="M139">
        <v>690</v>
      </c>
      <c r="N139">
        <f>IF(A138=Emisiones_CH4_CO2eq_LA[[#This Row],[País]],IFERROR(Emisiones_CH4_CO2eq_LA[[#This Row],[Residuos (kilotoneladas CO₂e)]]-M138,0),0)</f>
        <v>90</v>
      </c>
      <c r="O139" s="6">
        <f>IF(A138=Emisiones_CH4_CO2eq_LA[[#This Row],[País]],IFERROR(((Emisiones_CH4_CO2eq_LA[[#This Row],[Residuos (kilotoneladas CO₂e)]]-M138)/M138)*100,0),0)</f>
        <v>15</v>
      </c>
      <c r="P139" s="6">
        <v>0.20991785822938799</v>
      </c>
      <c r="Q139">
        <v>70</v>
      </c>
      <c r="R139">
        <f>IF(A138=Emisiones_CH4_CO2eq_LA[[#This Row],[País]],IFERROR(Emisiones_CH4_CO2eq_LA[[#This Row],[UCTUS (kilotoneladas CO₂e)]]-Q138,0),0)</f>
        <v>0</v>
      </c>
      <c r="S139" s="6">
        <f>IF(A138=Emisiones_CH4_CO2eq_LA[[#This Row],[País]],IFERROR(((Emisiones_CH4_CO2eq_LA[[#This Row],[UCTUS (kilotoneladas CO₂e)]]-Q138)/Q138)*100,0),0)</f>
        <v>0</v>
      </c>
      <c r="T139" s="6">
        <v>2.1296014602981399E-2</v>
      </c>
      <c r="U139">
        <v>0</v>
      </c>
      <c r="V139">
        <f>IF(A138=Emisiones_CH4_CO2eq_LA[[#This Row],[País]],IFERROR(Emisiones_CH4_CO2eq_LA[[#This Row],[Industria (kilotoneladas CO₂e)]]-U138,0),0)</f>
        <v>0</v>
      </c>
      <c r="W139" s="6">
        <f>IF(A138=Emisiones_CH4_CO2eq_LA[[#This Row],[País]],IFERROR(((Emisiones_CH4_CO2eq_LA[[#This Row],[Industria (kilotoneladas CO₂e)]]-U138)/U138)*100,0),0)</f>
        <v>0</v>
      </c>
      <c r="X139" s="6">
        <v>0</v>
      </c>
      <c r="Y139">
        <v>340</v>
      </c>
      <c r="Z139">
        <f>IF(A138=Emisiones_CH4_CO2eq_LA[[#This Row],[País]],IFERROR(Emisiones_CH4_CO2eq_LA[[#This Row],[Otras Quemas de Combustible (kilotoneladas CO₂e)]]-Y138,0),0)</f>
        <v>-20</v>
      </c>
      <c r="AA139" s="6">
        <f>IF(A138=Emisiones_CH4_CO2eq_LA[[#This Row],[País]],IFERROR(((Emisiones_CH4_CO2eq_LA[[#This Row],[Otras Quemas de Combustible (kilotoneladas CO₂e)]]-Y138)/Y138)*100,0),0)</f>
        <v>-5.5555555555555554</v>
      </c>
      <c r="AB139" s="6">
        <v>0.1</v>
      </c>
    </row>
    <row r="140" spans="1:28" x14ac:dyDescent="0.25">
      <c r="A140" t="s">
        <v>80</v>
      </c>
      <c r="B140" t="s">
        <v>80</v>
      </c>
      <c r="C140" t="s">
        <v>81</v>
      </c>
      <c r="D140">
        <v>1993</v>
      </c>
      <c r="E140">
        <v>3300</v>
      </c>
      <c r="F140">
        <f>IF(A139=Emisiones_CH4_CO2eq_LA[[#This Row],[País]],IFERROR(Emisiones_CH4_CO2eq_LA[[#This Row],[Agricultura (kilotoneladas CO₂e)]]-E139,0),0)</f>
        <v>-10</v>
      </c>
      <c r="G140" s="6">
        <f>IF(A139=Emisiones_CH4_CO2eq_LA[[#This Row],[País]],IFERROR(((Emisiones_CH4_CO2eq_LA[[#This Row],[Agricultura (kilotoneladas CO₂e)]]-E139)/E139)*100,0),0)</f>
        <v>-0.30211480362537763</v>
      </c>
      <c r="H140" s="6">
        <v>0.97864768683273995</v>
      </c>
      <c r="I140">
        <v>0</v>
      </c>
      <c r="J140">
        <f>IF(A139=Emisiones_CH4_CO2eq_LA[[#This Row],[País]],IFERROR(Emisiones_CH4_CO2eq_LA[[#This Row],[Emisiones Fugitivas (kilotoneladas CO₂e)]]-I139,0),0)</f>
        <v>0</v>
      </c>
      <c r="K140" s="6">
        <f>IF(A139=Emisiones_CH4_CO2eq_LA[[#This Row],[País]],IFERROR(((Emisiones_CH4_CO2eq_LA[[#This Row],[Emisiones Fugitivas (kilotoneladas CO₂e)]]-I139)/I139)*100,0),0)</f>
        <v>0</v>
      </c>
      <c r="L140" s="6">
        <v>0</v>
      </c>
      <c r="M140">
        <v>770</v>
      </c>
      <c r="N140">
        <f>IF(A139=Emisiones_CH4_CO2eq_LA[[#This Row],[País]],IFERROR(Emisiones_CH4_CO2eq_LA[[#This Row],[Residuos (kilotoneladas CO₂e)]]-M139,0),0)</f>
        <v>80</v>
      </c>
      <c r="O140" s="6">
        <f>IF(A139=Emisiones_CH4_CO2eq_LA[[#This Row],[País]],IFERROR(((Emisiones_CH4_CO2eq_LA[[#This Row],[Residuos (kilotoneladas CO₂e)]]-M139)/M139)*100,0),0)</f>
        <v>11.594202898550725</v>
      </c>
      <c r="P140" s="6">
        <v>0.22835112692763901</v>
      </c>
      <c r="Q140">
        <v>70</v>
      </c>
      <c r="R140">
        <f>IF(A139=Emisiones_CH4_CO2eq_LA[[#This Row],[País]],IFERROR(Emisiones_CH4_CO2eq_LA[[#This Row],[UCTUS (kilotoneladas CO₂e)]]-Q139,0),0)</f>
        <v>0</v>
      </c>
      <c r="S140" s="6">
        <f>IF(A139=Emisiones_CH4_CO2eq_LA[[#This Row],[País]],IFERROR(((Emisiones_CH4_CO2eq_LA[[#This Row],[UCTUS (kilotoneladas CO₂e)]]-Q139)/Q139)*100,0),0)</f>
        <v>0</v>
      </c>
      <c r="T140" s="6">
        <v>2.0759193357058101E-2</v>
      </c>
      <c r="U140">
        <v>0</v>
      </c>
      <c r="V140">
        <f>IF(A139=Emisiones_CH4_CO2eq_LA[[#This Row],[País]],IFERROR(Emisiones_CH4_CO2eq_LA[[#This Row],[Industria (kilotoneladas CO₂e)]]-U139,0),0)</f>
        <v>0</v>
      </c>
      <c r="W140" s="6">
        <f>IF(A139=Emisiones_CH4_CO2eq_LA[[#This Row],[País]],IFERROR(((Emisiones_CH4_CO2eq_LA[[#This Row],[Industria (kilotoneladas CO₂e)]]-U139)/U139)*100,0),0)</f>
        <v>0</v>
      </c>
      <c r="X140" s="6">
        <v>0</v>
      </c>
      <c r="Y140">
        <v>320</v>
      </c>
      <c r="Z140">
        <f>IF(A139=Emisiones_CH4_CO2eq_LA[[#This Row],[País]],IFERROR(Emisiones_CH4_CO2eq_LA[[#This Row],[Otras Quemas de Combustible (kilotoneladas CO₂e)]]-Y139,0),0)</f>
        <v>-20</v>
      </c>
      <c r="AA140" s="6">
        <f>IF(A139=Emisiones_CH4_CO2eq_LA[[#This Row],[País]],IFERROR(((Emisiones_CH4_CO2eq_LA[[#This Row],[Otras Quemas de Combustible (kilotoneladas CO₂e)]]-Y139)/Y139)*100,0),0)</f>
        <v>-5.8823529411764701</v>
      </c>
      <c r="AB140" s="6">
        <v>0.09</v>
      </c>
    </row>
    <row r="141" spans="1:28" x14ac:dyDescent="0.25">
      <c r="A141" t="s">
        <v>80</v>
      </c>
      <c r="B141" t="s">
        <v>80</v>
      </c>
      <c r="C141" t="s">
        <v>81</v>
      </c>
      <c r="D141">
        <v>1994</v>
      </c>
      <c r="E141">
        <v>2980</v>
      </c>
      <c r="F141">
        <f>IF(A140=Emisiones_CH4_CO2eq_LA[[#This Row],[País]],IFERROR(Emisiones_CH4_CO2eq_LA[[#This Row],[Agricultura (kilotoneladas CO₂e)]]-E140,0),0)</f>
        <v>-320</v>
      </c>
      <c r="G141" s="6">
        <f>IF(A140=Emisiones_CH4_CO2eq_LA[[#This Row],[País]],IFERROR(((Emisiones_CH4_CO2eq_LA[[#This Row],[Agricultura (kilotoneladas CO₂e)]]-E140)/E140)*100,0),0)</f>
        <v>-9.6969696969696972</v>
      </c>
      <c r="H141" s="6">
        <v>0.86152067071407901</v>
      </c>
      <c r="I141">
        <v>0</v>
      </c>
      <c r="J141">
        <f>IF(A140=Emisiones_CH4_CO2eq_LA[[#This Row],[País]],IFERROR(Emisiones_CH4_CO2eq_LA[[#This Row],[Emisiones Fugitivas (kilotoneladas CO₂e)]]-I140,0),0)</f>
        <v>0</v>
      </c>
      <c r="K141" s="6">
        <f>IF(A140=Emisiones_CH4_CO2eq_LA[[#This Row],[País]],IFERROR(((Emisiones_CH4_CO2eq_LA[[#This Row],[Emisiones Fugitivas (kilotoneladas CO₂e)]]-I140)/I140)*100,0),0)</f>
        <v>0</v>
      </c>
      <c r="L141" s="6">
        <v>0</v>
      </c>
      <c r="M141">
        <v>860</v>
      </c>
      <c r="N141">
        <f>IF(A140=Emisiones_CH4_CO2eq_LA[[#This Row],[País]],IFERROR(Emisiones_CH4_CO2eq_LA[[#This Row],[Residuos (kilotoneladas CO₂e)]]-M140,0),0)</f>
        <v>90</v>
      </c>
      <c r="O141" s="6">
        <f>IF(A140=Emisiones_CH4_CO2eq_LA[[#This Row],[País]],IFERROR(((Emisiones_CH4_CO2eq_LA[[#This Row],[Residuos (kilotoneladas CO₂e)]]-M140)/M140)*100,0),0)</f>
        <v>11.688311688311687</v>
      </c>
      <c r="P141" s="6">
        <v>0.248626770742989</v>
      </c>
      <c r="Q141">
        <v>70</v>
      </c>
      <c r="R141">
        <f>IF(A140=Emisiones_CH4_CO2eq_LA[[#This Row],[País]],IFERROR(Emisiones_CH4_CO2eq_LA[[#This Row],[UCTUS (kilotoneladas CO₂e)]]-Q140,0),0)</f>
        <v>0</v>
      </c>
      <c r="S141" s="6">
        <f>IF(A140=Emisiones_CH4_CO2eq_LA[[#This Row],[País]],IFERROR(((Emisiones_CH4_CO2eq_LA[[#This Row],[UCTUS (kilotoneladas CO₂e)]]-Q140)/Q140)*100,0),0)</f>
        <v>0</v>
      </c>
      <c r="T141" s="6">
        <v>2.0237062734894399E-2</v>
      </c>
      <c r="U141">
        <v>0</v>
      </c>
      <c r="V141">
        <f>IF(A140=Emisiones_CH4_CO2eq_LA[[#This Row],[País]],IFERROR(Emisiones_CH4_CO2eq_LA[[#This Row],[Industria (kilotoneladas CO₂e)]]-U140,0),0)</f>
        <v>0</v>
      </c>
      <c r="W141" s="6">
        <f>IF(A140=Emisiones_CH4_CO2eq_LA[[#This Row],[País]],IFERROR(((Emisiones_CH4_CO2eq_LA[[#This Row],[Industria (kilotoneladas CO₂e)]]-U140)/U140)*100,0),0)</f>
        <v>0</v>
      </c>
      <c r="X141" s="6">
        <v>0</v>
      </c>
      <c r="Y141">
        <v>300</v>
      </c>
      <c r="Z141">
        <f>IF(A140=Emisiones_CH4_CO2eq_LA[[#This Row],[País]],IFERROR(Emisiones_CH4_CO2eq_LA[[#This Row],[Otras Quemas de Combustible (kilotoneladas CO₂e)]]-Y140,0),0)</f>
        <v>-20</v>
      </c>
      <c r="AA141" s="6">
        <f>IF(A140=Emisiones_CH4_CO2eq_LA[[#This Row],[País]],IFERROR(((Emisiones_CH4_CO2eq_LA[[#This Row],[Otras Quemas de Combustible (kilotoneladas CO₂e)]]-Y140)/Y140)*100,0),0)</f>
        <v>-6.25</v>
      </c>
      <c r="AB141" s="6">
        <v>0.09</v>
      </c>
    </row>
    <row r="142" spans="1:28" x14ac:dyDescent="0.25">
      <c r="A142" t="s">
        <v>80</v>
      </c>
      <c r="B142" t="s">
        <v>80</v>
      </c>
      <c r="C142" t="s">
        <v>81</v>
      </c>
      <c r="D142">
        <v>1995</v>
      </c>
      <c r="E142">
        <v>2620</v>
      </c>
      <c r="F142">
        <f>IF(A141=Emisiones_CH4_CO2eq_LA[[#This Row],[País]],IFERROR(Emisiones_CH4_CO2eq_LA[[#This Row],[Agricultura (kilotoneladas CO₂e)]]-E141,0),0)</f>
        <v>-360</v>
      </c>
      <c r="G142" s="6">
        <f>IF(A141=Emisiones_CH4_CO2eq_LA[[#This Row],[País]],IFERROR(((Emisiones_CH4_CO2eq_LA[[#This Row],[Agricultura (kilotoneladas CO₂e)]]-E141)/E141)*100,0),0)</f>
        <v>-12.080536912751679</v>
      </c>
      <c r="H142" s="6">
        <v>0.73886068809926597</v>
      </c>
      <c r="I142">
        <v>0</v>
      </c>
      <c r="J142">
        <f>IF(A141=Emisiones_CH4_CO2eq_LA[[#This Row],[País]],IFERROR(Emisiones_CH4_CO2eq_LA[[#This Row],[Emisiones Fugitivas (kilotoneladas CO₂e)]]-I141,0),0)</f>
        <v>0</v>
      </c>
      <c r="K142" s="6">
        <f>IF(A141=Emisiones_CH4_CO2eq_LA[[#This Row],[País]],IFERROR(((Emisiones_CH4_CO2eq_LA[[#This Row],[Emisiones Fugitivas (kilotoneladas CO₂e)]]-I141)/I141)*100,0),0)</f>
        <v>0</v>
      </c>
      <c r="L142" s="6">
        <v>0</v>
      </c>
      <c r="M142">
        <v>950</v>
      </c>
      <c r="N142">
        <f>IF(A141=Emisiones_CH4_CO2eq_LA[[#This Row],[País]],IFERROR(Emisiones_CH4_CO2eq_LA[[#This Row],[Residuos (kilotoneladas CO₂e)]]-M141,0),0)</f>
        <v>90</v>
      </c>
      <c r="O142" s="6">
        <f>IF(A141=Emisiones_CH4_CO2eq_LA[[#This Row],[País]],IFERROR(((Emisiones_CH4_CO2eq_LA[[#This Row],[Residuos (kilotoneladas CO₂e)]]-M141)/M141)*100,0),0)</f>
        <v>10.465116279069768</v>
      </c>
      <c r="P142" s="6">
        <v>0.267907501410039</v>
      </c>
      <c r="Q142">
        <v>70</v>
      </c>
      <c r="R142">
        <f>IF(A141=Emisiones_CH4_CO2eq_LA[[#This Row],[País]],IFERROR(Emisiones_CH4_CO2eq_LA[[#This Row],[UCTUS (kilotoneladas CO₂e)]]-Q141,0),0)</f>
        <v>0</v>
      </c>
      <c r="S142" s="6">
        <f>IF(A141=Emisiones_CH4_CO2eq_LA[[#This Row],[País]],IFERROR(((Emisiones_CH4_CO2eq_LA[[#This Row],[UCTUS (kilotoneladas CO₂e)]]-Q141)/Q141)*100,0),0)</f>
        <v>0</v>
      </c>
      <c r="T142" s="6">
        <v>1.9740552735476501E-2</v>
      </c>
      <c r="U142">
        <v>0</v>
      </c>
      <c r="V142">
        <f>IF(A141=Emisiones_CH4_CO2eq_LA[[#This Row],[País]],IFERROR(Emisiones_CH4_CO2eq_LA[[#This Row],[Industria (kilotoneladas CO₂e)]]-U141,0),0)</f>
        <v>0</v>
      </c>
      <c r="W142" s="6">
        <f>IF(A141=Emisiones_CH4_CO2eq_LA[[#This Row],[País]],IFERROR(((Emisiones_CH4_CO2eq_LA[[#This Row],[Industria (kilotoneladas CO₂e)]]-U141)/U141)*100,0),0)</f>
        <v>0</v>
      </c>
      <c r="X142" s="6">
        <v>0</v>
      </c>
      <c r="Y142">
        <v>280</v>
      </c>
      <c r="Z142">
        <f>IF(A141=Emisiones_CH4_CO2eq_LA[[#This Row],[País]],IFERROR(Emisiones_CH4_CO2eq_LA[[#This Row],[Otras Quemas de Combustible (kilotoneladas CO₂e)]]-Y141,0),0)</f>
        <v>-20</v>
      </c>
      <c r="AA142" s="6">
        <f>IF(A141=Emisiones_CH4_CO2eq_LA[[#This Row],[País]],IFERROR(((Emisiones_CH4_CO2eq_LA[[#This Row],[Otras Quemas de Combustible (kilotoneladas CO₂e)]]-Y141)/Y141)*100,0),0)</f>
        <v>-6.666666666666667</v>
      </c>
      <c r="AB142" s="6">
        <v>0.08</v>
      </c>
    </row>
    <row r="143" spans="1:28" x14ac:dyDescent="0.25">
      <c r="A143" t="s">
        <v>80</v>
      </c>
      <c r="B143" t="s">
        <v>80</v>
      </c>
      <c r="C143" t="s">
        <v>81</v>
      </c>
      <c r="D143">
        <v>1996</v>
      </c>
      <c r="E143">
        <v>2550</v>
      </c>
      <c r="F143">
        <f>IF(A142=Emisiones_CH4_CO2eq_LA[[#This Row],[País]],IFERROR(Emisiones_CH4_CO2eq_LA[[#This Row],[Agricultura (kilotoneladas CO₂e)]]-E142,0),0)</f>
        <v>-70</v>
      </c>
      <c r="G143" s="6">
        <f>IF(A142=Emisiones_CH4_CO2eq_LA[[#This Row],[País]],IFERROR(((Emisiones_CH4_CO2eq_LA[[#This Row],[Agricultura (kilotoneladas CO₂e)]]-E142)/E142)*100,0),0)</f>
        <v>-2.6717557251908395</v>
      </c>
      <c r="H143" s="6">
        <v>0.70209251101321501</v>
      </c>
      <c r="I143">
        <v>0</v>
      </c>
      <c r="J143">
        <f>IF(A142=Emisiones_CH4_CO2eq_LA[[#This Row],[País]],IFERROR(Emisiones_CH4_CO2eq_LA[[#This Row],[Emisiones Fugitivas (kilotoneladas CO₂e)]]-I142,0),0)</f>
        <v>0</v>
      </c>
      <c r="K143" s="6">
        <f>IF(A142=Emisiones_CH4_CO2eq_LA[[#This Row],[País]],IFERROR(((Emisiones_CH4_CO2eq_LA[[#This Row],[Emisiones Fugitivas (kilotoneladas CO₂e)]]-I142)/I142)*100,0),0)</f>
        <v>0</v>
      </c>
      <c r="L143" s="6">
        <v>0</v>
      </c>
      <c r="M143">
        <v>1040</v>
      </c>
      <c r="N143">
        <f>IF(A142=Emisiones_CH4_CO2eq_LA[[#This Row],[País]],IFERROR(Emisiones_CH4_CO2eq_LA[[#This Row],[Residuos (kilotoneladas CO₂e)]]-M142,0),0)</f>
        <v>90</v>
      </c>
      <c r="O143" s="6">
        <f>IF(A142=Emisiones_CH4_CO2eq_LA[[#This Row],[País]],IFERROR(((Emisiones_CH4_CO2eq_LA[[#This Row],[Residuos (kilotoneladas CO₂e)]]-M142)/M142)*100,0),0)</f>
        <v>9.4736842105263168</v>
      </c>
      <c r="P143" s="6">
        <v>0.28634361233480099</v>
      </c>
      <c r="Q143">
        <v>20</v>
      </c>
      <c r="R143">
        <f>IF(A142=Emisiones_CH4_CO2eq_LA[[#This Row],[País]],IFERROR(Emisiones_CH4_CO2eq_LA[[#This Row],[UCTUS (kilotoneladas CO₂e)]]-Q142,0),0)</f>
        <v>-50</v>
      </c>
      <c r="S143" s="6">
        <f>IF(A142=Emisiones_CH4_CO2eq_LA[[#This Row],[País]],IFERROR(((Emisiones_CH4_CO2eq_LA[[#This Row],[UCTUS (kilotoneladas CO₂e)]]-Q142)/Q142)*100,0),0)</f>
        <v>-71.428571428571431</v>
      </c>
      <c r="T143" s="6">
        <v>5.5066079295154101E-3</v>
      </c>
      <c r="U143">
        <v>0</v>
      </c>
      <c r="V143">
        <f>IF(A142=Emisiones_CH4_CO2eq_LA[[#This Row],[País]],IFERROR(Emisiones_CH4_CO2eq_LA[[#This Row],[Industria (kilotoneladas CO₂e)]]-U142,0),0)</f>
        <v>0</v>
      </c>
      <c r="W143" s="6">
        <f>IF(A142=Emisiones_CH4_CO2eq_LA[[#This Row],[País]],IFERROR(((Emisiones_CH4_CO2eq_LA[[#This Row],[Industria (kilotoneladas CO₂e)]]-U142)/U142)*100,0),0)</f>
        <v>0</v>
      </c>
      <c r="X143" s="6">
        <v>0</v>
      </c>
      <c r="Y143">
        <v>260</v>
      </c>
      <c r="Z143">
        <f>IF(A142=Emisiones_CH4_CO2eq_LA[[#This Row],[País]],IFERROR(Emisiones_CH4_CO2eq_LA[[#This Row],[Otras Quemas de Combustible (kilotoneladas CO₂e)]]-Y142,0),0)</f>
        <v>-20</v>
      </c>
      <c r="AA143" s="6">
        <f>IF(A142=Emisiones_CH4_CO2eq_LA[[#This Row],[País]],IFERROR(((Emisiones_CH4_CO2eq_LA[[#This Row],[Otras Quemas de Combustible (kilotoneladas CO₂e)]]-Y142)/Y142)*100,0),0)</f>
        <v>-7.1428571428571423</v>
      </c>
      <c r="AB143" s="6">
        <v>7.0000000000000007E-2</v>
      </c>
    </row>
    <row r="144" spans="1:28" x14ac:dyDescent="0.25">
      <c r="A144" t="s">
        <v>80</v>
      </c>
      <c r="B144" t="s">
        <v>80</v>
      </c>
      <c r="C144" t="s">
        <v>81</v>
      </c>
      <c r="D144">
        <v>1997</v>
      </c>
      <c r="E144">
        <v>2490</v>
      </c>
      <c r="F144">
        <f>IF(A143=Emisiones_CH4_CO2eq_LA[[#This Row],[País]],IFERROR(Emisiones_CH4_CO2eq_LA[[#This Row],[Agricultura (kilotoneladas CO₂e)]]-E143,0),0)</f>
        <v>-60</v>
      </c>
      <c r="G144" s="6">
        <f>IF(A143=Emisiones_CH4_CO2eq_LA[[#This Row],[País]],IFERROR(((Emisiones_CH4_CO2eq_LA[[#This Row],[Agricultura (kilotoneladas CO₂e)]]-E143)/E143)*100,0),0)</f>
        <v>-2.3529411764705883</v>
      </c>
      <c r="H144" s="6">
        <v>0.66953482118849095</v>
      </c>
      <c r="I144">
        <v>0</v>
      </c>
      <c r="J144">
        <f>IF(A143=Emisiones_CH4_CO2eq_LA[[#This Row],[País]],IFERROR(Emisiones_CH4_CO2eq_LA[[#This Row],[Emisiones Fugitivas (kilotoneladas CO₂e)]]-I143,0),0)</f>
        <v>0</v>
      </c>
      <c r="K144" s="6">
        <f>IF(A143=Emisiones_CH4_CO2eq_LA[[#This Row],[País]],IFERROR(((Emisiones_CH4_CO2eq_LA[[#This Row],[Emisiones Fugitivas (kilotoneladas CO₂e)]]-I143)/I143)*100,0),0)</f>
        <v>0</v>
      </c>
      <c r="L144" s="6">
        <v>0</v>
      </c>
      <c r="M144">
        <v>1150</v>
      </c>
      <c r="N144">
        <f>IF(A143=Emisiones_CH4_CO2eq_LA[[#This Row],[País]],IFERROR(Emisiones_CH4_CO2eq_LA[[#This Row],[Residuos (kilotoneladas CO₂e)]]-M143,0),0)</f>
        <v>110</v>
      </c>
      <c r="O144" s="6">
        <f>IF(A143=Emisiones_CH4_CO2eq_LA[[#This Row],[País]],IFERROR(((Emisiones_CH4_CO2eq_LA[[#This Row],[Residuos (kilotoneladas CO₂e)]]-M143)/M143)*100,0),0)</f>
        <v>10.576923076923077</v>
      </c>
      <c r="P144" s="6">
        <v>0.30922290938424302</v>
      </c>
      <c r="Q144">
        <v>30</v>
      </c>
      <c r="R144">
        <f>IF(A143=Emisiones_CH4_CO2eq_LA[[#This Row],[País]],IFERROR(Emisiones_CH4_CO2eq_LA[[#This Row],[UCTUS (kilotoneladas CO₂e)]]-Q143,0),0)</f>
        <v>10</v>
      </c>
      <c r="S144" s="6">
        <f>IF(A143=Emisiones_CH4_CO2eq_LA[[#This Row],[País]],IFERROR(((Emisiones_CH4_CO2eq_LA[[#This Row],[UCTUS (kilotoneladas CO₂e)]]-Q143)/Q143)*100,0),0)</f>
        <v>50</v>
      </c>
      <c r="T144" s="6">
        <v>8.0666845926324199E-3</v>
      </c>
      <c r="U144">
        <v>0</v>
      </c>
      <c r="V144">
        <f>IF(A143=Emisiones_CH4_CO2eq_LA[[#This Row],[País]],IFERROR(Emisiones_CH4_CO2eq_LA[[#This Row],[Industria (kilotoneladas CO₂e)]]-U143,0),0)</f>
        <v>0</v>
      </c>
      <c r="W144" s="6">
        <f>IF(A143=Emisiones_CH4_CO2eq_LA[[#This Row],[País]],IFERROR(((Emisiones_CH4_CO2eq_LA[[#This Row],[Industria (kilotoneladas CO₂e)]]-U143)/U143)*100,0),0)</f>
        <v>0</v>
      </c>
      <c r="X144" s="6">
        <v>0</v>
      </c>
      <c r="Y144">
        <v>260</v>
      </c>
      <c r="Z144">
        <f>IF(A143=Emisiones_CH4_CO2eq_LA[[#This Row],[País]],IFERROR(Emisiones_CH4_CO2eq_LA[[#This Row],[Otras Quemas de Combustible (kilotoneladas CO₂e)]]-Y143,0),0)</f>
        <v>0</v>
      </c>
      <c r="AA144" s="6">
        <f>IF(A143=Emisiones_CH4_CO2eq_LA[[#This Row],[País]],IFERROR(((Emisiones_CH4_CO2eq_LA[[#This Row],[Otras Quemas de Combustible (kilotoneladas CO₂e)]]-Y143)/Y143)*100,0),0)</f>
        <v>0</v>
      </c>
      <c r="AB144" s="6">
        <v>7.0000000000000007E-2</v>
      </c>
    </row>
    <row r="145" spans="1:28" x14ac:dyDescent="0.25">
      <c r="A145" t="s">
        <v>80</v>
      </c>
      <c r="B145" t="s">
        <v>80</v>
      </c>
      <c r="C145" t="s">
        <v>81</v>
      </c>
      <c r="D145">
        <v>1998</v>
      </c>
      <c r="E145">
        <v>2500</v>
      </c>
      <c r="F145">
        <f>IF(A144=Emisiones_CH4_CO2eq_LA[[#This Row],[País]],IFERROR(Emisiones_CH4_CO2eq_LA[[#This Row],[Agricultura (kilotoneladas CO₂e)]]-E144,0),0)</f>
        <v>10</v>
      </c>
      <c r="G145" s="6">
        <f>IF(A144=Emisiones_CH4_CO2eq_LA[[#This Row],[País]],IFERROR(((Emisiones_CH4_CO2eq_LA[[#This Row],[Agricultura (kilotoneladas CO₂e)]]-E144)/E144)*100,0),0)</f>
        <v>0.40160642570281119</v>
      </c>
      <c r="H145" s="6">
        <v>0.65720294426919001</v>
      </c>
      <c r="I145">
        <v>0</v>
      </c>
      <c r="J145">
        <f>IF(A144=Emisiones_CH4_CO2eq_LA[[#This Row],[País]],IFERROR(Emisiones_CH4_CO2eq_LA[[#This Row],[Emisiones Fugitivas (kilotoneladas CO₂e)]]-I144,0),0)</f>
        <v>0</v>
      </c>
      <c r="K145" s="6">
        <f>IF(A144=Emisiones_CH4_CO2eq_LA[[#This Row],[País]],IFERROR(((Emisiones_CH4_CO2eq_LA[[#This Row],[Emisiones Fugitivas (kilotoneladas CO₂e)]]-I144)/I144)*100,0),0)</f>
        <v>0</v>
      </c>
      <c r="L145" s="6">
        <v>0</v>
      </c>
      <c r="M145">
        <v>1250</v>
      </c>
      <c r="N145">
        <f>IF(A144=Emisiones_CH4_CO2eq_LA[[#This Row],[País]],IFERROR(Emisiones_CH4_CO2eq_LA[[#This Row],[Residuos (kilotoneladas CO₂e)]]-M144,0),0)</f>
        <v>100</v>
      </c>
      <c r="O145" s="6">
        <f>IF(A144=Emisiones_CH4_CO2eq_LA[[#This Row],[País]],IFERROR(((Emisiones_CH4_CO2eq_LA[[#This Row],[Residuos (kilotoneladas CO₂e)]]-M144)/M144)*100,0),0)</f>
        <v>8.695652173913043</v>
      </c>
      <c r="P145" s="6">
        <v>0.32860147213459501</v>
      </c>
      <c r="Q145">
        <v>50</v>
      </c>
      <c r="R145">
        <f>IF(A144=Emisiones_CH4_CO2eq_LA[[#This Row],[País]],IFERROR(Emisiones_CH4_CO2eq_LA[[#This Row],[UCTUS (kilotoneladas CO₂e)]]-Q144,0),0)</f>
        <v>20</v>
      </c>
      <c r="S145" s="6">
        <f>IF(A144=Emisiones_CH4_CO2eq_LA[[#This Row],[País]],IFERROR(((Emisiones_CH4_CO2eq_LA[[#This Row],[UCTUS (kilotoneladas CO₂e)]]-Q144)/Q144)*100,0),0)</f>
        <v>66.666666666666657</v>
      </c>
      <c r="T145" s="6">
        <v>1.3144058885383799E-2</v>
      </c>
      <c r="U145">
        <v>0</v>
      </c>
      <c r="V145">
        <f>IF(A144=Emisiones_CH4_CO2eq_LA[[#This Row],[País]],IFERROR(Emisiones_CH4_CO2eq_LA[[#This Row],[Industria (kilotoneladas CO₂e)]]-U144,0),0)</f>
        <v>0</v>
      </c>
      <c r="W145" s="6">
        <f>IF(A144=Emisiones_CH4_CO2eq_LA[[#This Row],[País]],IFERROR(((Emisiones_CH4_CO2eq_LA[[#This Row],[Industria (kilotoneladas CO₂e)]]-U144)/U144)*100,0),0)</f>
        <v>0</v>
      </c>
      <c r="X145" s="6">
        <v>0</v>
      </c>
      <c r="Y145">
        <v>270</v>
      </c>
      <c r="Z145">
        <f>IF(A144=Emisiones_CH4_CO2eq_LA[[#This Row],[País]],IFERROR(Emisiones_CH4_CO2eq_LA[[#This Row],[Otras Quemas de Combustible (kilotoneladas CO₂e)]]-Y144,0),0)</f>
        <v>10</v>
      </c>
      <c r="AA145" s="6">
        <f>IF(A144=Emisiones_CH4_CO2eq_LA[[#This Row],[País]],IFERROR(((Emisiones_CH4_CO2eq_LA[[#This Row],[Otras Quemas de Combustible (kilotoneladas CO₂e)]]-Y144)/Y144)*100,0),0)</f>
        <v>3.8461538461538463</v>
      </c>
      <c r="AB145" s="6">
        <v>7.0000000000000007E-2</v>
      </c>
    </row>
    <row r="146" spans="1:28" x14ac:dyDescent="0.25">
      <c r="A146" t="s">
        <v>80</v>
      </c>
      <c r="B146" t="s">
        <v>80</v>
      </c>
      <c r="C146" t="s">
        <v>81</v>
      </c>
      <c r="D146">
        <v>1999</v>
      </c>
      <c r="E146">
        <v>2370</v>
      </c>
      <c r="F146">
        <f>IF(A145=Emisiones_CH4_CO2eq_LA[[#This Row],[País]],IFERROR(Emisiones_CH4_CO2eq_LA[[#This Row],[Agricultura (kilotoneladas CO₂e)]]-E145,0),0)</f>
        <v>-130</v>
      </c>
      <c r="G146" s="6">
        <f>IF(A145=Emisiones_CH4_CO2eq_LA[[#This Row],[País]],IFERROR(((Emisiones_CH4_CO2eq_LA[[#This Row],[Agricultura (kilotoneladas CO₂e)]]-E145)/E145)*100,0),0)</f>
        <v>-5.2</v>
      </c>
      <c r="H146" s="6">
        <v>0.61003861003861004</v>
      </c>
      <c r="I146">
        <v>0</v>
      </c>
      <c r="J146">
        <f>IF(A145=Emisiones_CH4_CO2eq_LA[[#This Row],[País]],IFERROR(Emisiones_CH4_CO2eq_LA[[#This Row],[Emisiones Fugitivas (kilotoneladas CO₂e)]]-I145,0),0)</f>
        <v>0</v>
      </c>
      <c r="K146" s="6">
        <f>IF(A145=Emisiones_CH4_CO2eq_LA[[#This Row],[País]],IFERROR(((Emisiones_CH4_CO2eq_LA[[#This Row],[Emisiones Fugitivas (kilotoneladas CO₂e)]]-I145)/I145)*100,0),0)</f>
        <v>0</v>
      </c>
      <c r="L146" s="6">
        <v>0</v>
      </c>
      <c r="M146">
        <v>1360</v>
      </c>
      <c r="N146">
        <f>IF(A145=Emisiones_CH4_CO2eq_LA[[#This Row],[País]],IFERROR(Emisiones_CH4_CO2eq_LA[[#This Row],[Residuos (kilotoneladas CO₂e)]]-M145,0),0)</f>
        <v>110</v>
      </c>
      <c r="O146" s="6">
        <f>IF(A145=Emisiones_CH4_CO2eq_LA[[#This Row],[País]],IFERROR(((Emisiones_CH4_CO2eq_LA[[#This Row],[Residuos (kilotoneladas CO₂e)]]-M145)/M145)*100,0),0)</f>
        <v>8.7999999999999989</v>
      </c>
      <c r="P146" s="6">
        <v>0.35006435006434999</v>
      </c>
      <c r="Q146">
        <v>30</v>
      </c>
      <c r="R146">
        <f>IF(A145=Emisiones_CH4_CO2eq_LA[[#This Row],[País]],IFERROR(Emisiones_CH4_CO2eq_LA[[#This Row],[UCTUS (kilotoneladas CO₂e)]]-Q145,0),0)</f>
        <v>-20</v>
      </c>
      <c r="S146" s="6">
        <f>IF(A145=Emisiones_CH4_CO2eq_LA[[#This Row],[País]],IFERROR(((Emisiones_CH4_CO2eq_LA[[#This Row],[UCTUS (kilotoneladas CO₂e)]]-Q145)/Q145)*100,0),0)</f>
        <v>-40</v>
      </c>
      <c r="T146" s="6">
        <v>7.7220077220077196E-3</v>
      </c>
      <c r="U146">
        <v>0</v>
      </c>
      <c r="V146">
        <f>IF(A145=Emisiones_CH4_CO2eq_LA[[#This Row],[País]],IFERROR(Emisiones_CH4_CO2eq_LA[[#This Row],[Industria (kilotoneladas CO₂e)]]-U145,0),0)</f>
        <v>0</v>
      </c>
      <c r="W146" s="6">
        <f>IF(A145=Emisiones_CH4_CO2eq_LA[[#This Row],[País]],IFERROR(((Emisiones_CH4_CO2eq_LA[[#This Row],[Industria (kilotoneladas CO₂e)]]-U145)/U145)*100,0),0)</f>
        <v>0</v>
      </c>
      <c r="X146" s="6">
        <v>0</v>
      </c>
      <c r="Y146">
        <v>280</v>
      </c>
      <c r="Z146">
        <f>IF(A145=Emisiones_CH4_CO2eq_LA[[#This Row],[País]],IFERROR(Emisiones_CH4_CO2eq_LA[[#This Row],[Otras Quemas de Combustible (kilotoneladas CO₂e)]]-Y145,0),0)</f>
        <v>10</v>
      </c>
      <c r="AA146" s="6">
        <f>IF(A145=Emisiones_CH4_CO2eq_LA[[#This Row],[País]],IFERROR(((Emisiones_CH4_CO2eq_LA[[#This Row],[Otras Quemas de Combustible (kilotoneladas CO₂e)]]-Y145)/Y145)*100,0),0)</f>
        <v>3.7037037037037033</v>
      </c>
      <c r="AB146" s="6">
        <v>7.0000000000000007E-2</v>
      </c>
    </row>
    <row r="147" spans="1:28" x14ac:dyDescent="0.25">
      <c r="A147" t="s">
        <v>80</v>
      </c>
      <c r="B147" t="s">
        <v>80</v>
      </c>
      <c r="C147" t="s">
        <v>81</v>
      </c>
      <c r="D147">
        <v>2000</v>
      </c>
      <c r="E147">
        <v>2280</v>
      </c>
      <c r="F147">
        <f>IF(A146=Emisiones_CH4_CO2eq_LA[[#This Row],[País]],IFERROR(Emisiones_CH4_CO2eq_LA[[#This Row],[Agricultura (kilotoneladas CO₂e)]]-E146,0),0)</f>
        <v>-90</v>
      </c>
      <c r="G147" s="6">
        <f>IF(A146=Emisiones_CH4_CO2eq_LA[[#This Row],[País]],IFERROR(((Emisiones_CH4_CO2eq_LA[[#This Row],[Agricultura (kilotoneladas CO₂e)]]-E146)/E146)*100,0),0)</f>
        <v>-3.79746835443038</v>
      </c>
      <c r="H147" s="6">
        <v>0.57546693589096398</v>
      </c>
      <c r="I147">
        <v>0</v>
      </c>
      <c r="J147">
        <f>IF(A146=Emisiones_CH4_CO2eq_LA[[#This Row],[País]],IFERROR(Emisiones_CH4_CO2eq_LA[[#This Row],[Emisiones Fugitivas (kilotoneladas CO₂e)]]-I146,0),0)</f>
        <v>0</v>
      </c>
      <c r="K147" s="6">
        <f>IF(A146=Emisiones_CH4_CO2eq_LA[[#This Row],[País]],IFERROR(((Emisiones_CH4_CO2eq_LA[[#This Row],[Emisiones Fugitivas (kilotoneladas CO₂e)]]-I146)/I146)*100,0),0)</f>
        <v>0</v>
      </c>
      <c r="L147" s="6">
        <v>0</v>
      </c>
      <c r="M147">
        <v>1470</v>
      </c>
      <c r="N147">
        <f>IF(A146=Emisiones_CH4_CO2eq_LA[[#This Row],[País]],IFERROR(Emisiones_CH4_CO2eq_LA[[#This Row],[Residuos (kilotoneladas CO₂e)]]-M146,0),0)</f>
        <v>110</v>
      </c>
      <c r="O147" s="6">
        <f>IF(A146=Emisiones_CH4_CO2eq_LA[[#This Row],[País]],IFERROR(((Emisiones_CH4_CO2eq_LA[[#This Row],[Residuos (kilotoneladas CO₂e)]]-M146)/M146)*100,0),0)</f>
        <v>8.0882352941176467</v>
      </c>
      <c r="P147" s="6">
        <v>0.37102473498233202</v>
      </c>
      <c r="Q147">
        <v>30</v>
      </c>
      <c r="R147">
        <f>IF(A146=Emisiones_CH4_CO2eq_LA[[#This Row],[País]],IFERROR(Emisiones_CH4_CO2eq_LA[[#This Row],[UCTUS (kilotoneladas CO₂e)]]-Q146,0),0)</f>
        <v>0</v>
      </c>
      <c r="S147" s="6">
        <f>IF(A146=Emisiones_CH4_CO2eq_LA[[#This Row],[País]],IFERROR(((Emisiones_CH4_CO2eq_LA[[#This Row],[UCTUS (kilotoneladas CO₂e)]]-Q146)/Q146)*100,0),0)</f>
        <v>0</v>
      </c>
      <c r="T147" s="6">
        <v>7.57193336698636E-3</v>
      </c>
      <c r="U147">
        <v>0</v>
      </c>
      <c r="V147">
        <f>IF(A146=Emisiones_CH4_CO2eq_LA[[#This Row],[País]],IFERROR(Emisiones_CH4_CO2eq_LA[[#This Row],[Industria (kilotoneladas CO₂e)]]-U146,0),0)</f>
        <v>0</v>
      </c>
      <c r="W147" s="6">
        <f>IF(A146=Emisiones_CH4_CO2eq_LA[[#This Row],[País]],IFERROR(((Emisiones_CH4_CO2eq_LA[[#This Row],[Industria (kilotoneladas CO₂e)]]-U146)/U146)*100,0),0)</f>
        <v>0</v>
      </c>
      <c r="X147" s="6">
        <v>0</v>
      </c>
      <c r="Y147">
        <v>290</v>
      </c>
      <c r="Z147">
        <f>IF(A146=Emisiones_CH4_CO2eq_LA[[#This Row],[País]],IFERROR(Emisiones_CH4_CO2eq_LA[[#This Row],[Otras Quemas de Combustible (kilotoneladas CO₂e)]]-Y146,0),0)</f>
        <v>10</v>
      </c>
      <c r="AA147" s="6">
        <f>IF(A146=Emisiones_CH4_CO2eq_LA[[#This Row],[País]],IFERROR(((Emisiones_CH4_CO2eq_LA[[#This Row],[Otras Quemas de Combustible (kilotoneladas CO₂e)]]-Y146)/Y146)*100,0),0)</f>
        <v>3.5714285714285712</v>
      </c>
      <c r="AB147" s="6">
        <v>7.0000000000000007E-2</v>
      </c>
    </row>
    <row r="148" spans="1:28" x14ac:dyDescent="0.25">
      <c r="A148" t="s">
        <v>80</v>
      </c>
      <c r="B148" t="s">
        <v>80</v>
      </c>
      <c r="C148" t="s">
        <v>81</v>
      </c>
      <c r="D148">
        <v>2001</v>
      </c>
      <c r="E148">
        <v>2190</v>
      </c>
      <c r="F148">
        <f>IF(A147=Emisiones_CH4_CO2eq_LA[[#This Row],[País]],IFERROR(Emisiones_CH4_CO2eq_LA[[#This Row],[Agricultura (kilotoneladas CO₂e)]]-E147,0),0)</f>
        <v>-90</v>
      </c>
      <c r="G148" s="6">
        <f>IF(A147=Emisiones_CH4_CO2eq_LA[[#This Row],[País]],IFERROR(((Emisiones_CH4_CO2eq_LA[[#This Row],[Agricultura (kilotoneladas CO₂e)]]-E147)/E147)*100,0),0)</f>
        <v>-3.9473684210526314</v>
      </c>
      <c r="H148" s="6">
        <v>0.54288547347545801</v>
      </c>
      <c r="I148">
        <v>0</v>
      </c>
      <c r="J148">
        <f>IF(A147=Emisiones_CH4_CO2eq_LA[[#This Row],[País]],IFERROR(Emisiones_CH4_CO2eq_LA[[#This Row],[Emisiones Fugitivas (kilotoneladas CO₂e)]]-I147,0),0)</f>
        <v>0</v>
      </c>
      <c r="K148" s="6">
        <f>IF(A147=Emisiones_CH4_CO2eq_LA[[#This Row],[País]],IFERROR(((Emisiones_CH4_CO2eq_LA[[#This Row],[Emisiones Fugitivas (kilotoneladas CO₂e)]]-I147)/I147)*100,0),0)</f>
        <v>0</v>
      </c>
      <c r="L148" s="6">
        <v>0</v>
      </c>
      <c r="M148">
        <v>1490</v>
      </c>
      <c r="N148">
        <f>IF(A147=Emisiones_CH4_CO2eq_LA[[#This Row],[País]],IFERROR(Emisiones_CH4_CO2eq_LA[[#This Row],[Residuos (kilotoneladas CO₂e)]]-M147,0),0)</f>
        <v>20</v>
      </c>
      <c r="O148" s="6">
        <f>IF(A147=Emisiones_CH4_CO2eq_LA[[#This Row],[País]],IFERROR(((Emisiones_CH4_CO2eq_LA[[#This Row],[Residuos (kilotoneladas CO₂e)]]-M147)/M147)*100,0),0)</f>
        <v>1.3605442176870748</v>
      </c>
      <c r="P148" s="6">
        <v>0.36936043629152199</v>
      </c>
      <c r="Q148">
        <v>50</v>
      </c>
      <c r="R148">
        <f>IF(A147=Emisiones_CH4_CO2eq_LA[[#This Row],[País]],IFERROR(Emisiones_CH4_CO2eq_LA[[#This Row],[UCTUS (kilotoneladas CO₂e)]]-Q147,0),0)</f>
        <v>20</v>
      </c>
      <c r="S148" s="6">
        <f>IF(A147=Emisiones_CH4_CO2eq_LA[[#This Row],[País]],IFERROR(((Emisiones_CH4_CO2eq_LA[[#This Row],[UCTUS (kilotoneladas CO₂e)]]-Q147)/Q147)*100,0),0)</f>
        <v>66.666666666666657</v>
      </c>
      <c r="T148" s="6">
        <v>1.23946455131383E-2</v>
      </c>
      <c r="U148">
        <v>0</v>
      </c>
      <c r="V148">
        <f>IF(A147=Emisiones_CH4_CO2eq_LA[[#This Row],[País]],IFERROR(Emisiones_CH4_CO2eq_LA[[#This Row],[Industria (kilotoneladas CO₂e)]]-U147,0),0)</f>
        <v>0</v>
      </c>
      <c r="W148" s="6">
        <f>IF(A147=Emisiones_CH4_CO2eq_LA[[#This Row],[País]],IFERROR(((Emisiones_CH4_CO2eq_LA[[#This Row],[Industria (kilotoneladas CO₂e)]]-U147)/U147)*100,0),0)</f>
        <v>0</v>
      </c>
      <c r="X148" s="6">
        <v>0</v>
      </c>
      <c r="Y148">
        <v>300</v>
      </c>
      <c r="Z148">
        <f>IF(A147=Emisiones_CH4_CO2eq_LA[[#This Row],[País]],IFERROR(Emisiones_CH4_CO2eq_LA[[#This Row],[Otras Quemas de Combustible (kilotoneladas CO₂e)]]-Y147,0),0)</f>
        <v>10</v>
      </c>
      <c r="AA148" s="6">
        <f>IF(A147=Emisiones_CH4_CO2eq_LA[[#This Row],[País]],IFERROR(((Emisiones_CH4_CO2eq_LA[[#This Row],[Otras Quemas de Combustible (kilotoneladas CO₂e)]]-Y147)/Y147)*100,0),0)</f>
        <v>3.4482758620689653</v>
      </c>
      <c r="AB148" s="6">
        <v>7.0000000000000007E-2</v>
      </c>
    </row>
    <row r="149" spans="1:28" x14ac:dyDescent="0.25">
      <c r="A149" t="s">
        <v>80</v>
      </c>
      <c r="B149" t="s">
        <v>80</v>
      </c>
      <c r="C149" t="s">
        <v>81</v>
      </c>
      <c r="D149">
        <v>2002</v>
      </c>
      <c r="E149">
        <v>2089.99999999999</v>
      </c>
      <c r="F149">
        <f>IF(A148=Emisiones_CH4_CO2eq_LA[[#This Row],[País]],IFERROR(Emisiones_CH4_CO2eq_LA[[#This Row],[Agricultura (kilotoneladas CO₂e)]]-E148,0),0)</f>
        <v>-100.00000000001</v>
      </c>
      <c r="G149" s="6">
        <f>IF(A148=Emisiones_CH4_CO2eq_LA[[#This Row],[País]],IFERROR(((Emisiones_CH4_CO2eq_LA[[#This Row],[Agricultura (kilotoneladas CO₂e)]]-E148)/E148)*100,0),0)</f>
        <v>-4.5662100456625572</v>
      </c>
      <c r="H149" s="6">
        <v>0.50963179712265305</v>
      </c>
      <c r="I149">
        <v>0</v>
      </c>
      <c r="J149">
        <f>IF(A148=Emisiones_CH4_CO2eq_LA[[#This Row],[País]],IFERROR(Emisiones_CH4_CO2eq_LA[[#This Row],[Emisiones Fugitivas (kilotoneladas CO₂e)]]-I148,0),0)</f>
        <v>0</v>
      </c>
      <c r="K149" s="6">
        <f>IF(A148=Emisiones_CH4_CO2eq_LA[[#This Row],[País]],IFERROR(((Emisiones_CH4_CO2eq_LA[[#This Row],[Emisiones Fugitivas (kilotoneladas CO₂e)]]-I148)/I148)*100,0),0)</f>
        <v>0</v>
      </c>
      <c r="L149" s="6">
        <v>0</v>
      </c>
      <c r="M149">
        <v>1510</v>
      </c>
      <c r="N149">
        <f>IF(A148=Emisiones_CH4_CO2eq_LA[[#This Row],[País]],IFERROR(Emisiones_CH4_CO2eq_LA[[#This Row],[Residuos (kilotoneladas CO₂e)]]-M148,0),0)</f>
        <v>20</v>
      </c>
      <c r="O149" s="6">
        <f>IF(A148=Emisiones_CH4_CO2eq_LA[[#This Row],[País]],IFERROR(((Emisiones_CH4_CO2eq_LA[[#This Row],[Residuos (kilotoneladas CO₂e)]]-M148)/M148)*100,0),0)</f>
        <v>1.3422818791946309</v>
      </c>
      <c r="P149" s="6">
        <v>0.36820287734698798</v>
      </c>
      <c r="Q149">
        <v>20</v>
      </c>
      <c r="R149">
        <f>IF(A148=Emisiones_CH4_CO2eq_LA[[#This Row],[País]],IFERROR(Emisiones_CH4_CO2eq_LA[[#This Row],[UCTUS (kilotoneladas CO₂e)]]-Q148,0),0)</f>
        <v>-30</v>
      </c>
      <c r="S149" s="6">
        <f>IF(A148=Emisiones_CH4_CO2eq_LA[[#This Row],[País]],IFERROR(((Emisiones_CH4_CO2eq_LA[[#This Row],[UCTUS (kilotoneladas CO₂e)]]-Q148)/Q148)*100,0),0)</f>
        <v>-60</v>
      </c>
      <c r="T149" s="6">
        <v>4.8768593026091199E-3</v>
      </c>
      <c r="U149">
        <v>0</v>
      </c>
      <c r="V149">
        <f>IF(A148=Emisiones_CH4_CO2eq_LA[[#This Row],[País]],IFERROR(Emisiones_CH4_CO2eq_LA[[#This Row],[Industria (kilotoneladas CO₂e)]]-U148,0),0)</f>
        <v>0</v>
      </c>
      <c r="W149" s="6">
        <f>IF(A148=Emisiones_CH4_CO2eq_LA[[#This Row],[País]],IFERROR(((Emisiones_CH4_CO2eq_LA[[#This Row],[Industria (kilotoneladas CO₂e)]]-U148)/U148)*100,0),0)</f>
        <v>0</v>
      </c>
      <c r="X149" s="6">
        <v>0</v>
      </c>
      <c r="Y149">
        <v>320</v>
      </c>
      <c r="Z149">
        <f>IF(A148=Emisiones_CH4_CO2eq_LA[[#This Row],[País]],IFERROR(Emisiones_CH4_CO2eq_LA[[#This Row],[Otras Quemas de Combustible (kilotoneladas CO₂e)]]-Y148,0),0)</f>
        <v>20</v>
      </c>
      <c r="AA149" s="6">
        <f>IF(A148=Emisiones_CH4_CO2eq_LA[[#This Row],[País]],IFERROR(((Emisiones_CH4_CO2eq_LA[[#This Row],[Otras Quemas de Combustible (kilotoneladas CO₂e)]]-Y148)/Y148)*100,0),0)</f>
        <v>6.666666666666667</v>
      </c>
      <c r="AB149" s="6">
        <v>0.08</v>
      </c>
    </row>
    <row r="150" spans="1:28" x14ac:dyDescent="0.25">
      <c r="A150" t="s">
        <v>80</v>
      </c>
      <c r="B150" t="s">
        <v>80</v>
      </c>
      <c r="C150" t="s">
        <v>81</v>
      </c>
      <c r="D150">
        <v>2003</v>
      </c>
      <c r="E150">
        <v>2000</v>
      </c>
      <c r="F150">
        <f>IF(A149=Emisiones_CH4_CO2eq_LA[[#This Row],[País]],IFERROR(Emisiones_CH4_CO2eq_LA[[#This Row],[Agricultura (kilotoneladas CO₂e)]]-E149,0),0)</f>
        <v>-89.999999999989996</v>
      </c>
      <c r="G150" s="6">
        <f>IF(A149=Emisiones_CH4_CO2eq_LA[[#This Row],[País]],IFERROR(((Emisiones_CH4_CO2eq_LA[[#This Row],[Agricultura (kilotoneladas CO₂e)]]-E149)/E149)*100,0),0)</f>
        <v>-4.3062200956933214</v>
      </c>
      <c r="H150" s="6">
        <v>0.48030739673390899</v>
      </c>
      <c r="I150">
        <v>0</v>
      </c>
      <c r="J150">
        <f>IF(A149=Emisiones_CH4_CO2eq_LA[[#This Row],[País]],IFERROR(Emisiones_CH4_CO2eq_LA[[#This Row],[Emisiones Fugitivas (kilotoneladas CO₂e)]]-I149,0),0)</f>
        <v>0</v>
      </c>
      <c r="K150" s="6">
        <f>IF(A149=Emisiones_CH4_CO2eq_LA[[#This Row],[País]],IFERROR(((Emisiones_CH4_CO2eq_LA[[#This Row],[Emisiones Fugitivas (kilotoneladas CO₂e)]]-I149)/I149)*100,0),0)</f>
        <v>0</v>
      </c>
      <c r="L150" s="6">
        <v>0</v>
      </c>
      <c r="M150">
        <v>1530</v>
      </c>
      <c r="N150">
        <f>IF(A149=Emisiones_CH4_CO2eq_LA[[#This Row],[País]],IFERROR(Emisiones_CH4_CO2eq_LA[[#This Row],[Residuos (kilotoneladas CO₂e)]]-M149,0),0)</f>
        <v>20</v>
      </c>
      <c r="O150" s="6">
        <f>IF(A149=Emisiones_CH4_CO2eq_LA[[#This Row],[País]],IFERROR(((Emisiones_CH4_CO2eq_LA[[#This Row],[Residuos (kilotoneladas CO₂e)]]-M149)/M149)*100,0),0)</f>
        <v>1.3245033112582782</v>
      </c>
      <c r="P150" s="6">
        <v>0.36743515850143998</v>
      </c>
      <c r="Q150">
        <v>280</v>
      </c>
      <c r="R150">
        <f>IF(A149=Emisiones_CH4_CO2eq_LA[[#This Row],[País]],IFERROR(Emisiones_CH4_CO2eq_LA[[#This Row],[UCTUS (kilotoneladas CO₂e)]]-Q149,0),0)</f>
        <v>260</v>
      </c>
      <c r="S150" s="6">
        <f>IF(A149=Emisiones_CH4_CO2eq_LA[[#This Row],[País]],IFERROR(((Emisiones_CH4_CO2eq_LA[[#This Row],[UCTUS (kilotoneladas CO₂e)]]-Q149)/Q149)*100,0),0)</f>
        <v>1300</v>
      </c>
      <c r="T150" s="6">
        <v>6.7243035542747298E-2</v>
      </c>
      <c r="U150">
        <v>0</v>
      </c>
      <c r="V150">
        <f>IF(A149=Emisiones_CH4_CO2eq_LA[[#This Row],[País]],IFERROR(Emisiones_CH4_CO2eq_LA[[#This Row],[Industria (kilotoneladas CO₂e)]]-U149,0),0)</f>
        <v>0</v>
      </c>
      <c r="W150" s="6">
        <f>IF(A149=Emisiones_CH4_CO2eq_LA[[#This Row],[País]],IFERROR(((Emisiones_CH4_CO2eq_LA[[#This Row],[Industria (kilotoneladas CO₂e)]]-U149)/U149)*100,0),0)</f>
        <v>0</v>
      </c>
      <c r="X150" s="6">
        <v>0</v>
      </c>
      <c r="Y150">
        <v>330</v>
      </c>
      <c r="Z150">
        <f>IF(A149=Emisiones_CH4_CO2eq_LA[[#This Row],[País]],IFERROR(Emisiones_CH4_CO2eq_LA[[#This Row],[Otras Quemas de Combustible (kilotoneladas CO₂e)]]-Y149,0),0)</f>
        <v>10</v>
      </c>
      <c r="AA150" s="6">
        <f>IF(A149=Emisiones_CH4_CO2eq_LA[[#This Row],[País]],IFERROR(((Emisiones_CH4_CO2eq_LA[[#This Row],[Otras Quemas de Combustible (kilotoneladas CO₂e)]]-Y149)/Y149)*100,0),0)</f>
        <v>3.125</v>
      </c>
      <c r="AB150" s="6">
        <v>0.08</v>
      </c>
    </row>
    <row r="151" spans="1:28" x14ac:dyDescent="0.25">
      <c r="A151" t="s">
        <v>80</v>
      </c>
      <c r="B151" t="s">
        <v>80</v>
      </c>
      <c r="C151" t="s">
        <v>81</v>
      </c>
      <c r="D151">
        <v>2004</v>
      </c>
      <c r="E151">
        <v>1910</v>
      </c>
      <c r="F151">
        <f>IF(A150=Emisiones_CH4_CO2eq_LA[[#This Row],[País]],IFERROR(Emisiones_CH4_CO2eq_LA[[#This Row],[Agricultura (kilotoneladas CO₂e)]]-E150,0),0)</f>
        <v>-90</v>
      </c>
      <c r="G151" s="6">
        <f>IF(A150=Emisiones_CH4_CO2eq_LA[[#This Row],[País]],IFERROR(((Emisiones_CH4_CO2eq_LA[[#This Row],[Agricultura (kilotoneladas CO₂e)]]-E150)/E150)*100,0),0)</f>
        <v>-4.5</v>
      </c>
      <c r="H151" s="6">
        <v>0.45207100591715899</v>
      </c>
      <c r="I151">
        <v>0</v>
      </c>
      <c r="J151">
        <f>IF(A150=Emisiones_CH4_CO2eq_LA[[#This Row],[País]],IFERROR(Emisiones_CH4_CO2eq_LA[[#This Row],[Emisiones Fugitivas (kilotoneladas CO₂e)]]-I150,0),0)</f>
        <v>0</v>
      </c>
      <c r="K151" s="6">
        <f>IF(A150=Emisiones_CH4_CO2eq_LA[[#This Row],[País]],IFERROR(((Emisiones_CH4_CO2eq_LA[[#This Row],[Emisiones Fugitivas (kilotoneladas CO₂e)]]-I150)/I150)*100,0),0)</f>
        <v>0</v>
      </c>
      <c r="L151" s="6">
        <v>0</v>
      </c>
      <c r="M151">
        <v>1550</v>
      </c>
      <c r="N151">
        <f>IF(A150=Emisiones_CH4_CO2eq_LA[[#This Row],[País]],IFERROR(Emisiones_CH4_CO2eq_LA[[#This Row],[Residuos (kilotoneladas CO₂e)]]-M150,0),0)</f>
        <v>20</v>
      </c>
      <c r="O151" s="6">
        <f>IF(A150=Emisiones_CH4_CO2eq_LA[[#This Row],[País]],IFERROR(((Emisiones_CH4_CO2eq_LA[[#This Row],[Residuos (kilotoneladas CO₂e)]]-M150)/M150)*100,0),0)</f>
        <v>1.3071895424836601</v>
      </c>
      <c r="P151" s="6">
        <v>0.366863905325443</v>
      </c>
      <c r="Q151">
        <v>30</v>
      </c>
      <c r="R151">
        <f>IF(A150=Emisiones_CH4_CO2eq_LA[[#This Row],[País]],IFERROR(Emisiones_CH4_CO2eq_LA[[#This Row],[UCTUS (kilotoneladas CO₂e)]]-Q150,0),0)</f>
        <v>-250</v>
      </c>
      <c r="S151" s="6">
        <f>IF(A150=Emisiones_CH4_CO2eq_LA[[#This Row],[País]],IFERROR(((Emisiones_CH4_CO2eq_LA[[#This Row],[UCTUS (kilotoneladas CO₂e)]]-Q150)/Q150)*100,0),0)</f>
        <v>-89.285714285714292</v>
      </c>
      <c r="T151" s="6">
        <v>7.1005917159763302E-3</v>
      </c>
      <c r="U151">
        <v>0</v>
      </c>
      <c r="V151">
        <f>IF(A150=Emisiones_CH4_CO2eq_LA[[#This Row],[País]],IFERROR(Emisiones_CH4_CO2eq_LA[[#This Row],[Industria (kilotoneladas CO₂e)]]-U150,0),0)</f>
        <v>0</v>
      </c>
      <c r="W151" s="6">
        <f>IF(A150=Emisiones_CH4_CO2eq_LA[[#This Row],[País]],IFERROR(((Emisiones_CH4_CO2eq_LA[[#This Row],[Industria (kilotoneladas CO₂e)]]-U150)/U150)*100,0),0)</f>
        <v>0</v>
      </c>
      <c r="X151" s="6">
        <v>0</v>
      </c>
      <c r="Y151">
        <v>350</v>
      </c>
      <c r="Z151">
        <f>IF(A150=Emisiones_CH4_CO2eq_LA[[#This Row],[País]],IFERROR(Emisiones_CH4_CO2eq_LA[[#This Row],[Otras Quemas de Combustible (kilotoneladas CO₂e)]]-Y150,0),0)</f>
        <v>20</v>
      </c>
      <c r="AA151" s="6">
        <f>IF(A150=Emisiones_CH4_CO2eq_LA[[#This Row],[País]],IFERROR(((Emisiones_CH4_CO2eq_LA[[#This Row],[Otras Quemas de Combustible (kilotoneladas CO₂e)]]-Y150)/Y150)*100,0),0)</f>
        <v>6.0606060606060606</v>
      </c>
      <c r="AB151" s="6">
        <v>0.08</v>
      </c>
    </row>
    <row r="152" spans="1:28" x14ac:dyDescent="0.25">
      <c r="A152" t="s">
        <v>80</v>
      </c>
      <c r="B152" t="s">
        <v>80</v>
      </c>
      <c r="C152" t="s">
        <v>81</v>
      </c>
      <c r="D152">
        <v>2005</v>
      </c>
      <c r="E152">
        <v>2000</v>
      </c>
      <c r="F152">
        <f>IF(A151=Emisiones_CH4_CO2eq_LA[[#This Row],[País]],IFERROR(Emisiones_CH4_CO2eq_LA[[#This Row],[Agricultura (kilotoneladas CO₂e)]]-E151,0),0)</f>
        <v>90</v>
      </c>
      <c r="G152" s="6">
        <f>IF(A151=Emisiones_CH4_CO2eq_LA[[#This Row],[País]],IFERROR(((Emisiones_CH4_CO2eq_LA[[#This Row],[Agricultura (kilotoneladas CO₂e)]]-E151)/E151)*100,0),0)</f>
        <v>4.7120418848167542</v>
      </c>
      <c r="H152" s="6">
        <v>0.46663555762949099</v>
      </c>
      <c r="I152">
        <v>0</v>
      </c>
      <c r="J152">
        <f>IF(A151=Emisiones_CH4_CO2eq_LA[[#This Row],[País]],IFERROR(Emisiones_CH4_CO2eq_LA[[#This Row],[Emisiones Fugitivas (kilotoneladas CO₂e)]]-I151,0),0)</f>
        <v>0</v>
      </c>
      <c r="K152" s="6">
        <f>IF(A151=Emisiones_CH4_CO2eq_LA[[#This Row],[País]],IFERROR(((Emisiones_CH4_CO2eq_LA[[#This Row],[Emisiones Fugitivas (kilotoneladas CO₂e)]]-I151)/I151)*100,0),0)</f>
        <v>0</v>
      </c>
      <c r="L152" s="6">
        <v>0</v>
      </c>
      <c r="M152">
        <v>1570</v>
      </c>
      <c r="N152">
        <f>IF(A151=Emisiones_CH4_CO2eq_LA[[#This Row],[País]],IFERROR(Emisiones_CH4_CO2eq_LA[[#This Row],[Residuos (kilotoneladas CO₂e)]]-M151,0),0)</f>
        <v>20</v>
      </c>
      <c r="O152" s="6">
        <f>IF(A151=Emisiones_CH4_CO2eq_LA[[#This Row],[País]],IFERROR(((Emisiones_CH4_CO2eq_LA[[#This Row],[Residuos (kilotoneladas CO₂e)]]-M151)/M151)*100,0),0)</f>
        <v>1.2903225806451613</v>
      </c>
      <c r="P152" s="6">
        <v>0.36630891273915001</v>
      </c>
      <c r="Q152">
        <v>30</v>
      </c>
      <c r="R152">
        <f>IF(A151=Emisiones_CH4_CO2eq_LA[[#This Row],[País]],IFERROR(Emisiones_CH4_CO2eq_LA[[#This Row],[UCTUS (kilotoneladas CO₂e)]]-Q151,0),0)</f>
        <v>0</v>
      </c>
      <c r="S152" s="6">
        <f>IF(A151=Emisiones_CH4_CO2eq_LA[[#This Row],[País]],IFERROR(((Emisiones_CH4_CO2eq_LA[[#This Row],[UCTUS (kilotoneladas CO₂e)]]-Q151)/Q151)*100,0),0)</f>
        <v>0</v>
      </c>
      <c r="T152" s="6">
        <v>6.99953336444237E-3</v>
      </c>
      <c r="U152">
        <v>0</v>
      </c>
      <c r="V152">
        <f>IF(A151=Emisiones_CH4_CO2eq_LA[[#This Row],[País]],IFERROR(Emisiones_CH4_CO2eq_LA[[#This Row],[Industria (kilotoneladas CO₂e)]]-U151,0),0)</f>
        <v>0</v>
      </c>
      <c r="W152" s="6">
        <f>IF(A151=Emisiones_CH4_CO2eq_LA[[#This Row],[País]],IFERROR(((Emisiones_CH4_CO2eq_LA[[#This Row],[Industria (kilotoneladas CO₂e)]]-U151)/U151)*100,0),0)</f>
        <v>0</v>
      </c>
      <c r="X152" s="6">
        <v>0</v>
      </c>
      <c r="Y152">
        <v>360</v>
      </c>
      <c r="Z152">
        <f>IF(A151=Emisiones_CH4_CO2eq_LA[[#This Row],[País]],IFERROR(Emisiones_CH4_CO2eq_LA[[#This Row],[Otras Quemas de Combustible (kilotoneladas CO₂e)]]-Y151,0),0)</f>
        <v>10</v>
      </c>
      <c r="AA152" s="6">
        <f>IF(A151=Emisiones_CH4_CO2eq_LA[[#This Row],[País]],IFERROR(((Emisiones_CH4_CO2eq_LA[[#This Row],[Otras Quemas de Combustible (kilotoneladas CO₂e)]]-Y151)/Y151)*100,0),0)</f>
        <v>2.8571428571428572</v>
      </c>
      <c r="AB152" s="6">
        <v>0.08</v>
      </c>
    </row>
    <row r="153" spans="1:28" x14ac:dyDescent="0.25">
      <c r="A153" t="s">
        <v>80</v>
      </c>
      <c r="B153" t="s">
        <v>80</v>
      </c>
      <c r="C153" t="s">
        <v>81</v>
      </c>
      <c r="D153">
        <v>2006</v>
      </c>
      <c r="E153">
        <v>1940</v>
      </c>
      <c r="F153">
        <f>IF(A152=Emisiones_CH4_CO2eq_LA[[#This Row],[País]],IFERROR(Emisiones_CH4_CO2eq_LA[[#This Row],[Agricultura (kilotoneladas CO₂e)]]-E152,0),0)</f>
        <v>-60</v>
      </c>
      <c r="G153" s="6">
        <f>IF(A152=Emisiones_CH4_CO2eq_LA[[#This Row],[País]],IFERROR(((Emisiones_CH4_CO2eq_LA[[#This Row],[Agricultura (kilotoneladas CO₂e)]]-E152)/E152)*100,0),0)</f>
        <v>-3</v>
      </c>
      <c r="H153" s="6">
        <v>0.44649021864211702</v>
      </c>
      <c r="I153">
        <v>0</v>
      </c>
      <c r="J153">
        <f>IF(A152=Emisiones_CH4_CO2eq_LA[[#This Row],[País]],IFERROR(Emisiones_CH4_CO2eq_LA[[#This Row],[Emisiones Fugitivas (kilotoneladas CO₂e)]]-I152,0),0)</f>
        <v>0</v>
      </c>
      <c r="K153" s="6">
        <f>IF(A152=Emisiones_CH4_CO2eq_LA[[#This Row],[País]],IFERROR(((Emisiones_CH4_CO2eq_LA[[#This Row],[Emisiones Fugitivas (kilotoneladas CO₂e)]]-I152)/I152)*100,0),0)</f>
        <v>0</v>
      </c>
      <c r="L153" s="6">
        <v>0</v>
      </c>
      <c r="M153">
        <v>1610</v>
      </c>
      <c r="N153">
        <f>IF(A152=Emisiones_CH4_CO2eq_LA[[#This Row],[País]],IFERROR(Emisiones_CH4_CO2eq_LA[[#This Row],[Residuos (kilotoneladas CO₂e)]]-M152,0),0)</f>
        <v>40</v>
      </c>
      <c r="O153" s="6">
        <f>IF(A152=Emisiones_CH4_CO2eq_LA[[#This Row],[País]],IFERROR(((Emisiones_CH4_CO2eq_LA[[#This Row],[Residuos (kilotoneladas CO₂e)]]-M152)/M152)*100,0),0)</f>
        <v>2.547770700636943</v>
      </c>
      <c r="P153" s="6">
        <v>0.37054085155350902</v>
      </c>
      <c r="Q153">
        <v>20</v>
      </c>
      <c r="R153">
        <f>IF(A152=Emisiones_CH4_CO2eq_LA[[#This Row],[País]],IFERROR(Emisiones_CH4_CO2eq_LA[[#This Row],[UCTUS (kilotoneladas CO₂e)]]-Q152,0),0)</f>
        <v>-10</v>
      </c>
      <c r="S153" s="6">
        <f>IF(A152=Emisiones_CH4_CO2eq_LA[[#This Row],[País]],IFERROR(((Emisiones_CH4_CO2eq_LA[[#This Row],[UCTUS (kilotoneladas CO₂e)]]-Q152)/Q152)*100,0),0)</f>
        <v>-33.333333333333329</v>
      </c>
      <c r="T153" s="6">
        <v>4.6029919447640897E-3</v>
      </c>
      <c r="U153">
        <v>0</v>
      </c>
      <c r="V153">
        <f>IF(A152=Emisiones_CH4_CO2eq_LA[[#This Row],[País]],IFERROR(Emisiones_CH4_CO2eq_LA[[#This Row],[Industria (kilotoneladas CO₂e)]]-U152,0),0)</f>
        <v>0</v>
      </c>
      <c r="W153" s="6">
        <f>IF(A152=Emisiones_CH4_CO2eq_LA[[#This Row],[País]],IFERROR(((Emisiones_CH4_CO2eq_LA[[#This Row],[Industria (kilotoneladas CO₂e)]]-U152)/U152)*100,0),0)</f>
        <v>0</v>
      </c>
      <c r="X153" s="6">
        <v>0</v>
      </c>
      <c r="Y153">
        <v>370</v>
      </c>
      <c r="Z153">
        <f>IF(A152=Emisiones_CH4_CO2eq_LA[[#This Row],[País]],IFERROR(Emisiones_CH4_CO2eq_LA[[#This Row],[Otras Quemas de Combustible (kilotoneladas CO₂e)]]-Y152,0),0)</f>
        <v>10</v>
      </c>
      <c r="AA153" s="6">
        <f>IF(A152=Emisiones_CH4_CO2eq_LA[[#This Row],[País]],IFERROR(((Emisiones_CH4_CO2eq_LA[[#This Row],[Otras Quemas de Combustible (kilotoneladas CO₂e)]]-Y152)/Y152)*100,0),0)</f>
        <v>2.7777777777777777</v>
      </c>
      <c r="AB153" s="6">
        <v>0.08</v>
      </c>
    </row>
    <row r="154" spans="1:28" x14ac:dyDescent="0.25">
      <c r="A154" t="s">
        <v>80</v>
      </c>
      <c r="B154" t="s">
        <v>80</v>
      </c>
      <c r="C154" t="s">
        <v>81</v>
      </c>
      <c r="D154">
        <v>2007</v>
      </c>
      <c r="E154">
        <v>2110</v>
      </c>
      <c r="F154">
        <f>IF(A153=Emisiones_CH4_CO2eq_LA[[#This Row],[País]],IFERROR(Emisiones_CH4_CO2eq_LA[[#This Row],[Agricultura (kilotoneladas CO₂e)]]-E153,0),0)</f>
        <v>170</v>
      </c>
      <c r="G154" s="6">
        <f>IF(A153=Emisiones_CH4_CO2eq_LA[[#This Row],[País]],IFERROR(((Emisiones_CH4_CO2eq_LA[[#This Row],[Agricultura (kilotoneladas CO₂e)]]-E153)/E153)*100,0),0)</f>
        <v>8.7628865979381434</v>
      </c>
      <c r="H154" s="6">
        <v>0.47900113507377901</v>
      </c>
      <c r="I154">
        <v>0</v>
      </c>
      <c r="J154">
        <f>IF(A153=Emisiones_CH4_CO2eq_LA[[#This Row],[País]],IFERROR(Emisiones_CH4_CO2eq_LA[[#This Row],[Emisiones Fugitivas (kilotoneladas CO₂e)]]-I153,0),0)</f>
        <v>0</v>
      </c>
      <c r="K154" s="6">
        <f>IF(A153=Emisiones_CH4_CO2eq_LA[[#This Row],[País]],IFERROR(((Emisiones_CH4_CO2eq_LA[[#This Row],[Emisiones Fugitivas (kilotoneladas CO₂e)]]-I153)/I153)*100,0),0)</f>
        <v>0</v>
      </c>
      <c r="L154" s="6">
        <v>0</v>
      </c>
      <c r="M154">
        <v>1640</v>
      </c>
      <c r="N154">
        <f>IF(A153=Emisiones_CH4_CO2eq_LA[[#This Row],[País]],IFERROR(Emisiones_CH4_CO2eq_LA[[#This Row],[Residuos (kilotoneladas CO₂e)]]-M153,0),0)</f>
        <v>30</v>
      </c>
      <c r="O154" s="6">
        <f>IF(A153=Emisiones_CH4_CO2eq_LA[[#This Row],[País]],IFERROR(((Emisiones_CH4_CO2eq_LA[[#This Row],[Residuos (kilotoneladas CO₂e)]]-M153)/M153)*100,0),0)</f>
        <v>1.8633540372670807</v>
      </c>
      <c r="P154" s="6">
        <v>0.37230419977298501</v>
      </c>
      <c r="Q154">
        <v>70</v>
      </c>
      <c r="R154">
        <f>IF(A153=Emisiones_CH4_CO2eq_LA[[#This Row],[País]],IFERROR(Emisiones_CH4_CO2eq_LA[[#This Row],[UCTUS (kilotoneladas CO₂e)]]-Q153,0),0)</f>
        <v>50</v>
      </c>
      <c r="S154" s="6">
        <f>IF(A153=Emisiones_CH4_CO2eq_LA[[#This Row],[País]],IFERROR(((Emisiones_CH4_CO2eq_LA[[#This Row],[UCTUS (kilotoneladas CO₂e)]]-Q153)/Q153)*100,0),0)</f>
        <v>250</v>
      </c>
      <c r="T154" s="6">
        <v>1.58910329171396E-2</v>
      </c>
      <c r="U154">
        <v>0</v>
      </c>
      <c r="V154">
        <f>IF(A153=Emisiones_CH4_CO2eq_LA[[#This Row],[País]],IFERROR(Emisiones_CH4_CO2eq_LA[[#This Row],[Industria (kilotoneladas CO₂e)]]-U153,0),0)</f>
        <v>0</v>
      </c>
      <c r="W154" s="6">
        <f>IF(A153=Emisiones_CH4_CO2eq_LA[[#This Row],[País]],IFERROR(((Emisiones_CH4_CO2eq_LA[[#This Row],[Industria (kilotoneladas CO₂e)]]-U153)/U153)*100,0),0)</f>
        <v>0</v>
      </c>
      <c r="X154" s="6">
        <v>0</v>
      </c>
      <c r="Y154">
        <v>370</v>
      </c>
      <c r="Z154">
        <f>IF(A153=Emisiones_CH4_CO2eq_LA[[#This Row],[País]],IFERROR(Emisiones_CH4_CO2eq_LA[[#This Row],[Otras Quemas de Combustible (kilotoneladas CO₂e)]]-Y153,0),0)</f>
        <v>0</v>
      </c>
      <c r="AA154" s="6">
        <f>IF(A153=Emisiones_CH4_CO2eq_LA[[#This Row],[País]],IFERROR(((Emisiones_CH4_CO2eq_LA[[#This Row],[Otras Quemas de Combustible (kilotoneladas CO₂e)]]-Y153)/Y153)*100,0),0)</f>
        <v>0</v>
      </c>
      <c r="AB154" s="6">
        <v>0.08</v>
      </c>
    </row>
    <row r="155" spans="1:28" x14ac:dyDescent="0.25">
      <c r="A155" t="s">
        <v>80</v>
      </c>
      <c r="B155" t="s">
        <v>80</v>
      </c>
      <c r="C155" t="s">
        <v>81</v>
      </c>
      <c r="D155">
        <v>2008</v>
      </c>
      <c r="E155">
        <v>2230</v>
      </c>
      <c r="F155">
        <f>IF(A154=Emisiones_CH4_CO2eq_LA[[#This Row],[País]],IFERROR(Emisiones_CH4_CO2eq_LA[[#This Row],[Agricultura (kilotoneladas CO₂e)]]-E154,0),0)</f>
        <v>120</v>
      </c>
      <c r="G155" s="6">
        <f>IF(A154=Emisiones_CH4_CO2eq_LA[[#This Row],[País]],IFERROR(((Emisiones_CH4_CO2eq_LA[[#This Row],[Agricultura (kilotoneladas CO₂e)]]-E154)/E154)*100,0),0)</f>
        <v>5.6872037914691944</v>
      </c>
      <c r="H155" s="6">
        <v>0.49966390320412202</v>
      </c>
      <c r="I155">
        <v>0</v>
      </c>
      <c r="J155">
        <f>IF(A154=Emisiones_CH4_CO2eq_LA[[#This Row],[País]],IFERROR(Emisiones_CH4_CO2eq_LA[[#This Row],[Emisiones Fugitivas (kilotoneladas CO₂e)]]-I154,0),0)</f>
        <v>0</v>
      </c>
      <c r="K155" s="6">
        <f>IF(A154=Emisiones_CH4_CO2eq_LA[[#This Row],[País]],IFERROR(((Emisiones_CH4_CO2eq_LA[[#This Row],[Emisiones Fugitivas (kilotoneladas CO₂e)]]-I154)/I154)*100,0),0)</f>
        <v>0</v>
      </c>
      <c r="L155" s="6">
        <v>0</v>
      </c>
      <c r="M155">
        <v>1680</v>
      </c>
      <c r="N155">
        <f>IF(A154=Emisiones_CH4_CO2eq_LA[[#This Row],[País]],IFERROR(Emisiones_CH4_CO2eq_LA[[#This Row],[Residuos (kilotoneladas CO₂e)]]-M154,0),0)</f>
        <v>40</v>
      </c>
      <c r="O155" s="6">
        <f>IF(A154=Emisiones_CH4_CO2eq_LA[[#This Row],[País]],IFERROR(((Emisiones_CH4_CO2eq_LA[[#This Row],[Residuos (kilotoneladas CO₂e)]]-M154)/M154)*100,0),0)</f>
        <v>2.4390243902439024</v>
      </c>
      <c r="P155" s="6">
        <v>0.37642841138247801</v>
      </c>
      <c r="Q155">
        <v>20</v>
      </c>
      <c r="R155">
        <f>IF(A154=Emisiones_CH4_CO2eq_LA[[#This Row],[País]],IFERROR(Emisiones_CH4_CO2eq_LA[[#This Row],[UCTUS (kilotoneladas CO₂e)]]-Q154,0),0)</f>
        <v>-50</v>
      </c>
      <c r="S155" s="6">
        <f>IF(A154=Emisiones_CH4_CO2eq_LA[[#This Row],[País]],IFERROR(((Emisiones_CH4_CO2eq_LA[[#This Row],[UCTUS (kilotoneladas CO₂e)]]-Q154)/Q154)*100,0),0)</f>
        <v>-71.428571428571431</v>
      </c>
      <c r="T155" s="6">
        <v>4.4812906116961596E-3</v>
      </c>
      <c r="U155">
        <v>0</v>
      </c>
      <c r="V155">
        <f>IF(A154=Emisiones_CH4_CO2eq_LA[[#This Row],[País]],IFERROR(Emisiones_CH4_CO2eq_LA[[#This Row],[Industria (kilotoneladas CO₂e)]]-U154,0),0)</f>
        <v>0</v>
      </c>
      <c r="W155" s="6">
        <f>IF(A154=Emisiones_CH4_CO2eq_LA[[#This Row],[País]],IFERROR(((Emisiones_CH4_CO2eq_LA[[#This Row],[Industria (kilotoneladas CO₂e)]]-U154)/U154)*100,0),0)</f>
        <v>0</v>
      </c>
      <c r="X155" s="6">
        <v>0</v>
      </c>
      <c r="Y155">
        <v>380</v>
      </c>
      <c r="Z155">
        <f>IF(A154=Emisiones_CH4_CO2eq_LA[[#This Row],[País]],IFERROR(Emisiones_CH4_CO2eq_LA[[#This Row],[Otras Quemas de Combustible (kilotoneladas CO₂e)]]-Y154,0),0)</f>
        <v>10</v>
      </c>
      <c r="AA155" s="6">
        <f>IF(A154=Emisiones_CH4_CO2eq_LA[[#This Row],[País]],IFERROR(((Emisiones_CH4_CO2eq_LA[[#This Row],[Otras Quemas de Combustible (kilotoneladas CO₂e)]]-Y154)/Y154)*100,0),0)</f>
        <v>2.7027027027027026</v>
      </c>
      <c r="AB155" s="6">
        <v>0.09</v>
      </c>
    </row>
    <row r="156" spans="1:28" x14ac:dyDescent="0.25">
      <c r="A156" t="s">
        <v>80</v>
      </c>
      <c r="B156" t="s">
        <v>80</v>
      </c>
      <c r="C156" t="s">
        <v>81</v>
      </c>
      <c r="D156">
        <v>2009</v>
      </c>
      <c r="E156">
        <v>2270</v>
      </c>
      <c r="F156">
        <f>IF(A155=Emisiones_CH4_CO2eq_LA[[#This Row],[País]],IFERROR(Emisiones_CH4_CO2eq_LA[[#This Row],[Agricultura (kilotoneladas CO₂e)]]-E155,0),0)</f>
        <v>40</v>
      </c>
      <c r="G156" s="6">
        <f>IF(A155=Emisiones_CH4_CO2eq_LA[[#This Row],[País]],IFERROR(((Emisiones_CH4_CO2eq_LA[[#This Row],[Agricultura (kilotoneladas CO₂e)]]-E155)/E155)*100,0),0)</f>
        <v>1.7937219730941705</v>
      </c>
      <c r="H156" s="6">
        <v>0.50210130502101302</v>
      </c>
      <c r="I156">
        <v>0</v>
      </c>
      <c r="J156">
        <f>IF(A155=Emisiones_CH4_CO2eq_LA[[#This Row],[País]],IFERROR(Emisiones_CH4_CO2eq_LA[[#This Row],[Emisiones Fugitivas (kilotoneladas CO₂e)]]-I155,0),0)</f>
        <v>0</v>
      </c>
      <c r="K156" s="6">
        <f>IF(A155=Emisiones_CH4_CO2eq_LA[[#This Row],[País]],IFERROR(((Emisiones_CH4_CO2eq_LA[[#This Row],[Emisiones Fugitivas (kilotoneladas CO₂e)]]-I155)/I155)*100,0),0)</f>
        <v>0</v>
      </c>
      <c r="L156" s="6">
        <v>0</v>
      </c>
      <c r="M156">
        <v>1710</v>
      </c>
      <c r="N156">
        <f>IF(A155=Emisiones_CH4_CO2eq_LA[[#This Row],[País]],IFERROR(Emisiones_CH4_CO2eq_LA[[#This Row],[Residuos (kilotoneladas CO₂e)]]-M155,0),0)</f>
        <v>30</v>
      </c>
      <c r="O156" s="6">
        <f>IF(A155=Emisiones_CH4_CO2eq_LA[[#This Row],[País]],IFERROR(((Emisiones_CH4_CO2eq_LA[[#This Row],[Residuos (kilotoneladas CO₂e)]]-M155)/M155)*100,0),0)</f>
        <v>1.7857142857142856</v>
      </c>
      <c r="P156" s="6">
        <v>0.37823490378234897</v>
      </c>
      <c r="Q156">
        <v>20</v>
      </c>
      <c r="R156">
        <f>IF(A155=Emisiones_CH4_CO2eq_LA[[#This Row],[País]],IFERROR(Emisiones_CH4_CO2eq_LA[[#This Row],[UCTUS (kilotoneladas CO₂e)]]-Q155,0),0)</f>
        <v>0</v>
      </c>
      <c r="S156" s="6">
        <f>IF(A155=Emisiones_CH4_CO2eq_LA[[#This Row],[País]],IFERROR(((Emisiones_CH4_CO2eq_LA[[#This Row],[UCTUS (kilotoneladas CO₂e)]]-Q155)/Q155)*100,0),0)</f>
        <v>0</v>
      </c>
      <c r="T156" s="6">
        <v>4.4238000442379998E-3</v>
      </c>
      <c r="U156">
        <v>0</v>
      </c>
      <c r="V156">
        <f>IF(A155=Emisiones_CH4_CO2eq_LA[[#This Row],[País]],IFERROR(Emisiones_CH4_CO2eq_LA[[#This Row],[Industria (kilotoneladas CO₂e)]]-U155,0),0)</f>
        <v>0</v>
      </c>
      <c r="W156" s="6">
        <f>IF(A155=Emisiones_CH4_CO2eq_LA[[#This Row],[País]],IFERROR(((Emisiones_CH4_CO2eq_LA[[#This Row],[Industria (kilotoneladas CO₂e)]]-U155)/U155)*100,0),0)</f>
        <v>0</v>
      </c>
      <c r="X156" s="6">
        <v>0</v>
      </c>
      <c r="Y156">
        <v>390</v>
      </c>
      <c r="Z156">
        <f>IF(A155=Emisiones_CH4_CO2eq_LA[[#This Row],[País]],IFERROR(Emisiones_CH4_CO2eq_LA[[#This Row],[Otras Quemas de Combustible (kilotoneladas CO₂e)]]-Y155,0),0)</f>
        <v>10</v>
      </c>
      <c r="AA156" s="6">
        <f>IF(A155=Emisiones_CH4_CO2eq_LA[[#This Row],[País]],IFERROR(((Emisiones_CH4_CO2eq_LA[[#This Row],[Otras Quemas de Combustible (kilotoneladas CO₂e)]]-Y155)/Y155)*100,0),0)</f>
        <v>2.6315789473684208</v>
      </c>
      <c r="AB156" s="6">
        <v>0.09</v>
      </c>
    </row>
    <row r="157" spans="1:28" x14ac:dyDescent="0.25">
      <c r="A157" t="s">
        <v>80</v>
      </c>
      <c r="B157" t="s">
        <v>80</v>
      </c>
      <c r="C157" t="s">
        <v>81</v>
      </c>
      <c r="D157">
        <v>2010</v>
      </c>
      <c r="E157">
        <v>2280</v>
      </c>
      <c r="F157">
        <f>IF(A156=Emisiones_CH4_CO2eq_LA[[#This Row],[País]],IFERROR(Emisiones_CH4_CO2eq_LA[[#This Row],[Agricultura (kilotoneladas CO₂e)]]-E156,0),0)</f>
        <v>10</v>
      </c>
      <c r="G157" s="6">
        <f>IF(A156=Emisiones_CH4_CO2eq_LA[[#This Row],[País]],IFERROR(((Emisiones_CH4_CO2eq_LA[[#This Row],[Agricultura (kilotoneladas CO₂e)]]-E156)/E156)*100,0),0)</f>
        <v>0.44052863436123352</v>
      </c>
      <c r="H157" s="6">
        <v>0.49814288835481702</v>
      </c>
      <c r="I157">
        <v>0</v>
      </c>
      <c r="J157">
        <f>IF(A156=Emisiones_CH4_CO2eq_LA[[#This Row],[País]],IFERROR(Emisiones_CH4_CO2eq_LA[[#This Row],[Emisiones Fugitivas (kilotoneladas CO₂e)]]-I156,0),0)</f>
        <v>0</v>
      </c>
      <c r="K157" s="6">
        <f>IF(A156=Emisiones_CH4_CO2eq_LA[[#This Row],[País]],IFERROR(((Emisiones_CH4_CO2eq_LA[[#This Row],[Emisiones Fugitivas (kilotoneladas CO₂e)]]-I156)/I156)*100,0),0)</f>
        <v>0</v>
      </c>
      <c r="L157" s="6">
        <v>0</v>
      </c>
      <c r="M157">
        <v>1750</v>
      </c>
      <c r="N157">
        <f>IF(A156=Emisiones_CH4_CO2eq_LA[[#This Row],[País]],IFERROR(Emisiones_CH4_CO2eq_LA[[#This Row],[Residuos (kilotoneladas CO₂e)]]-M156,0),0)</f>
        <v>40</v>
      </c>
      <c r="O157" s="6">
        <f>IF(A156=Emisiones_CH4_CO2eq_LA[[#This Row],[País]],IFERROR(((Emisiones_CH4_CO2eq_LA[[#This Row],[Residuos (kilotoneladas CO₂e)]]-M156)/M156)*100,0),0)</f>
        <v>2.3391812865497075</v>
      </c>
      <c r="P157" s="6">
        <v>0.38234651518461799</v>
      </c>
      <c r="Q157">
        <v>50</v>
      </c>
      <c r="R157">
        <f>IF(A156=Emisiones_CH4_CO2eq_LA[[#This Row],[País]],IFERROR(Emisiones_CH4_CO2eq_LA[[#This Row],[UCTUS (kilotoneladas CO₂e)]]-Q156,0),0)</f>
        <v>30</v>
      </c>
      <c r="S157" s="6">
        <f>IF(A156=Emisiones_CH4_CO2eq_LA[[#This Row],[País]],IFERROR(((Emisiones_CH4_CO2eq_LA[[#This Row],[UCTUS (kilotoneladas CO₂e)]]-Q156)/Q156)*100,0),0)</f>
        <v>150</v>
      </c>
      <c r="T157" s="6">
        <v>1.09241861481319E-2</v>
      </c>
      <c r="U157">
        <v>0</v>
      </c>
      <c r="V157">
        <f>IF(A156=Emisiones_CH4_CO2eq_LA[[#This Row],[País]],IFERROR(Emisiones_CH4_CO2eq_LA[[#This Row],[Industria (kilotoneladas CO₂e)]]-U156,0),0)</f>
        <v>0</v>
      </c>
      <c r="W157" s="6">
        <f>IF(A156=Emisiones_CH4_CO2eq_LA[[#This Row],[País]],IFERROR(((Emisiones_CH4_CO2eq_LA[[#This Row],[Industria (kilotoneladas CO₂e)]]-U156)/U156)*100,0),0)</f>
        <v>0</v>
      </c>
      <c r="X157" s="6">
        <v>0</v>
      </c>
      <c r="Y157">
        <v>390</v>
      </c>
      <c r="Z157">
        <f>IF(A156=Emisiones_CH4_CO2eq_LA[[#This Row],[País]],IFERROR(Emisiones_CH4_CO2eq_LA[[#This Row],[Otras Quemas de Combustible (kilotoneladas CO₂e)]]-Y156,0),0)</f>
        <v>0</v>
      </c>
      <c r="AA157" s="6">
        <f>IF(A156=Emisiones_CH4_CO2eq_LA[[#This Row],[País]],IFERROR(((Emisiones_CH4_CO2eq_LA[[#This Row],[Otras Quemas de Combustible (kilotoneladas CO₂e)]]-Y156)/Y156)*100,0),0)</f>
        <v>0</v>
      </c>
      <c r="AB157" s="6">
        <v>0.09</v>
      </c>
    </row>
    <row r="158" spans="1:28" x14ac:dyDescent="0.25">
      <c r="A158" t="s">
        <v>80</v>
      </c>
      <c r="B158" t="s">
        <v>80</v>
      </c>
      <c r="C158" t="s">
        <v>81</v>
      </c>
      <c r="D158">
        <v>2011</v>
      </c>
      <c r="E158">
        <v>2370</v>
      </c>
      <c r="F158">
        <f>IF(A157=Emisiones_CH4_CO2eq_LA[[#This Row],[País]],IFERROR(Emisiones_CH4_CO2eq_LA[[#This Row],[Agricultura (kilotoneladas CO₂e)]]-E157,0),0)</f>
        <v>90</v>
      </c>
      <c r="G158" s="6">
        <f>IF(A157=Emisiones_CH4_CO2eq_LA[[#This Row],[País]],IFERROR(((Emisiones_CH4_CO2eq_LA[[#This Row],[Agricultura (kilotoneladas CO₂e)]]-E157)/E157)*100,0),0)</f>
        <v>3.9473684210526314</v>
      </c>
      <c r="H158" s="6">
        <v>0.51154759335203903</v>
      </c>
      <c r="I158">
        <v>0</v>
      </c>
      <c r="J158">
        <f>IF(A157=Emisiones_CH4_CO2eq_LA[[#This Row],[País]],IFERROR(Emisiones_CH4_CO2eq_LA[[#This Row],[Emisiones Fugitivas (kilotoneladas CO₂e)]]-I157,0),0)</f>
        <v>0</v>
      </c>
      <c r="K158" s="6">
        <f>IF(A157=Emisiones_CH4_CO2eq_LA[[#This Row],[País]],IFERROR(((Emisiones_CH4_CO2eq_LA[[#This Row],[Emisiones Fugitivas (kilotoneladas CO₂e)]]-I157)/I157)*100,0),0)</f>
        <v>0</v>
      </c>
      <c r="L158" s="6">
        <v>0</v>
      </c>
      <c r="M158">
        <v>1780</v>
      </c>
      <c r="N158">
        <f>IF(A157=Emisiones_CH4_CO2eq_LA[[#This Row],[País]],IFERROR(Emisiones_CH4_CO2eq_LA[[#This Row],[Residuos (kilotoneladas CO₂e)]]-M157,0),0)</f>
        <v>30</v>
      </c>
      <c r="O158" s="6">
        <f>IF(A157=Emisiones_CH4_CO2eq_LA[[#This Row],[País]],IFERROR(((Emisiones_CH4_CO2eq_LA[[#This Row],[Residuos (kilotoneladas CO₂e)]]-M157)/M157)*100,0),0)</f>
        <v>1.7142857142857144</v>
      </c>
      <c r="P158" s="6">
        <v>0.384200302180013</v>
      </c>
      <c r="Q158">
        <v>0</v>
      </c>
      <c r="R158">
        <f>IF(A157=Emisiones_CH4_CO2eq_LA[[#This Row],[País]],IFERROR(Emisiones_CH4_CO2eq_LA[[#This Row],[UCTUS (kilotoneladas CO₂e)]]-Q157,0),0)</f>
        <v>-50</v>
      </c>
      <c r="S158" s="6">
        <f>IF(A157=Emisiones_CH4_CO2eq_LA[[#This Row],[País]],IFERROR(((Emisiones_CH4_CO2eq_LA[[#This Row],[UCTUS (kilotoneladas CO₂e)]]-Q157)/Q157)*100,0),0)</f>
        <v>-100</v>
      </c>
      <c r="T158" s="6">
        <v>0</v>
      </c>
      <c r="U158">
        <v>0</v>
      </c>
      <c r="V158">
        <f>IF(A157=Emisiones_CH4_CO2eq_LA[[#This Row],[País]],IFERROR(Emisiones_CH4_CO2eq_LA[[#This Row],[Industria (kilotoneladas CO₂e)]]-U157,0),0)</f>
        <v>0</v>
      </c>
      <c r="W158" s="6">
        <f>IF(A157=Emisiones_CH4_CO2eq_LA[[#This Row],[País]],IFERROR(((Emisiones_CH4_CO2eq_LA[[#This Row],[Industria (kilotoneladas CO₂e)]]-U157)/U157)*100,0),0)</f>
        <v>0</v>
      </c>
      <c r="X158" s="6">
        <v>0</v>
      </c>
      <c r="Y158">
        <v>390</v>
      </c>
      <c r="Z158">
        <f>IF(A157=Emisiones_CH4_CO2eq_LA[[#This Row],[País]],IFERROR(Emisiones_CH4_CO2eq_LA[[#This Row],[Otras Quemas de Combustible (kilotoneladas CO₂e)]]-Y157,0),0)</f>
        <v>0</v>
      </c>
      <c r="AA158" s="6">
        <f>IF(A157=Emisiones_CH4_CO2eq_LA[[#This Row],[País]],IFERROR(((Emisiones_CH4_CO2eq_LA[[#This Row],[Otras Quemas de Combustible (kilotoneladas CO₂e)]]-Y157)/Y157)*100,0),0)</f>
        <v>0</v>
      </c>
      <c r="AB158" s="6">
        <v>0.08</v>
      </c>
    </row>
    <row r="159" spans="1:28" x14ac:dyDescent="0.25">
      <c r="A159" t="s">
        <v>80</v>
      </c>
      <c r="B159" t="s">
        <v>80</v>
      </c>
      <c r="C159" t="s">
        <v>81</v>
      </c>
      <c r="D159">
        <v>2012</v>
      </c>
      <c r="E159">
        <v>2280</v>
      </c>
      <c r="F159">
        <f>IF(A158=Emisiones_CH4_CO2eq_LA[[#This Row],[País]],IFERROR(Emisiones_CH4_CO2eq_LA[[#This Row],[Agricultura (kilotoneladas CO₂e)]]-E158,0),0)</f>
        <v>-90</v>
      </c>
      <c r="G159" s="6">
        <f>IF(A158=Emisiones_CH4_CO2eq_LA[[#This Row],[País]],IFERROR(((Emisiones_CH4_CO2eq_LA[[#This Row],[Agricultura (kilotoneladas CO₂e)]]-E158)/E158)*100,0),0)</f>
        <v>-3.79746835443038</v>
      </c>
      <c r="H159" s="6">
        <v>0.48634812286689399</v>
      </c>
      <c r="I159">
        <v>0</v>
      </c>
      <c r="J159">
        <f>IF(A158=Emisiones_CH4_CO2eq_LA[[#This Row],[País]],IFERROR(Emisiones_CH4_CO2eq_LA[[#This Row],[Emisiones Fugitivas (kilotoneladas CO₂e)]]-I158,0),0)</f>
        <v>0</v>
      </c>
      <c r="K159" s="6">
        <f>IF(A158=Emisiones_CH4_CO2eq_LA[[#This Row],[País]],IFERROR(((Emisiones_CH4_CO2eq_LA[[#This Row],[Emisiones Fugitivas (kilotoneladas CO₂e)]]-I158)/I158)*100,0),0)</f>
        <v>0</v>
      </c>
      <c r="L159" s="6">
        <v>0</v>
      </c>
      <c r="M159">
        <v>1820</v>
      </c>
      <c r="N159">
        <f>IF(A158=Emisiones_CH4_CO2eq_LA[[#This Row],[País]],IFERROR(Emisiones_CH4_CO2eq_LA[[#This Row],[Residuos (kilotoneladas CO₂e)]]-M158,0),0)</f>
        <v>40</v>
      </c>
      <c r="O159" s="6">
        <f>IF(A158=Emisiones_CH4_CO2eq_LA[[#This Row],[País]],IFERROR(((Emisiones_CH4_CO2eq_LA[[#This Row],[Residuos (kilotoneladas CO₂e)]]-M158)/M158)*100,0),0)</f>
        <v>2.2471910112359552</v>
      </c>
      <c r="P159" s="6">
        <v>0.38822525597269603</v>
      </c>
      <c r="Q159">
        <v>60</v>
      </c>
      <c r="R159">
        <f>IF(A158=Emisiones_CH4_CO2eq_LA[[#This Row],[País]],IFERROR(Emisiones_CH4_CO2eq_LA[[#This Row],[UCTUS (kilotoneladas CO₂e)]]-Q158,0),0)</f>
        <v>60</v>
      </c>
      <c r="S159" s="6">
        <f>IF(A158=Emisiones_CH4_CO2eq_LA[[#This Row],[País]],IFERROR(((Emisiones_CH4_CO2eq_LA[[#This Row],[UCTUS (kilotoneladas CO₂e)]]-Q158)/Q158)*100,0),0)</f>
        <v>0</v>
      </c>
      <c r="T159" s="6">
        <v>1.2798634812286601E-2</v>
      </c>
      <c r="U159">
        <v>0</v>
      </c>
      <c r="V159">
        <f>IF(A158=Emisiones_CH4_CO2eq_LA[[#This Row],[País]],IFERROR(Emisiones_CH4_CO2eq_LA[[#This Row],[Industria (kilotoneladas CO₂e)]]-U158,0),0)</f>
        <v>0</v>
      </c>
      <c r="W159" s="6">
        <f>IF(A158=Emisiones_CH4_CO2eq_LA[[#This Row],[País]],IFERROR(((Emisiones_CH4_CO2eq_LA[[#This Row],[Industria (kilotoneladas CO₂e)]]-U158)/U158)*100,0),0)</f>
        <v>0</v>
      </c>
      <c r="X159" s="6">
        <v>0</v>
      </c>
      <c r="Y159">
        <v>390</v>
      </c>
      <c r="Z159">
        <f>IF(A158=Emisiones_CH4_CO2eq_LA[[#This Row],[País]],IFERROR(Emisiones_CH4_CO2eq_LA[[#This Row],[Otras Quemas de Combustible (kilotoneladas CO₂e)]]-Y158,0),0)</f>
        <v>0</v>
      </c>
      <c r="AA159" s="6">
        <f>IF(A158=Emisiones_CH4_CO2eq_LA[[#This Row],[País]],IFERROR(((Emisiones_CH4_CO2eq_LA[[#This Row],[Otras Quemas de Combustible (kilotoneladas CO₂e)]]-Y158)/Y158)*100,0),0)</f>
        <v>0</v>
      </c>
      <c r="AB159" s="6">
        <v>0.08</v>
      </c>
    </row>
    <row r="160" spans="1:28" x14ac:dyDescent="0.25">
      <c r="A160" t="s">
        <v>80</v>
      </c>
      <c r="B160" t="s">
        <v>80</v>
      </c>
      <c r="C160" t="s">
        <v>81</v>
      </c>
      <c r="D160">
        <v>2013</v>
      </c>
      <c r="E160">
        <v>2330</v>
      </c>
      <c r="F160">
        <f>IF(A159=Emisiones_CH4_CO2eq_LA[[#This Row],[País]],IFERROR(Emisiones_CH4_CO2eq_LA[[#This Row],[Agricultura (kilotoneladas CO₂e)]]-E159,0),0)</f>
        <v>50</v>
      </c>
      <c r="G160" s="6">
        <f>IF(A159=Emisiones_CH4_CO2eq_LA[[#This Row],[País]],IFERROR(((Emisiones_CH4_CO2eq_LA[[#This Row],[Agricultura (kilotoneladas CO₂e)]]-E159)/E159)*100,0),0)</f>
        <v>2.1929824561403506</v>
      </c>
      <c r="H160" s="6">
        <v>0.49135385913116802</v>
      </c>
      <c r="I160">
        <v>0</v>
      </c>
      <c r="J160">
        <f>IF(A159=Emisiones_CH4_CO2eq_LA[[#This Row],[País]],IFERROR(Emisiones_CH4_CO2eq_LA[[#This Row],[Emisiones Fugitivas (kilotoneladas CO₂e)]]-I159,0),0)</f>
        <v>0</v>
      </c>
      <c r="K160" s="6">
        <f>IF(A159=Emisiones_CH4_CO2eq_LA[[#This Row],[País]],IFERROR(((Emisiones_CH4_CO2eq_LA[[#This Row],[Emisiones Fugitivas (kilotoneladas CO₂e)]]-I159)/I159)*100,0),0)</f>
        <v>0</v>
      </c>
      <c r="L160" s="6">
        <v>0</v>
      </c>
      <c r="M160">
        <v>1850</v>
      </c>
      <c r="N160">
        <f>IF(A159=Emisiones_CH4_CO2eq_LA[[#This Row],[País]],IFERROR(Emisiones_CH4_CO2eq_LA[[#This Row],[Residuos (kilotoneladas CO₂e)]]-M159,0),0)</f>
        <v>30</v>
      </c>
      <c r="O160" s="6">
        <f>IF(A159=Emisiones_CH4_CO2eq_LA[[#This Row],[País]],IFERROR(((Emisiones_CH4_CO2eq_LA[[#This Row],[Residuos (kilotoneladas CO₂e)]]-M159)/M159)*100,0),0)</f>
        <v>1.6483516483516485</v>
      </c>
      <c r="P160" s="6">
        <v>0.39013074652045499</v>
      </c>
      <c r="Q160">
        <v>120</v>
      </c>
      <c r="R160">
        <f>IF(A159=Emisiones_CH4_CO2eq_LA[[#This Row],[País]],IFERROR(Emisiones_CH4_CO2eq_LA[[#This Row],[UCTUS (kilotoneladas CO₂e)]]-Q159,0),0)</f>
        <v>60</v>
      </c>
      <c r="S160" s="6">
        <f>IF(A159=Emisiones_CH4_CO2eq_LA[[#This Row],[País]],IFERROR(((Emisiones_CH4_CO2eq_LA[[#This Row],[UCTUS (kilotoneladas CO₂e)]]-Q159)/Q159)*100,0),0)</f>
        <v>100</v>
      </c>
      <c r="T160" s="6">
        <v>2.53057781526781E-2</v>
      </c>
      <c r="U160">
        <v>0</v>
      </c>
      <c r="V160">
        <f>IF(A159=Emisiones_CH4_CO2eq_LA[[#This Row],[País]],IFERROR(Emisiones_CH4_CO2eq_LA[[#This Row],[Industria (kilotoneladas CO₂e)]]-U159,0),0)</f>
        <v>0</v>
      </c>
      <c r="W160" s="6">
        <f>IF(A159=Emisiones_CH4_CO2eq_LA[[#This Row],[País]],IFERROR(((Emisiones_CH4_CO2eq_LA[[#This Row],[Industria (kilotoneladas CO₂e)]]-U159)/U159)*100,0),0)</f>
        <v>0</v>
      </c>
      <c r="X160" s="6">
        <v>0</v>
      </c>
      <c r="Y160">
        <v>390</v>
      </c>
      <c r="Z160">
        <f>IF(A159=Emisiones_CH4_CO2eq_LA[[#This Row],[País]],IFERROR(Emisiones_CH4_CO2eq_LA[[#This Row],[Otras Quemas de Combustible (kilotoneladas CO₂e)]]-Y159,0),0)</f>
        <v>0</v>
      </c>
      <c r="AA160" s="6">
        <f>IF(A159=Emisiones_CH4_CO2eq_LA[[#This Row],[País]],IFERROR(((Emisiones_CH4_CO2eq_LA[[#This Row],[Otras Quemas de Combustible (kilotoneladas CO₂e)]]-Y159)/Y159)*100,0),0)</f>
        <v>0</v>
      </c>
      <c r="AB160" s="6">
        <v>0.08</v>
      </c>
    </row>
    <row r="161" spans="1:28" x14ac:dyDescent="0.25">
      <c r="A161" t="s">
        <v>80</v>
      </c>
      <c r="B161" t="s">
        <v>80</v>
      </c>
      <c r="C161" t="s">
        <v>81</v>
      </c>
      <c r="D161">
        <v>2014</v>
      </c>
      <c r="E161">
        <v>2310</v>
      </c>
      <c r="F161">
        <f>IF(A160=Emisiones_CH4_CO2eq_LA[[#This Row],[País]],IFERROR(Emisiones_CH4_CO2eq_LA[[#This Row],[Agricultura (kilotoneladas CO₂e)]]-E160,0),0)</f>
        <v>-20</v>
      </c>
      <c r="G161" s="6">
        <f>IF(A160=Emisiones_CH4_CO2eq_LA[[#This Row],[País]],IFERROR(((Emisiones_CH4_CO2eq_LA[[#This Row],[Agricultura (kilotoneladas CO₂e)]]-E160)/E160)*100,0),0)</f>
        <v>-0.85836909871244638</v>
      </c>
      <c r="H161" s="6">
        <v>0.48175182481751799</v>
      </c>
      <c r="I161">
        <v>0</v>
      </c>
      <c r="J161">
        <f>IF(A160=Emisiones_CH4_CO2eq_LA[[#This Row],[País]],IFERROR(Emisiones_CH4_CO2eq_LA[[#This Row],[Emisiones Fugitivas (kilotoneladas CO₂e)]]-I160,0),0)</f>
        <v>0</v>
      </c>
      <c r="K161" s="6">
        <f>IF(A160=Emisiones_CH4_CO2eq_LA[[#This Row],[País]],IFERROR(((Emisiones_CH4_CO2eq_LA[[#This Row],[Emisiones Fugitivas (kilotoneladas CO₂e)]]-I160)/I160)*100,0),0)</f>
        <v>0</v>
      </c>
      <c r="L161" s="6">
        <v>0</v>
      </c>
      <c r="M161">
        <v>1880</v>
      </c>
      <c r="N161">
        <f>IF(A160=Emisiones_CH4_CO2eq_LA[[#This Row],[País]],IFERROR(Emisiones_CH4_CO2eq_LA[[#This Row],[Residuos (kilotoneladas CO₂e)]]-M160,0),0)</f>
        <v>30</v>
      </c>
      <c r="O161" s="6">
        <f>IF(A160=Emisiones_CH4_CO2eq_LA[[#This Row],[País]],IFERROR(((Emisiones_CH4_CO2eq_LA[[#This Row],[Residuos (kilotoneladas CO₂e)]]-M160)/M160)*100,0),0)</f>
        <v>1.6216216216216217</v>
      </c>
      <c r="P161" s="6">
        <v>0.39207507820646498</v>
      </c>
      <c r="Q161">
        <v>80</v>
      </c>
      <c r="R161">
        <f>IF(A160=Emisiones_CH4_CO2eq_LA[[#This Row],[País]],IFERROR(Emisiones_CH4_CO2eq_LA[[#This Row],[UCTUS (kilotoneladas CO₂e)]]-Q160,0),0)</f>
        <v>-40</v>
      </c>
      <c r="S161" s="6">
        <f>IF(A160=Emisiones_CH4_CO2eq_LA[[#This Row],[País]],IFERROR(((Emisiones_CH4_CO2eq_LA[[#This Row],[UCTUS (kilotoneladas CO₂e)]]-Q160)/Q160)*100,0),0)</f>
        <v>-33.333333333333329</v>
      </c>
      <c r="T161" s="6">
        <v>1.6684045881126101E-2</v>
      </c>
      <c r="U161">
        <v>0</v>
      </c>
      <c r="V161">
        <f>IF(A160=Emisiones_CH4_CO2eq_LA[[#This Row],[País]],IFERROR(Emisiones_CH4_CO2eq_LA[[#This Row],[Industria (kilotoneladas CO₂e)]]-U160,0),0)</f>
        <v>0</v>
      </c>
      <c r="W161" s="6">
        <f>IF(A160=Emisiones_CH4_CO2eq_LA[[#This Row],[País]],IFERROR(((Emisiones_CH4_CO2eq_LA[[#This Row],[Industria (kilotoneladas CO₂e)]]-U160)/U160)*100,0),0)</f>
        <v>0</v>
      </c>
      <c r="X161" s="6">
        <v>0</v>
      </c>
      <c r="Y161">
        <v>390</v>
      </c>
      <c r="Z161">
        <f>IF(A160=Emisiones_CH4_CO2eq_LA[[#This Row],[País]],IFERROR(Emisiones_CH4_CO2eq_LA[[#This Row],[Otras Quemas de Combustible (kilotoneladas CO₂e)]]-Y160,0),0)</f>
        <v>0</v>
      </c>
      <c r="AA161" s="6">
        <f>IF(A160=Emisiones_CH4_CO2eq_LA[[#This Row],[País]],IFERROR(((Emisiones_CH4_CO2eq_LA[[#This Row],[Otras Quemas de Combustible (kilotoneladas CO₂e)]]-Y160)/Y160)*100,0),0)</f>
        <v>0</v>
      </c>
      <c r="AB161" s="6">
        <v>0.08</v>
      </c>
    </row>
    <row r="162" spans="1:28" x14ac:dyDescent="0.25">
      <c r="A162" t="s">
        <v>80</v>
      </c>
      <c r="B162" t="s">
        <v>80</v>
      </c>
      <c r="C162" t="s">
        <v>81</v>
      </c>
      <c r="D162">
        <v>2015</v>
      </c>
      <c r="E162">
        <v>2320</v>
      </c>
      <c r="F162">
        <f>IF(A161=Emisiones_CH4_CO2eq_LA[[#This Row],[País]],IFERROR(Emisiones_CH4_CO2eq_LA[[#This Row],[Agricultura (kilotoneladas CO₂e)]]-E161,0),0)</f>
        <v>10</v>
      </c>
      <c r="G162" s="6">
        <f>IF(A161=Emisiones_CH4_CO2eq_LA[[#This Row],[País]],IFERROR(((Emisiones_CH4_CO2eq_LA[[#This Row],[Agricultura (kilotoneladas CO₂e)]]-E161)/E161)*100,0),0)</f>
        <v>0.4329004329004329</v>
      </c>
      <c r="H162" s="6">
        <v>0.47854785478547801</v>
      </c>
      <c r="I162">
        <v>0</v>
      </c>
      <c r="J162">
        <f>IF(A161=Emisiones_CH4_CO2eq_LA[[#This Row],[País]],IFERROR(Emisiones_CH4_CO2eq_LA[[#This Row],[Emisiones Fugitivas (kilotoneladas CO₂e)]]-I161,0),0)</f>
        <v>0</v>
      </c>
      <c r="K162" s="6">
        <f>IF(A161=Emisiones_CH4_CO2eq_LA[[#This Row],[País]],IFERROR(((Emisiones_CH4_CO2eq_LA[[#This Row],[Emisiones Fugitivas (kilotoneladas CO₂e)]]-I161)/I161)*100,0),0)</f>
        <v>0</v>
      </c>
      <c r="L162" s="6">
        <v>0</v>
      </c>
      <c r="M162">
        <v>1920</v>
      </c>
      <c r="N162">
        <f>IF(A161=Emisiones_CH4_CO2eq_LA[[#This Row],[País]],IFERROR(Emisiones_CH4_CO2eq_LA[[#This Row],[Residuos (kilotoneladas CO₂e)]]-M161,0),0)</f>
        <v>40</v>
      </c>
      <c r="O162" s="6">
        <f>IF(A161=Emisiones_CH4_CO2eq_LA[[#This Row],[País]],IFERROR(((Emisiones_CH4_CO2eq_LA[[#This Row],[Residuos (kilotoneladas CO₂e)]]-M161)/M161)*100,0),0)</f>
        <v>2.1276595744680851</v>
      </c>
      <c r="P162" s="6">
        <v>0.396039603960396</v>
      </c>
      <c r="Q162">
        <v>110</v>
      </c>
      <c r="R162">
        <f>IF(A161=Emisiones_CH4_CO2eq_LA[[#This Row],[País]],IFERROR(Emisiones_CH4_CO2eq_LA[[#This Row],[UCTUS (kilotoneladas CO₂e)]]-Q161,0),0)</f>
        <v>30</v>
      </c>
      <c r="S162" s="6">
        <f>IF(A161=Emisiones_CH4_CO2eq_LA[[#This Row],[País]],IFERROR(((Emisiones_CH4_CO2eq_LA[[#This Row],[UCTUS (kilotoneladas CO₂e)]]-Q161)/Q161)*100,0),0)</f>
        <v>37.5</v>
      </c>
      <c r="T162" s="6">
        <v>2.26897689768976E-2</v>
      </c>
      <c r="U162">
        <v>0</v>
      </c>
      <c r="V162">
        <f>IF(A161=Emisiones_CH4_CO2eq_LA[[#This Row],[País]],IFERROR(Emisiones_CH4_CO2eq_LA[[#This Row],[Industria (kilotoneladas CO₂e)]]-U161,0),0)</f>
        <v>0</v>
      </c>
      <c r="W162" s="6">
        <f>IF(A161=Emisiones_CH4_CO2eq_LA[[#This Row],[País]],IFERROR(((Emisiones_CH4_CO2eq_LA[[#This Row],[Industria (kilotoneladas CO₂e)]]-U161)/U161)*100,0),0)</f>
        <v>0</v>
      </c>
      <c r="X162" s="6">
        <v>0</v>
      </c>
      <c r="Y162">
        <v>390</v>
      </c>
      <c r="Z162">
        <f>IF(A161=Emisiones_CH4_CO2eq_LA[[#This Row],[País]],IFERROR(Emisiones_CH4_CO2eq_LA[[#This Row],[Otras Quemas de Combustible (kilotoneladas CO₂e)]]-Y161,0),0)</f>
        <v>0</v>
      </c>
      <c r="AA162" s="6">
        <f>IF(A161=Emisiones_CH4_CO2eq_LA[[#This Row],[País]],IFERROR(((Emisiones_CH4_CO2eq_LA[[#This Row],[Otras Quemas de Combustible (kilotoneladas CO₂e)]]-Y161)/Y161)*100,0),0)</f>
        <v>0</v>
      </c>
      <c r="AB162" s="6">
        <v>0.08</v>
      </c>
    </row>
    <row r="163" spans="1:28" x14ac:dyDescent="0.25">
      <c r="A163" t="s">
        <v>80</v>
      </c>
      <c r="B163" t="s">
        <v>80</v>
      </c>
      <c r="C163" t="s">
        <v>81</v>
      </c>
      <c r="D163">
        <v>2016</v>
      </c>
      <c r="E163">
        <v>2460</v>
      </c>
      <c r="F163">
        <f>IF(A162=Emisiones_CH4_CO2eq_LA[[#This Row],[País]],IFERROR(Emisiones_CH4_CO2eq_LA[[#This Row],[Agricultura (kilotoneladas CO₂e)]]-E162,0),0)</f>
        <v>140</v>
      </c>
      <c r="G163" s="6">
        <f>IF(A162=Emisiones_CH4_CO2eq_LA[[#This Row],[País]],IFERROR(((Emisiones_CH4_CO2eq_LA[[#This Row],[Agricultura (kilotoneladas CO₂e)]]-E162)/E162)*100,0),0)</f>
        <v>6.0344827586206895</v>
      </c>
      <c r="H163" s="6">
        <v>0.50214329454990803</v>
      </c>
      <c r="I163">
        <v>0</v>
      </c>
      <c r="J163">
        <f>IF(A162=Emisiones_CH4_CO2eq_LA[[#This Row],[País]],IFERROR(Emisiones_CH4_CO2eq_LA[[#This Row],[Emisiones Fugitivas (kilotoneladas CO₂e)]]-I162,0),0)</f>
        <v>0</v>
      </c>
      <c r="K163" s="6">
        <f>IF(A162=Emisiones_CH4_CO2eq_LA[[#This Row],[País]],IFERROR(((Emisiones_CH4_CO2eq_LA[[#This Row],[Emisiones Fugitivas (kilotoneladas CO₂e)]]-I162)/I162)*100,0),0)</f>
        <v>0</v>
      </c>
      <c r="L163" s="6">
        <v>0</v>
      </c>
      <c r="M163">
        <v>1950</v>
      </c>
      <c r="N163">
        <f>IF(A162=Emisiones_CH4_CO2eq_LA[[#This Row],[País]],IFERROR(Emisiones_CH4_CO2eq_LA[[#This Row],[Residuos (kilotoneladas CO₂e)]]-M162,0),0)</f>
        <v>30</v>
      </c>
      <c r="O163" s="6">
        <f>IF(A162=Emisiones_CH4_CO2eq_LA[[#This Row],[País]],IFERROR(((Emisiones_CH4_CO2eq_LA[[#This Row],[Residuos (kilotoneladas CO₂e)]]-M162)/M162)*100,0),0)</f>
        <v>1.5625</v>
      </c>
      <c r="P163" s="6">
        <v>0.398040416411512</v>
      </c>
      <c r="Q163">
        <v>220</v>
      </c>
      <c r="R163">
        <f>IF(A162=Emisiones_CH4_CO2eq_LA[[#This Row],[País]],IFERROR(Emisiones_CH4_CO2eq_LA[[#This Row],[UCTUS (kilotoneladas CO₂e)]]-Q162,0),0)</f>
        <v>110</v>
      </c>
      <c r="S163" s="6">
        <f>IF(A162=Emisiones_CH4_CO2eq_LA[[#This Row],[País]],IFERROR(((Emisiones_CH4_CO2eq_LA[[#This Row],[UCTUS (kilotoneladas CO₂e)]]-Q162)/Q162)*100,0),0)</f>
        <v>100</v>
      </c>
      <c r="T163" s="6">
        <v>4.4907123902837298E-2</v>
      </c>
      <c r="U163">
        <v>0</v>
      </c>
      <c r="V163">
        <f>IF(A162=Emisiones_CH4_CO2eq_LA[[#This Row],[País]],IFERROR(Emisiones_CH4_CO2eq_LA[[#This Row],[Industria (kilotoneladas CO₂e)]]-U162,0),0)</f>
        <v>0</v>
      </c>
      <c r="W163" s="6">
        <f>IF(A162=Emisiones_CH4_CO2eq_LA[[#This Row],[País]],IFERROR(((Emisiones_CH4_CO2eq_LA[[#This Row],[Industria (kilotoneladas CO₂e)]]-U162)/U162)*100,0),0)</f>
        <v>0</v>
      </c>
      <c r="X163" s="6">
        <v>0</v>
      </c>
      <c r="Y163">
        <v>390</v>
      </c>
      <c r="Z163">
        <f>IF(A162=Emisiones_CH4_CO2eq_LA[[#This Row],[País]],IFERROR(Emisiones_CH4_CO2eq_LA[[#This Row],[Otras Quemas de Combustible (kilotoneladas CO₂e)]]-Y162,0),0)</f>
        <v>0</v>
      </c>
      <c r="AA163" s="6">
        <f>IF(A162=Emisiones_CH4_CO2eq_LA[[#This Row],[País]],IFERROR(((Emisiones_CH4_CO2eq_LA[[#This Row],[Otras Quemas de Combustible (kilotoneladas CO₂e)]]-Y162)/Y162)*100,0),0)</f>
        <v>0</v>
      </c>
      <c r="AB163" s="6">
        <v>0.08</v>
      </c>
    </row>
    <row r="164" spans="1:28" x14ac:dyDescent="0.25">
      <c r="A164" t="s">
        <v>86</v>
      </c>
      <c r="B164" t="s">
        <v>86</v>
      </c>
      <c r="C164" t="s">
        <v>87</v>
      </c>
      <c r="D164">
        <v>1990</v>
      </c>
      <c r="E164">
        <v>9090</v>
      </c>
      <c r="F164">
        <f>IF(A163=Emisiones_CH4_CO2eq_LA[[#This Row],[País]],IFERROR(Emisiones_CH4_CO2eq_LA[[#This Row],[Agricultura (kilotoneladas CO₂e)]]-E163,0),0)</f>
        <v>0</v>
      </c>
      <c r="G164" s="6">
        <f>IF(A163=Emisiones_CH4_CO2eq_LA[[#This Row],[País]],IFERROR(((Emisiones_CH4_CO2eq_LA[[#This Row],[Agricultura (kilotoneladas CO₂e)]]-E163)/E163)*100,0),0)</f>
        <v>0</v>
      </c>
      <c r="H164" s="6">
        <v>0.85778994054921198</v>
      </c>
      <c r="I164">
        <v>10</v>
      </c>
      <c r="J164">
        <f>IF(A163=Emisiones_CH4_CO2eq_LA[[#This Row],[País]],IFERROR(Emisiones_CH4_CO2eq_LA[[#This Row],[Emisiones Fugitivas (kilotoneladas CO₂e)]]-I163,0),0)</f>
        <v>0</v>
      </c>
      <c r="K164" s="6">
        <f>IF(A163=Emisiones_CH4_CO2eq_LA[[#This Row],[País]],IFERROR(((Emisiones_CH4_CO2eq_LA[[#This Row],[Emisiones Fugitivas (kilotoneladas CO₂e)]]-I163)/I163)*100,0),0)</f>
        <v>0</v>
      </c>
      <c r="L164" s="6">
        <v>9.4366330093422596E-4</v>
      </c>
      <c r="M164">
        <v>3090</v>
      </c>
      <c r="N164">
        <f>IF(A163=Emisiones_CH4_CO2eq_LA[[#This Row],[País]],IFERROR(Emisiones_CH4_CO2eq_LA[[#This Row],[Residuos (kilotoneladas CO₂e)]]-M163,0),0)</f>
        <v>0</v>
      </c>
      <c r="O164" s="6">
        <f>IF(A163=Emisiones_CH4_CO2eq_LA[[#This Row],[País]],IFERROR(((Emisiones_CH4_CO2eq_LA[[#This Row],[Residuos (kilotoneladas CO₂e)]]-M163)/M163)*100,0),0)</f>
        <v>0</v>
      </c>
      <c r="P164" s="6">
        <v>0.29159195998867599</v>
      </c>
      <c r="Q164">
        <v>100</v>
      </c>
      <c r="R164">
        <f>IF(A163=Emisiones_CH4_CO2eq_LA[[#This Row],[País]],IFERROR(Emisiones_CH4_CO2eq_LA[[#This Row],[UCTUS (kilotoneladas CO₂e)]]-Q163,0),0)</f>
        <v>0</v>
      </c>
      <c r="S164" s="6">
        <f>IF(A163=Emisiones_CH4_CO2eq_LA[[#This Row],[País]],IFERROR(((Emisiones_CH4_CO2eq_LA[[#This Row],[UCTUS (kilotoneladas CO₂e)]]-Q163)/Q163)*100,0),0)</f>
        <v>0</v>
      </c>
      <c r="T164" s="6">
        <v>9.4366330093422594E-3</v>
      </c>
      <c r="U164">
        <v>0</v>
      </c>
      <c r="V164">
        <f>IF(A163=Emisiones_CH4_CO2eq_LA[[#This Row],[País]],IFERROR(Emisiones_CH4_CO2eq_LA[[#This Row],[Industria (kilotoneladas CO₂e)]]-U163,0),0)</f>
        <v>0</v>
      </c>
      <c r="W164" s="6">
        <f>IF(A163=Emisiones_CH4_CO2eq_LA[[#This Row],[País]],IFERROR(((Emisiones_CH4_CO2eq_LA[[#This Row],[Industria (kilotoneladas CO₂e)]]-U163)/U163)*100,0),0)</f>
        <v>0</v>
      </c>
      <c r="X164" s="6">
        <v>0</v>
      </c>
      <c r="Y164">
        <v>430</v>
      </c>
      <c r="Z164">
        <f>IF(A163=Emisiones_CH4_CO2eq_LA[[#This Row],[País]],IFERROR(Emisiones_CH4_CO2eq_LA[[#This Row],[Otras Quemas de Combustible (kilotoneladas CO₂e)]]-Y163,0),0)</f>
        <v>0</v>
      </c>
      <c r="AA164" s="6">
        <f>IF(A163=Emisiones_CH4_CO2eq_LA[[#This Row],[País]],IFERROR(((Emisiones_CH4_CO2eq_LA[[#This Row],[Otras Quemas de Combustible (kilotoneladas CO₂e)]]-Y163)/Y163)*100,0),0)</f>
        <v>0</v>
      </c>
      <c r="AB164" s="6">
        <v>0.04</v>
      </c>
    </row>
    <row r="165" spans="1:28" x14ac:dyDescent="0.25">
      <c r="A165" t="s">
        <v>86</v>
      </c>
      <c r="B165" t="s">
        <v>86</v>
      </c>
      <c r="C165" t="s">
        <v>87</v>
      </c>
      <c r="D165">
        <v>1991</v>
      </c>
      <c r="E165">
        <v>8970</v>
      </c>
      <c r="F165">
        <f>IF(A164=Emisiones_CH4_CO2eq_LA[[#This Row],[País]],IFERROR(Emisiones_CH4_CO2eq_LA[[#This Row],[Agricultura (kilotoneladas CO₂e)]]-E164,0),0)</f>
        <v>-120</v>
      </c>
      <c r="G165" s="6">
        <f>IF(A164=Emisiones_CH4_CO2eq_LA[[#This Row],[País]],IFERROR(((Emisiones_CH4_CO2eq_LA[[#This Row],[Agricultura (kilotoneladas CO₂e)]]-E164)/E164)*100,0),0)</f>
        <v>-1.3201320132013201</v>
      </c>
      <c r="H165" s="6">
        <v>0.84035975267003904</v>
      </c>
      <c r="I165">
        <v>10</v>
      </c>
      <c r="J165">
        <f>IF(A164=Emisiones_CH4_CO2eq_LA[[#This Row],[País]],IFERROR(Emisiones_CH4_CO2eq_LA[[#This Row],[Emisiones Fugitivas (kilotoneladas CO₂e)]]-I164,0),0)</f>
        <v>0</v>
      </c>
      <c r="K165" s="6">
        <f>IF(A164=Emisiones_CH4_CO2eq_LA[[#This Row],[País]],IFERROR(((Emisiones_CH4_CO2eq_LA[[#This Row],[Emisiones Fugitivas (kilotoneladas CO₂e)]]-I164)/I164)*100,0),0)</f>
        <v>0</v>
      </c>
      <c r="L165" s="6">
        <v>9.3685591156080102E-4</v>
      </c>
      <c r="M165">
        <v>2860</v>
      </c>
      <c r="N165">
        <f>IF(A164=Emisiones_CH4_CO2eq_LA[[#This Row],[País]],IFERROR(Emisiones_CH4_CO2eq_LA[[#This Row],[Residuos (kilotoneladas CO₂e)]]-M164,0),0)</f>
        <v>-230</v>
      </c>
      <c r="O165" s="6">
        <f>IF(A164=Emisiones_CH4_CO2eq_LA[[#This Row],[País]],IFERROR(((Emisiones_CH4_CO2eq_LA[[#This Row],[Residuos (kilotoneladas CO₂e)]]-M164)/M164)*100,0),0)</f>
        <v>-7.4433656957928811</v>
      </c>
      <c r="P165" s="6">
        <v>0.26794079070638899</v>
      </c>
      <c r="Q165">
        <v>100</v>
      </c>
      <c r="R165">
        <f>IF(A164=Emisiones_CH4_CO2eq_LA[[#This Row],[País]],IFERROR(Emisiones_CH4_CO2eq_LA[[#This Row],[UCTUS (kilotoneladas CO₂e)]]-Q164,0),0)</f>
        <v>0</v>
      </c>
      <c r="S165" s="6">
        <f>IF(A164=Emisiones_CH4_CO2eq_LA[[#This Row],[País]],IFERROR(((Emisiones_CH4_CO2eq_LA[[#This Row],[UCTUS (kilotoneladas CO₂e)]]-Q164)/Q164)*100,0),0)</f>
        <v>0</v>
      </c>
      <c r="T165" s="6">
        <v>9.3685591156080199E-3</v>
      </c>
      <c r="U165">
        <v>0</v>
      </c>
      <c r="V165">
        <f>IF(A164=Emisiones_CH4_CO2eq_LA[[#This Row],[País]],IFERROR(Emisiones_CH4_CO2eq_LA[[#This Row],[Industria (kilotoneladas CO₂e)]]-U164,0),0)</f>
        <v>0</v>
      </c>
      <c r="W165" s="6">
        <f>IF(A164=Emisiones_CH4_CO2eq_LA[[#This Row],[País]],IFERROR(((Emisiones_CH4_CO2eq_LA[[#This Row],[Industria (kilotoneladas CO₂e)]]-U164)/U164)*100,0),0)</f>
        <v>0</v>
      </c>
      <c r="X165" s="6">
        <v>0</v>
      </c>
      <c r="Y165">
        <v>410</v>
      </c>
      <c r="Z165">
        <f>IF(A164=Emisiones_CH4_CO2eq_LA[[#This Row],[País]],IFERROR(Emisiones_CH4_CO2eq_LA[[#This Row],[Otras Quemas de Combustible (kilotoneladas CO₂e)]]-Y164,0),0)</f>
        <v>-20</v>
      </c>
      <c r="AA165" s="6">
        <f>IF(A164=Emisiones_CH4_CO2eq_LA[[#This Row],[País]],IFERROR(((Emisiones_CH4_CO2eq_LA[[#This Row],[Otras Quemas de Combustible (kilotoneladas CO₂e)]]-Y164)/Y164)*100,0),0)</f>
        <v>-4.6511627906976747</v>
      </c>
      <c r="AB165" s="6">
        <v>0.04</v>
      </c>
    </row>
    <row r="166" spans="1:28" x14ac:dyDescent="0.25">
      <c r="A166" t="s">
        <v>86</v>
      </c>
      <c r="B166" t="s">
        <v>86</v>
      </c>
      <c r="C166" t="s">
        <v>87</v>
      </c>
      <c r="D166">
        <v>1992</v>
      </c>
      <c r="E166">
        <v>9090</v>
      </c>
      <c r="F166">
        <f>IF(A165=Emisiones_CH4_CO2eq_LA[[#This Row],[País]],IFERROR(Emisiones_CH4_CO2eq_LA[[#This Row],[Agricultura (kilotoneladas CO₂e)]]-E165,0),0)</f>
        <v>120</v>
      </c>
      <c r="G166" s="6">
        <f>IF(A165=Emisiones_CH4_CO2eq_LA[[#This Row],[País]],IFERROR(((Emisiones_CH4_CO2eq_LA[[#This Row],[Agricultura (kilotoneladas CO₂e)]]-E165)/E165)*100,0),0)</f>
        <v>1.3377926421404682</v>
      </c>
      <c r="H166" s="6">
        <v>0.84668405365126598</v>
      </c>
      <c r="I166">
        <v>10</v>
      </c>
      <c r="J166">
        <f>IF(A165=Emisiones_CH4_CO2eq_LA[[#This Row],[País]],IFERROR(Emisiones_CH4_CO2eq_LA[[#This Row],[Emisiones Fugitivas (kilotoneladas CO₂e)]]-I165,0),0)</f>
        <v>0</v>
      </c>
      <c r="K166" s="6">
        <f>IF(A165=Emisiones_CH4_CO2eq_LA[[#This Row],[País]],IFERROR(((Emisiones_CH4_CO2eq_LA[[#This Row],[Emisiones Fugitivas (kilotoneladas CO₂e)]]-I165)/I165)*100,0),0)</f>
        <v>0</v>
      </c>
      <c r="L166" s="6">
        <v>9.3144560357675101E-4</v>
      </c>
      <c r="M166">
        <v>2640</v>
      </c>
      <c r="N166">
        <f>IF(A165=Emisiones_CH4_CO2eq_LA[[#This Row],[País]],IFERROR(Emisiones_CH4_CO2eq_LA[[#This Row],[Residuos (kilotoneladas CO₂e)]]-M165,0),0)</f>
        <v>-220</v>
      </c>
      <c r="O166" s="6">
        <f>IF(A165=Emisiones_CH4_CO2eq_LA[[#This Row],[País]],IFERROR(((Emisiones_CH4_CO2eq_LA[[#This Row],[Residuos (kilotoneladas CO₂e)]]-M165)/M165)*100,0),0)</f>
        <v>-7.6923076923076925</v>
      </c>
      <c r="P166" s="6">
        <v>0.24590163934426201</v>
      </c>
      <c r="Q166">
        <v>100</v>
      </c>
      <c r="R166">
        <f>IF(A165=Emisiones_CH4_CO2eq_LA[[#This Row],[País]],IFERROR(Emisiones_CH4_CO2eq_LA[[#This Row],[UCTUS (kilotoneladas CO₂e)]]-Q165,0),0)</f>
        <v>0</v>
      </c>
      <c r="S166" s="6">
        <f>IF(A165=Emisiones_CH4_CO2eq_LA[[#This Row],[País]],IFERROR(((Emisiones_CH4_CO2eq_LA[[#This Row],[UCTUS (kilotoneladas CO₂e)]]-Q165)/Q165)*100,0),0)</f>
        <v>0</v>
      </c>
      <c r="T166" s="6">
        <v>9.3144560357675092E-3</v>
      </c>
      <c r="U166">
        <v>0</v>
      </c>
      <c r="V166">
        <f>IF(A165=Emisiones_CH4_CO2eq_LA[[#This Row],[País]],IFERROR(Emisiones_CH4_CO2eq_LA[[#This Row],[Industria (kilotoneladas CO₂e)]]-U165,0),0)</f>
        <v>0</v>
      </c>
      <c r="W166" s="6">
        <f>IF(A165=Emisiones_CH4_CO2eq_LA[[#This Row],[País]],IFERROR(((Emisiones_CH4_CO2eq_LA[[#This Row],[Industria (kilotoneladas CO₂e)]]-U165)/U165)*100,0),0)</f>
        <v>0</v>
      </c>
      <c r="X166" s="6">
        <v>0</v>
      </c>
      <c r="Y166">
        <v>390</v>
      </c>
      <c r="Z166">
        <f>IF(A165=Emisiones_CH4_CO2eq_LA[[#This Row],[País]],IFERROR(Emisiones_CH4_CO2eq_LA[[#This Row],[Otras Quemas de Combustible (kilotoneladas CO₂e)]]-Y165,0),0)</f>
        <v>-20</v>
      </c>
      <c r="AA166" s="6">
        <f>IF(A165=Emisiones_CH4_CO2eq_LA[[#This Row],[País]],IFERROR(((Emisiones_CH4_CO2eq_LA[[#This Row],[Otras Quemas de Combustible (kilotoneladas CO₂e)]]-Y165)/Y165)*100,0),0)</f>
        <v>-4.8780487804878048</v>
      </c>
      <c r="AB166" s="6">
        <v>0.04</v>
      </c>
    </row>
    <row r="167" spans="1:28" x14ac:dyDescent="0.25">
      <c r="A167" t="s">
        <v>86</v>
      </c>
      <c r="B167" t="s">
        <v>86</v>
      </c>
      <c r="C167" t="s">
        <v>87</v>
      </c>
      <c r="D167">
        <v>1993</v>
      </c>
      <c r="E167">
        <v>8380</v>
      </c>
      <c r="F167">
        <f>IF(A166=Emisiones_CH4_CO2eq_LA[[#This Row],[País]],IFERROR(Emisiones_CH4_CO2eq_LA[[#This Row],[Agricultura (kilotoneladas CO₂e)]]-E166,0),0)</f>
        <v>-710</v>
      </c>
      <c r="G167" s="6">
        <f>IF(A166=Emisiones_CH4_CO2eq_LA[[#This Row],[País]],IFERROR(((Emisiones_CH4_CO2eq_LA[[#This Row],[Agricultura (kilotoneladas CO₂e)]]-E166)/E166)*100,0),0)</f>
        <v>-7.8107810781078104</v>
      </c>
      <c r="H167" s="6">
        <v>0.77671702660116704</v>
      </c>
      <c r="I167">
        <v>10</v>
      </c>
      <c r="J167">
        <f>IF(A166=Emisiones_CH4_CO2eq_LA[[#This Row],[País]],IFERROR(Emisiones_CH4_CO2eq_LA[[#This Row],[Emisiones Fugitivas (kilotoneladas CO₂e)]]-I166,0),0)</f>
        <v>0</v>
      </c>
      <c r="K167" s="6">
        <f>IF(A166=Emisiones_CH4_CO2eq_LA[[#This Row],[País]],IFERROR(((Emisiones_CH4_CO2eq_LA[[#This Row],[Emisiones Fugitivas (kilotoneladas CO₂e)]]-I166)/I166)*100,0),0)</f>
        <v>0</v>
      </c>
      <c r="L167" s="6">
        <v>9.2686996014459098E-4</v>
      </c>
      <c r="M167">
        <v>2410</v>
      </c>
      <c r="N167">
        <f>IF(A166=Emisiones_CH4_CO2eq_LA[[#This Row],[País]],IFERROR(Emisiones_CH4_CO2eq_LA[[#This Row],[Residuos (kilotoneladas CO₂e)]]-M166,0),0)</f>
        <v>-230</v>
      </c>
      <c r="O167" s="6">
        <f>IF(A166=Emisiones_CH4_CO2eq_LA[[#This Row],[País]],IFERROR(((Emisiones_CH4_CO2eq_LA[[#This Row],[Residuos (kilotoneladas CO₂e)]]-M166)/M166)*100,0),0)</f>
        <v>-8.7121212121212128</v>
      </c>
      <c r="P167" s="6">
        <v>0.22337566039484599</v>
      </c>
      <c r="Q167">
        <v>100</v>
      </c>
      <c r="R167">
        <f>IF(A166=Emisiones_CH4_CO2eq_LA[[#This Row],[País]],IFERROR(Emisiones_CH4_CO2eq_LA[[#This Row],[UCTUS (kilotoneladas CO₂e)]]-Q166,0),0)</f>
        <v>0</v>
      </c>
      <c r="S167" s="6">
        <f>IF(A166=Emisiones_CH4_CO2eq_LA[[#This Row],[País]],IFERROR(((Emisiones_CH4_CO2eq_LA[[#This Row],[UCTUS (kilotoneladas CO₂e)]]-Q166)/Q166)*100,0),0)</f>
        <v>0</v>
      </c>
      <c r="T167" s="6">
        <v>9.2686996014459105E-3</v>
      </c>
      <c r="U167">
        <v>0</v>
      </c>
      <c r="V167">
        <f>IF(A166=Emisiones_CH4_CO2eq_LA[[#This Row],[País]],IFERROR(Emisiones_CH4_CO2eq_LA[[#This Row],[Industria (kilotoneladas CO₂e)]]-U166,0),0)</f>
        <v>0</v>
      </c>
      <c r="W167" s="6">
        <f>IF(A166=Emisiones_CH4_CO2eq_LA[[#This Row],[País]],IFERROR(((Emisiones_CH4_CO2eq_LA[[#This Row],[Industria (kilotoneladas CO₂e)]]-U166)/U166)*100,0),0)</f>
        <v>0</v>
      </c>
      <c r="X167" s="6">
        <v>0</v>
      </c>
      <c r="Y167">
        <v>360</v>
      </c>
      <c r="Z167">
        <f>IF(A166=Emisiones_CH4_CO2eq_LA[[#This Row],[País]],IFERROR(Emisiones_CH4_CO2eq_LA[[#This Row],[Otras Quemas de Combustible (kilotoneladas CO₂e)]]-Y166,0),0)</f>
        <v>-30</v>
      </c>
      <c r="AA167" s="6">
        <f>IF(A166=Emisiones_CH4_CO2eq_LA[[#This Row],[País]],IFERROR(((Emisiones_CH4_CO2eq_LA[[#This Row],[Otras Quemas de Combustible (kilotoneladas CO₂e)]]-Y166)/Y166)*100,0),0)</f>
        <v>-7.6923076923076925</v>
      </c>
      <c r="AB167" s="6">
        <v>0.03</v>
      </c>
    </row>
    <row r="168" spans="1:28" x14ac:dyDescent="0.25">
      <c r="A168" t="s">
        <v>86</v>
      </c>
      <c r="B168" t="s">
        <v>86</v>
      </c>
      <c r="C168" t="s">
        <v>87</v>
      </c>
      <c r="D168">
        <v>1994</v>
      </c>
      <c r="E168">
        <v>8940</v>
      </c>
      <c r="F168">
        <f>IF(A167=Emisiones_CH4_CO2eq_LA[[#This Row],[País]],IFERROR(Emisiones_CH4_CO2eq_LA[[#This Row],[Agricultura (kilotoneladas CO₂e)]]-E167,0),0)</f>
        <v>560</v>
      </c>
      <c r="G168" s="6">
        <f>IF(A167=Emisiones_CH4_CO2eq_LA[[#This Row],[País]],IFERROR(((Emisiones_CH4_CO2eq_LA[[#This Row],[Agricultura (kilotoneladas CO₂e)]]-E167)/E167)*100,0),0)</f>
        <v>6.6825775656324584</v>
      </c>
      <c r="H168" s="6">
        <v>0.82487543827274301</v>
      </c>
      <c r="I168">
        <v>10</v>
      </c>
      <c r="J168">
        <f>IF(A167=Emisiones_CH4_CO2eq_LA[[#This Row],[País]],IFERROR(Emisiones_CH4_CO2eq_LA[[#This Row],[Emisiones Fugitivas (kilotoneladas CO₂e)]]-I167,0),0)</f>
        <v>0</v>
      </c>
      <c r="K168" s="6">
        <f>IF(A167=Emisiones_CH4_CO2eq_LA[[#This Row],[País]],IFERROR(((Emisiones_CH4_CO2eq_LA[[#This Row],[Emisiones Fugitivas (kilotoneladas CO₂e)]]-I167)/I167)*100,0),0)</f>
        <v>0</v>
      </c>
      <c r="L168" s="6">
        <v>9.2267946115519403E-4</v>
      </c>
      <c r="M168">
        <v>2190</v>
      </c>
      <c r="N168">
        <f>IF(A167=Emisiones_CH4_CO2eq_LA[[#This Row],[País]],IFERROR(Emisiones_CH4_CO2eq_LA[[#This Row],[Residuos (kilotoneladas CO₂e)]]-M167,0),0)</f>
        <v>-220</v>
      </c>
      <c r="O168" s="6">
        <f>IF(A167=Emisiones_CH4_CO2eq_LA[[#This Row],[País]],IFERROR(((Emisiones_CH4_CO2eq_LA[[#This Row],[Residuos (kilotoneladas CO₂e)]]-M167)/M167)*100,0),0)</f>
        <v>-9.1286307053941904</v>
      </c>
      <c r="P168" s="6">
        <v>0.20206680199298699</v>
      </c>
      <c r="Q168">
        <v>100</v>
      </c>
      <c r="R168">
        <f>IF(A167=Emisiones_CH4_CO2eq_LA[[#This Row],[País]],IFERROR(Emisiones_CH4_CO2eq_LA[[#This Row],[UCTUS (kilotoneladas CO₂e)]]-Q167,0),0)</f>
        <v>0</v>
      </c>
      <c r="S168" s="6">
        <f>IF(A167=Emisiones_CH4_CO2eq_LA[[#This Row],[País]],IFERROR(((Emisiones_CH4_CO2eq_LA[[#This Row],[UCTUS (kilotoneladas CO₂e)]]-Q167)/Q167)*100,0),0)</f>
        <v>0</v>
      </c>
      <c r="T168" s="6">
        <v>9.2267946115519393E-3</v>
      </c>
      <c r="U168">
        <v>0</v>
      </c>
      <c r="V168">
        <f>IF(A167=Emisiones_CH4_CO2eq_LA[[#This Row],[País]],IFERROR(Emisiones_CH4_CO2eq_LA[[#This Row],[Industria (kilotoneladas CO₂e)]]-U167,0),0)</f>
        <v>0</v>
      </c>
      <c r="W168" s="6">
        <f>IF(A167=Emisiones_CH4_CO2eq_LA[[#This Row],[País]],IFERROR(((Emisiones_CH4_CO2eq_LA[[#This Row],[Industria (kilotoneladas CO₂e)]]-U167)/U167)*100,0),0)</f>
        <v>0</v>
      </c>
      <c r="X168" s="6">
        <v>0</v>
      </c>
      <c r="Y168">
        <v>340</v>
      </c>
      <c r="Z168">
        <f>IF(A167=Emisiones_CH4_CO2eq_LA[[#This Row],[País]],IFERROR(Emisiones_CH4_CO2eq_LA[[#This Row],[Otras Quemas de Combustible (kilotoneladas CO₂e)]]-Y167,0),0)</f>
        <v>-20</v>
      </c>
      <c r="AA168" s="6">
        <f>IF(A167=Emisiones_CH4_CO2eq_LA[[#This Row],[País]],IFERROR(((Emisiones_CH4_CO2eq_LA[[#This Row],[Otras Quemas de Combustible (kilotoneladas CO₂e)]]-Y167)/Y167)*100,0),0)</f>
        <v>-5.5555555555555554</v>
      </c>
      <c r="AB168" s="6">
        <v>0.03</v>
      </c>
    </row>
    <row r="169" spans="1:28" x14ac:dyDescent="0.25">
      <c r="A169" t="s">
        <v>86</v>
      </c>
      <c r="B169" t="s">
        <v>86</v>
      </c>
      <c r="C169" t="s">
        <v>87</v>
      </c>
      <c r="D169">
        <v>1995</v>
      </c>
      <c r="E169">
        <v>8570</v>
      </c>
      <c r="F169">
        <f>IF(A168=Emisiones_CH4_CO2eq_LA[[#This Row],[País]],IFERROR(Emisiones_CH4_CO2eq_LA[[#This Row],[Agricultura (kilotoneladas CO₂e)]]-E168,0),0)</f>
        <v>-370</v>
      </c>
      <c r="G169" s="6">
        <f>IF(A168=Emisiones_CH4_CO2eq_LA[[#This Row],[País]],IFERROR(((Emisiones_CH4_CO2eq_LA[[#This Row],[Agricultura (kilotoneladas CO₂e)]]-E168)/E168)*100,0),0)</f>
        <v>-4.1387024608501122</v>
      </c>
      <c r="H169" s="6">
        <v>0.78710506980161599</v>
      </c>
      <c r="I169">
        <v>480</v>
      </c>
      <c r="J169">
        <f>IF(A168=Emisiones_CH4_CO2eq_LA[[#This Row],[País]],IFERROR(Emisiones_CH4_CO2eq_LA[[#This Row],[Emisiones Fugitivas (kilotoneladas CO₂e)]]-I168,0),0)</f>
        <v>470</v>
      </c>
      <c r="K169" s="6">
        <f>IF(A168=Emisiones_CH4_CO2eq_LA[[#This Row],[País]],IFERROR(((Emisiones_CH4_CO2eq_LA[[#This Row],[Emisiones Fugitivas (kilotoneladas CO₂e)]]-I168)/I168)*100,0),0)</f>
        <v>4700</v>
      </c>
      <c r="L169" s="6">
        <v>4.4085231447464998E-2</v>
      </c>
      <c r="M169">
        <v>2320</v>
      </c>
      <c r="N169">
        <f>IF(A168=Emisiones_CH4_CO2eq_LA[[#This Row],[País]],IFERROR(Emisiones_CH4_CO2eq_LA[[#This Row],[Residuos (kilotoneladas CO₂e)]]-M168,0),0)</f>
        <v>130</v>
      </c>
      <c r="O169" s="6">
        <f>IF(A168=Emisiones_CH4_CO2eq_LA[[#This Row],[País]],IFERROR(((Emisiones_CH4_CO2eq_LA[[#This Row],[Residuos (kilotoneladas CO₂e)]]-M168)/M168)*100,0),0)</f>
        <v>5.93607305936073</v>
      </c>
      <c r="P169" s="6">
        <v>0.21307861866274699</v>
      </c>
      <c r="Q169">
        <v>100</v>
      </c>
      <c r="R169">
        <f>IF(A168=Emisiones_CH4_CO2eq_LA[[#This Row],[País]],IFERROR(Emisiones_CH4_CO2eq_LA[[#This Row],[UCTUS (kilotoneladas CO₂e)]]-Q168,0),0)</f>
        <v>0</v>
      </c>
      <c r="S169" s="6">
        <f>IF(A168=Emisiones_CH4_CO2eq_LA[[#This Row],[País]],IFERROR(((Emisiones_CH4_CO2eq_LA[[#This Row],[UCTUS (kilotoneladas CO₂e)]]-Q168)/Q168)*100,0),0)</f>
        <v>0</v>
      </c>
      <c r="T169" s="6">
        <v>9.1844232182218908E-3</v>
      </c>
      <c r="U169">
        <v>0</v>
      </c>
      <c r="V169">
        <f>IF(A168=Emisiones_CH4_CO2eq_LA[[#This Row],[País]],IFERROR(Emisiones_CH4_CO2eq_LA[[#This Row],[Industria (kilotoneladas CO₂e)]]-U168,0),0)</f>
        <v>0</v>
      </c>
      <c r="W169" s="6">
        <f>IF(A168=Emisiones_CH4_CO2eq_LA[[#This Row],[País]],IFERROR(((Emisiones_CH4_CO2eq_LA[[#This Row],[Industria (kilotoneladas CO₂e)]]-U168)/U168)*100,0),0)</f>
        <v>0</v>
      </c>
      <c r="X169" s="6">
        <v>0</v>
      </c>
      <c r="Y169">
        <v>430</v>
      </c>
      <c r="Z169">
        <f>IF(A168=Emisiones_CH4_CO2eq_LA[[#This Row],[País]],IFERROR(Emisiones_CH4_CO2eq_LA[[#This Row],[Otras Quemas de Combustible (kilotoneladas CO₂e)]]-Y168,0),0)</f>
        <v>90</v>
      </c>
      <c r="AA169" s="6">
        <f>IF(A168=Emisiones_CH4_CO2eq_LA[[#This Row],[País]],IFERROR(((Emisiones_CH4_CO2eq_LA[[#This Row],[Otras Quemas de Combustible (kilotoneladas CO₂e)]]-Y168)/Y168)*100,0),0)</f>
        <v>26.47058823529412</v>
      </c>
      <c r="AB169" s="6">
        <v>0.04</v>
      </c>
    </row>
    <row r="170" spans="1:28" x14ac:dyDescent="0.25">
      <c r="A170" t="s">
        <v>86</v>
      </c>
      <c r="B170" t="s">
        <v>86</v>
      </c>
      <c r="C170" t="s">
        <v>87</v>
      </c>
      <c r="D170">
        <v>1996</v>
      </c>
      <c r="E170">
        <v>9060</v>
      </c>
      <c r="F170">
        <f>IF(A169=Emisiones_CH4_CO2eq_LA[[#This Row],[País]],IFERROR(Emisiones_CH4_CO2eq_LA[[#This Row],[Agricultura (kilotoneladas CO₂e)]]-E169,0),0)</f>
        <v>490</v>
      </c>
      <c r="G170" s="6">
        <f>IF(A169=Emisiones_CH4_CO2eq_LA[[#This Row],[País]],IFERROR(((Emisiones_CH4_CO2eq_LA[[#This Row],[Agricultura (kilotoneladas CO₂e)]]-E169)/E169)*100,0),0)</f>
        <v>5.7176196032672113</v>
      </c>
      <c r="H170" s="6">
        <v>0.82822927141420599</v>
      </c>
      <c r="I170">
        <v>940</v>
      </c>
      <c r="J170">
        <f>IF(A169=Emisiones_CH4_CO2eq_LA[[#This Row],[País]],IFERROR(Emisiones_CH4_CO2eq_LA[[#This Row],[Emisiones Fugitivas (kilotoneladas CO₂e)]]-I169,0),0)</f>
        <v>460</v>
      </c>
      <c r="K170" s="6">
        <f>IF(A169=Emisiones_CH4_CO2eq_LA[[#This Row],[País]],IFERROR(((Emisiones_CH4_CO2eq_LA[[#This Row],[Emisiones Fugitivas (kilotoneladas CO₂e)]]-I169)/I169)*100,0),0)</f>
        <v>95.833333333333343</v>
      </c>
      <c r="L170" s="6">
        <v>8.5931072310083095E-2</v>
      </c>
      <c r="M170">
        <v>2450</v>
      </c>
      <c r="N170">
        <f>IF(A169=Emisiones_CH4_CO2eq_LA[[#This Row],[País]],IFERROR(Emisiones_CH4_CO2eq_LA[[#This Row],[Residuos (kilotoneladas CO₂e)]]-M169,0),0)</f>
        <v>130</v>
      </c>
      <c r="O170" s="6">
        <f>IF(A169=Emisiones_CH4_CO2eq_LA[[#This Row],[País]],IFERROR(((Emisiones_CH4_CO2eq_LA[[#This Row],[Residuos (kilotoneladas CO₂e)]]-M169)/M169)*100,0),0)</f>
        <v>5.6034482758620694</v>
      </c>
      <c r="P170" s="6">
        <v>0.22396928421244999</v>
      </c>
      <c r="Q170">
        <v>40</v>
      </c>
      <c r="R170">
        <f>IF(A169=Emisiones_CH4_CO2eq_LA[[#This Row],[País]],IFERROR(Emisiones_CH4_CO2eq_LA[[#This Row],[UCTUS (kilotoneladas CO₂e)]]-Q169,0),0)</f>
        <v>-60</v>
      </c>
      <c r="S170" s="6">
        <f>IF(A169=Emisiones_CH4_CO2eq_LA[[#This Row],[País]],IFERROR(((Emisiones_CH4_CO2eq_LA[[#This Row],[UCTUS (kilotoneladas CO₂e)]]-Q169)/Q169)*100,0),0)</f>
        <v>-60</v>
      </c>
      <c r="T170" s="6">
        <v>3.6566413748971502E-3</v>
      </c>
      <c r="U170">
        <v>0</v>
      </c>
      <c r="V170">
        <f>IF(A169=Emisiones_CH4_CO2eq_LA[[#This Row],[País]],IFERROR(Emisiones_CH4_CO2eq_LA[[#This Row],[Industria (kilotoneladas CO₂e)]]-U169,0),0)</f>
        <v>0</v>
      </c>
      <c r="W170" s="6">
        <f>IF(A169=Emisiones_CH4_CO2eq_LA[[#This Row],[País]],IFERROR(((Emisiones_CH4_CO2eq_LA[[#This Row],[Industria (kilotoneladas CO₂e)]]-U169)/U169)*100,0),0)</f>
        <v>0</v>
      </c>
      <c r="X170" s="6">
        <v>0</v>
      </c>
      <c r="Y170">
        <v>480</v>
      </c>
      <c r="Z170">
        <f>IF(A169=Emisiones_CH4_CO2eq_LA[[#This Row],[País]],IFERROR(Emisiones_CH4_CO2eq_LA[[#This Row],[Otras Quemas de Combustible (kilotoneladas CO₂e)]]-Y169,0),0)</f>
        <v>50</v>
      </c>
      <c r="AA170" s="6">
        <f>IF(A169=Emisiones_CH4_CO2eq_LA[[#This Row],[País]],IFERROR(((Emisiones_CH4_CO2eq_LA[[#This Row],[Otras Quemas de Combustible (kilotoneladas CO₂e)]]-Y169)/Y169)*100,0),0)</f>
        <v>11.627906976744185</v>
      </c>
      <c r="AB170" s="6">
        <v>0.04</v>
      </c>
    </row>
    <row r="171" spans="1:28" x14ac:dyDescent="0.25">
      <c r="A171" t="s">
        <v>86</v>
      </c>
      <c r="B171" t="s">
        <v>86</v>
      </c>
      <c r="C171" t="s">
        <v>87</v>
      </c>
      <c r="D171">
        <v>1997</v>
      </c>
      <c r="E171">
        <v>8920</v>
      </c>
      <c r="F171">
        <f>IF(A170=Emisiones_CH4_CO2eq_LA[[#This Row],[País]],IFERROR(Emisiones_CH4_CO2eq_LA[[#This Row],[Agricultura (kilotoneladas CO₂e)]]-E170,0),0)</f>
        <v>-140</v>
      </c>
      <c r="G171" s="6">
        <f>IF(A170=Emisiones_CH4_CO2eq_LA[[#This Row],[País]],IFERROR(((Emisiones_CH4_CO2eq_LA[[#This Row],[Agricultura (kilotoneladas CO₂e)]]-E170)/E170)*100,0),0)</f>
        <v>-1.545253863134658</v>
      </c>
      <c r="H171" s="6">
        <v>0.81164695177433999</v>
      </c>
      <c r="I171">
        <v>1070</v>
      </c>
      <c r="J171">
        <f>IF(A170=Emisiones_CH4_CO2eq_LA[[#This Row],[País]],IFERROR(Emisiones_CH4_CO2eq_LA[[#This Row],[Emisiones Fugitivas (kilotoneladas CO₂e)]]-I170,0),0)</f>
        <v>130</v>
      </c>
      <c r="K171" s="6">
        <f>IF(A170=Emisiones_CH4_CO2eq_LA[[#This Row],[País]],IFERROR(((Emisiones_CH4_CO2eq_LA[[#This Row],[Emisiones Fugitivas (kilotoneladas CO₂e)]]-I170)/I170)*100,0),0)</f>
        <v>13.829787234042554</v>
      </c>
      <c r="L171" s="6">
        <v>9.7361237488626004E-2</v>
      </c>
      <c r="M171">
        <v>2460</v>
      </c>
      <c r="N171">
        <f>IF(A170=Emisiones_CH4_CO2eq_LA[[#This Row],[País]],IFERROR(Emisiones_CH4_CO2eq_LA[[#This Row],[Residuos (kilotoneladas CO₂e)]]-M170,0),0)</f>
        <v>10</v>
      </c>
      <c r="O171" s="6">
        <f>IF(A170=Emisiones_CH4_CO2eq_LA[[#This Row],[País]],IFERROR(((Emisiones_CH4_CO2eq_LA[[#This Row],[Residuos (kilotoneladas CO₂e)]]-M170)/M170)*100,0),0)</f>
        <v>0.40816326530612246</v>
      </c>
      <c r="P171" s="6">
        <v>0.223839854413102</v>
      </c>
      <c r="Q171">
        <v>40</v>
      </c>
      <c r="R171">
        <f>IF(A170=Emisiones_CH4_CO2eq_LA[[#This Row],[País]],IFERROR(Emisiones_CH4_CO2eq_LA[[#This Row],[UCTUS (kilotoneladas CO₂e)]]-Q170,0),0)</f>
        <v>0</v>
      </c>
      <c r="S171" s="6">
        <f>IF(A170=Emisiones_CH4_CO2eq_LA[[#This Row],[País]],IFERROR(((Emisiones_CH4_CO2eq_LA[[#This Row],[UCTUS (kilotoneladas CO₂e)]]-Q170)/Q170)*100,0),0)</f>
        <v>0</v>
      </c>
      <c r="T171" s="6">
        <v>3.6396724294813399E-3</v>
      </c>
      <c r="U171">
        <v>0</v>
      </c>
      <c r="V171">
        <f>IF(A170=Emisiones_CH4_CO2eq_LA[[#This Row],[País]],IFERROR(Emisiones_CH4_CO2eq_LA[[#This Row],[Industria (kilotoneladas CO₂e)]]-U170,0),0)</f>
        <v>0</v>
      </c>
      <c r="W171" s="6">
        <f>IF(A170=Emisiones_CH4_CO2eq_LA[[#This Row],[País]],IFERROR(((Emisiones_CH4_CO2eq_LA[[#This Row],[Industria (kilotoneladas CO₂e)]]-U170)/U170)*100,0),0)</f>
        <v>0</v>
      </c>
      <c r="X171" s="6">
        <v>0</v>
      </c>
      <c r="Y171">
        <v>440</v>
      </c>
      <c r="Z171">
        <f>IF(A170=Emisiones_CH4_CO2eq_LA[[#This Row],[País]],IFERROR(Emisiones_CH4_CO2eq_LA[[#This Row],[Otras Quemas de Combustible (kilotoneladas CO₂e)]]-Y170,0),0)</f>
        <v>-40</v>
      </c>
      <c r="AA171" s="6">
        <f>IF(A170=Emisiones_CH4_CO2eq_LA[[#This Row],[País]],IFERROR(((Emisiones_CH4_CO2eq_LA[[#This Row],[Otras Quemas de Combustible (kilotoneladas CO₂e)]]-Y170)/Y170)*100,0),0)</f>
        <v>-8.3333333333333321</v>
      </c>
      <c r="AB171" s="6">
        <v>0.04</v>
      </c>
    </row>
    <row r="172" spans="1:28" x14ac:dyDescent="0.25">
      <c r="A172" t="s">
        <v>86</v>
      </c>
      <c r="B172" t="s">
        <v>86</v>
      </c>
      <c r="C172" t="s">
        <v>87</v>
      </c>
      <c r="D172">
        <v>1998</v>
      </c>
      <c r="E172">
        <v>8830</v>
      </c>
      <c r="F172">
        <f>IF(A171=Emisiones_CH4_CO2eq_LA[[#This Row],[País]],IFERROR(Emisiones_CH4_CO2eq_LA[[#This Row],[Agricultura (kilotoneladas CO₂e)]]-E171,0),0)</f>
        <v>-90</v>
      </c>
      <c r="G172" s="6">
        <f>IF(A171=Emisiones_CH4_CO2eq_LA[[#This Row],[País]],IFERROR(((Emisiones_CH4_CO2eq_LA[[#This Row],[Agricultura (kilotoneladas CO₂e)]]-E171)/E171)*100,0),0)</f>
        <v>-1.0089686098654709</v>
      </c>
      <c r="H172" s="6">
        <v>0.79989129450131302</v>
      </c>
      <c r="I172">
        <v>1190</v>
      </c>
      <c r="J172">
        <f>IF(A171=Emisiones_CH4_CO2eq_LA[[#This Row],[País]],IFERROR(Emisiones_CH4_CO2eq_LA[[#This Row],[Emisiones Fugitivas (kilotoneladas CO₂e)]]-I171,0),0)</f>
        <v>120</v>
      </c>
      <c r="K172" s="6">
        <f>IF(A171=Emisiones_CH4_CO2eq_LA[[#This Row],[País]],IFERROR(((Emisiones_CH4_CO2eq_LA[[#This Row],[Emisiones Fugitivas (kilotoneladas CO₂e)]]-I171)/I171)*100,0),0)</f>
        <v>11.214953271028037</v>
      </c>
      <c r="L172" s="6">
        <v>0.107799619530754</v>
      </c>
      <c r="M172">
        <v>2470</v>
      </c>
      <c r="N172">
        <f>IF(A171=Emisiones_CH4_CO2eq_LA[[#This Row],[País]],IFERROR(Emisiones_CH4_CO2eq_LA[[#This Row],[Residuos (kilotoneladas CO₂e)]]-M171,0),0)</f>
        <v>10</v>
      </c>
      <c r="O172" s="6">
        <f>IF(A171=Emisiones_CH4_CO2eq_LA[[#This Row],[País]],IFERROR(((Emisiones_CH4_CO2eq_LA[[#This Row],[Residuos (kilotoneladas CO₂e)]]-M171)/M171)*100,0),0)</f>
        <v>0.40650406504065045</v>
      </c>
      <c r="P172" s="6">
        <v>0.22375215146299399</v>
      </c>
      <c r="Q172">
        <v>70</v>
      </c>
      <c r="R172">
        <f>IF(A171=Emisiones_CH4_CO2eq_LA[[#This Row],[País]],IFERROR(Emisiones_CH4_CO2eq_LA[[#This Row],[UCTUS (kilotoneladas CO₂e)]]-Q171,0),0)</f>
        <v>30</v>
      </c>
      <c r="S172" s="6">
        <f>IF(A171=Emisiones_CH4_CO2eq_LA[[#This Row],[País]],IFERROR(((Emisiones_CH4_CO2eq_LA[[#This Row],[UCTUS (kilotoneladas CO₂e)]]-Q171)/Q171)*100,0),0)</f>
        <v>75</v>
      </c>
      <c r="T172" s="6">
        <v>6.3411540900443798E-3</v>
      </c>
      <c r="U172">
        <v>0</v>
      </c>
      <c r="V172">
        <f>IF(A171=Emisiones_CH4_CO2eq_LA[[#This Row],[País]],IFERROR(Emisiones_CH4_CO2eq_LA[[#This Row],[Industria (kilotoneladas CO₂e)]]-U171,0),0)</f>
        <v>0</v>
      </c>
      <c r="W172" s="6">
        <f>IF(A171=Emisiones_CH4_CO2eq_LA[[#This Row],[País]],IFERROR(((Emisiones_CH4_CO2eq_LA[[#This Row],[Industria (kilotoneladas CO₂e)]]-U171)/U171)*100,0),0)</f>
        <v>0</v>
      </c>
      <c r="X172" s="6">
        <v>0</v>
      </c>
      <c r="Y172">
        <v>400</v>
      </c>
      <c r="Z172">
        <f>IF(A171=Emisiones_CH4_CO2eq_LA[[#This Row],[País]],IFERROR(Emisiones_CH4_CO2eq_LA[[#This Row],[Otras Quemas de Combustible (kilotoneladas CO₂e)]]-Y171,0),0)</f>
        <v>-40</v>
      </c>
      <c r="AA172" s="6">
        <f>IF(A171=Emisiones_CH4_CO2eq_LA[[#This Row],[País]],IFERROR(((Emisiones_CH4_CO2eq_LA[[#This Row],[Otras Quemas de Combustible (kilotoneladas CO₂e)]]-Y171)/Y171)*100,0),0)</f>
        <v>-9.0909090909090917</v>
      </c>
      <c r="AB172" s="6">
        <v>0.04</v>
      </c>
    </row>
    <row r="173" spans="1:28" x14ac:dyDescent="0.25">
      <c r="A173" t="s">
        <v>86</v>
      </c>
      <c r="B173" t="s">
        <v>86</v>
      </c>
      <c r="C173" t="s">
        <v>87</v>
      </c>
      <c r="D173">
        <v>1999</v>
      </c>
      <c r="E173">
        <v>8410</v>
      </c>
      <c r="F173">
        <f>IF(A172=Emisiones_CH4_CO2eq_LA[[#This Row],[País]],IFERROR(Emisiones_CH4_CO2eq_LA[[#This Row],[Agricultura (kilotoneladas CO₂e)]]-E172,0),0)</f>
        <v>-420</v>
      </c>
      <c r="G173" s="6">
        <f>IF(A172=Emisiones_CH4_CO2eq_LA[[#This Row],[País]],IFERROR(((Emisiones_CH4_CO2eq_LA[[#This Row],[Agricultura (kilotoneladas CO₂e)]]-E172)/E172)*100,0),0)</f>
        <v>-4.756511891279728</v>
      </c>
      <c r="H173" s="6">
        <v>0.75868290482634104</v>
      </c>
      <c r="I173">
        <v>1310</v>
      </c>
      <c r="J173">
        <f>IF(A172=Emisiones_CH4_CO2eq_LA[[#This Row],[País]],IFERROR(Emisiones_CH4_CO2eq_LA[[#This Row],[Emisiones Fugitivas (kilotoneladas CO₂e)]]-I172,0),0)</f>
        <v>120</v>
      </c>
      <c r="K173" s="6">
        <f>IF(A172=Emisiones_CH4_CO2eq_LA[[#This Row],[País]],IFERROR(((Emisiones_CH4_CO2eq_LA[[#This Row],[Emisiones Fugitivas (kilotoneladas CO₂e)]]-I172)/I172)*100,0),0)</f>
        <v>10.084033613445378</v>
      </c>
      <c r="L173" s="6">
        <v>0.118177717636445</v>
      </c>
      <c r="M173">
        <v>2490</v>
      </c>
      <c r="N173">
        <f>IF(A172=Emisiones_CH4_CO2eq_LA[[#This Row],[País]],IFERROR(Emisiones_CH4_CO2eq_LA[[#This Row],[Residuos (kilotoneladas CO₂e)]]-M172,0),0)</f>
        <v>20</v>
      </c>
      <c r="O173" s="6">
        <f>IF(A172=Emisiones_CH4_CO2eq_LA[[#This Row],[País]],IFERROR(((Emisiones_CH4_CO2eq_LA[[#This Row],[Residuos (kilotoneladas CO₂e)]]-M172)/M172)*100,0),0)</f>
        <v>0.80971659919028338</v>
      </c>
      <c r="P173" s="6">
        <v>0.22462787550744201</v>
      </c>
      <c r="Q173">
        <v>80</v>
      </c>
      <c r="R173">
        <f>IF(A172=Emisiones_CH4_CO2eq_LA[[#This Row],[País]],IFERROR(Emisiones_CH4_CO2eq_LA[[#This Row],[UCTUS (kilotoneladas CO₂e)]]-Q172,0),0)</f>
        <v>10</v>
      </c>
      <c r="S173" s="6">
        <f>IF(A172=Emisiones_CH4_CO2eq_LA[[#This Row],[País]],IFERROR(((Emisiones_CH4_CO2eq_LA[[#This Row],[UCTUS (kilotoneladas CO₂e)]]-Q172)/Q172)*100,0),0)</f>
        <v>14.285714285714285</v>
      </c>
      <c r="T173" s="6">
        <v>7.2169598556608002E-3</v>
      </c>
      <c r="U173">
        <v>0</v>
      </c>
      <c r="V173">
        <f>IF(A172=Emisiones_CH4_CO2eq_LA[[#This Row],[País]],IFERROR(Emisiones_CH4_CO2eq_LA[[#This Row],[Industria (kilotoneladas CO₂e)]]-U172,0),0)</f>
        <v>0</v>
      </c>
      <c r="W173" s="6">
        <f>IF(A172=Emisiones_CH4_CO2eq_LA[[#This Row],[País]],IFERROR(((Emisiones_CH4_CO2eq_LA[[#This Row],[Industria (kilotoneladas CO₂e)]]-U172)/U172)*100,0),0)</f>
        <v>0</v>
      </c>
      <c r="X173" s="6">
        <v>0</v>
      </c>
      <c r="Y173">
        <v>360</v>
      </c>
      <c r="Z173">
        <f>IF(A172=Emisiones_CH4_CO2eq_LA[[#This Row],[País]],IFERROR(Emisiones_CH4_CO2eq_LA[[#This Row],[Otras Quemas de Combustible (kilotoneladas CO₂e)]]-Y172,0),0)</f>
        <v>-40</v>
      </c>
      <c r="AA173" s="6">
        <f>IF(A172=Emisiones_CH4_CO2eq_LA[[#This Row],[País]],IFERROR(((Emisiones_CH4_CO2eq_LA[[#This Row],[Otras Quemas de Combustible (kilotoneladas CO₂e)]]-Y172)/Y172)*100,0),0)</f>
        <v>-10</v>
      </c>
      <c r="AB173" s="6">
        <v>0.03</v>
      </c>
    </row>
    <row r="174" spans="1:28" x14ac:dyDescent="0.25">
      <c r="A174" t="s">
        <v>86</v>
      </c>
      <c r="B174" t="s">
        <v>86</v>
      </c>
      <c r="C174" t="s">
        <v>87</v>
      </c>
      <c r="D174">
        <v>2000</v>
      </c>
      <c r="E174">
        <v>8279.9999999999891</v>
      </c>
      <c r="F174">
        <f>IF(A173=Emisiones_CH4_CO2eq_LA[[#This Row],[País]],IFERROR(Emisiones_CH4_CO2eq_LA[[#This Row],[Agricultura (kilotoneladas CO₂e)]]-E173,0),0)</f>
        <v>-130.00000000001091</v>
      </c>
      <c r="G174" s="6">
        <f>IF(A173=Emisiones_CH4_CO2eq_LA[[#This Row],[País]],IFERROR(((Emisiones_CH4_CO2eq_LA[[#This Row],[Agricultura (kilotoneladas CO₂e)]]-E173)/E173)*100,0),0)</f>
        <v>-1.5457788347207004</v>
      </c>
      <c r="H174" s="6">
        <v>0.74420276829049004</v>
      </c>
      <c r="I174">
        <v>1430</v>
      </c>
      <c r="J174">
        <f>IF(A173=Emisiones_CH4_CO2eq_LA[[#This Row],[País]],IFERROR(Emisiones_CH4_CO2eq_LA[[#This Row],[Emisiones Fugitivas (kilotoneladas CO₂e)]]-I173,0),0)</f>
        <v>120</v>
      </c>
      <c r="K174" s="6">
        <f>IF(A173=Emisiones_CH4_CO2eq_LA[[#This Row],[País]],IFERROR(((Emisiones_CH4_CO2eq_LA[[#This Row],[Emisiones Fugitivas (kilotoneladas CO₂e)]]-I173)/I173)*100,0),0)</f>
        <v>9.1603053435114496</v>
      </c>
      <c r="L174" s="6">
        <v>0.128527772784468</v>
      </c>
      <c r="M174">
        <v>2500</v>
      </c>
      <c r="N174">
        <f>IF(A173=Emisiones_CH4_CO2eq_LA[[#This Row],[País]],IFERROR(Emisiones_CH4_CO2eq_LA[[#This Row],[Residuos (kilotoneladas CO₂e)]]-M173,0),0)</f>
        <v>10</v>
      </c>
      <c r="O174" s="6">
        <f>IF(A173=Emisiones_CH4_CO2eq_LA[[#This Row],[País]],IFERROR(((Emisiones_CH4_CO2eq_LA[[#This Row],[Residuos (kilotoneladas CO₂e)]]-M173)/M173)*100,0),0)</f>
        <v>0.40160642570281119</v>
      </c>
      <c r="P174" s="6">
        <v>0.22469890346935101</v>
      </c>
      <c r="Q174">
        <v>100</v>
      </c>
      <c r="R174">
        <f>IF(A173=Emisiones_CH4_CO2eq_LA[[#This Row],[País]],IFERROR(Emisiones_CH4_CO2eq_LA[[#This Row],[UCTUS (kilotoneladas CO₂e)]]-Q173,0),0)</f>
        <v>20</v>
      </c>
      <c r="S174" s="6">
        <f>IF(A173=Emisiones_CH4_CO2eq_LA[[#This Row],[País]],IFERROR(((Emisiones_CH4_CO2eq_LA[[#This Row],[UCTUS (kilotoneladas CO₂e)]]-Q173)/Q173)*100,0),0)</f>
        <v>25</v>
      </c>
      <c r="T174" s="6">
        <v>8.9879561387740392E-3</v>
      </c>
      <c r="U174">
        <v>0</v>
      </c>
      <c r="V174">
        <f>IF(A173=Emisiones_CH4_CO2eq_LA[[#This Row],[País]],IFERROR(Emisiones_CH4_CO2eq_LA[[#This Row],[Industria (kilotoneladas CO₂e)]]-U173,0),0)</f>
        <v>0</v>
      </c>
      <c r="W174" s="6">
        <f>IF(A173=Emisiones_CH4_CO2eq_LA[[#This Row],[País]],IFERROR(((Emisiones_CH4_CO2eq_LA[[#This Row],[Industria (kilotoneladas CO₂e)]]-U173)/U173)*100,0),0)</f>
        <v>0</v>
      </c>
      <c r="X174" s="6">
        <v>0</v>
      </c>
      <c r="Y174">
        <v>320</v>
      </c>
      <c r="Z174">
        <f>IF(A173=Emisiones_CH4_CO2eq_LA[[#This Row],[País]],IFERROR(Emisiones_CH4_CO2eq_LA[[#This Row],[Otras Quemas de Combustible (kilotoneladas CO₂e)]]-Y173,0),0)</f>
        <v>-40</v>
      </c>
      <c r="AA174" s="6">
        <f>IF(A173=Emisiones_CH4_CO2eq_LA[[#This Row],[País]],IFERROR(((Emisiones_CH4_CO2eq_LA[[#This Row],[Otras Quemas de Combustible (kilotoneladas CO₂e)]]-Y173)/Y173)*100,0),0)</f>
        <v>-11.111111111111111</v>
      </c>
      <c r="AB174" s="6">
        <v>0.03</v>
      </c>
    </row>
    <row r="175" spans="1:28" x14ac:dyDescent="0.25">
      <c r="A175" t="s">
        <v>86</v>
      </c>
      <c r="B175" t="s">
        <v>86</v>
      </c>
      <c r="C175" t="s">
        <v>87</v>
      </c>
      <c r="D175">
        <v>2001</v>
      </c>
      <c r="E175">
        <v>8050</v>
      </c>
      <c r="F175">
        <f>IF(A174=Emisiones_CH4_CO2eq_LA[[#This Row],[País]],IFERROR(Emisiones_CH4_CO2eq_LA[[#This Row],[Agricultura (kilotoneladas CO₂e)]]-E174,0),0)</f>
        <v>-229.99999999998909</v>
      </c>
      <c r="G175" s="6">
        <f>IF(A174=Emisiones_CH4_CO2eq_LA[[#This Row],[País]],IFERROR(((Emisiones_CH4_CO2eq_LA[[#This Row],[Agricultura (kilotoneladas CO₂e)]]-E174)/E174)*100,0),0)</f>
        <v>-2.7777777777776498</v>
      </c>
      <c r="H175" s="6">
        <v>0.72100313479623801</v>
      </c>
      <c r="I175">
        <v>1490</v>
      </c>
      <c r="J175">
        <f>IF(A174=Emisiones_CH4_CO2eq_LA[[#This Row],[País]],IFERROR(Emisiones_CH4_CO2eq_LA[[#This Row],[Emisiones Fugitivas (kilotoneladas CO₂e)]]-I174,0),0)</f>
        <v>60</v>
      </c>
      <c r="K175" s="6">
        <f>IF(A174=Emisiones_CH4_CO2eq_LA[[#This Row],[País]],IFERROR(((Emisiones_CH4_CO2eq_LA[[#This Row],[Emisiones Fugitivas (kilotoneladas CO₂e)]]-I174)/I174)*100,0),0)</f>
        <v>4.1958041958041958</v>
      </c>
      <c r="L175" s="6">
        <v>0.13345275414240901</v>
      </c>
      <c r="M175">
        <v>2510</v>
      </c>
      <c r="N175">
        <f>IF(A174=Emisiones_CH4_CO2eq_LA[[#This Row],[País]],IFERROR(Emisiones_CH4_CO2eq_LA[[#This Row],[Residuos (kilotoneladas CO₂e)]]-M174,0),0)</f>
        <v>10</v>
      </c>
      <c r="O175" s="6">
        <f>IF(A174=Emisiones_CH4_CO2eq_LA[[#This Row],[País]],IFERROR(((Emisiones_CH4_CO2eq_LA[[#This Row],[Residuos (kilotoneladas CO₂e)]]-M174)/M174)*100,0),0)</f>
        <v>0.4</v>
      </c>
      <c r="P175" s="6">
        <v>0.22480967308553501</v>
      </c>
      <c r="Q175">
        <v>40</v>
      </c>
      <c r="R175">
        <f>IF(A174=Emisiones_CH4_CO2eq_LA[[#This Row],[País]],IFERROR(Emisiones_CH4_CO2eq_LA[[#This Row],[UCTUS (kilotoneladas CO₂e)]]-Q174,0),0)</f>
        <v>-60</v>
      </c>
      <c r="S175" s="6">
        <f>IF(A174=Emisiones_CH4_CO2eq_LA[[#This Row],[País]],IFERROR(((Emisiones_CH4_CO2eq_LA[[#This Row],[UCTUS (kilotoneladas CO₂e)]]-Q174)/Q174)*100,0),0)</f>
        <v>-60</v>
      </c>
      <c r="T175" s="6">
        <v>3.5826242722794398E-3</v>
      </c>
      <c r="U175">
        <v>0</v>
      </c>
      <c r="V175">
        <f>IF(A174=Emisiones_CH4_CO2eq_LA[[#This Row],[País]],IFERROR(Emisiones_CH4_CO2eq_LA[[#This Row],[Industria (kilotoneladas CO₂e)]]-U174,0),0)</f>
        <v>0</v>
      </c>
      <c r="W175" s="6">
        <f>IF(A174=Emisiones_CH4_CO2eq_LA[[#This Row],[País]],IFERROR(((Emisiones_CH4_CO2eq_LA[[#This Row],[Industria (kilotoneladas CO₂e)]]-U174)/U174)*100,0),0)</f>
        <v>0</v>
      </c>
      <c r="X175" s="6">
        <v>0</v>
      </c>
      <c r="Y175">
        <v>350</v>
      </c>
      <c r="Z175">
        <f>IF(A174=Emisiones_CH4_CO2eq_LA[[#This Row],[País]],IFERROR(Emisiones_CH4_CO2eq_LA[[#This Row],[Otras Quemas de Combustible (kilotoneladas CO₂e)]]-Y174,0),0)</f>
        <v>30</v>
      </c>
      <c r="AA175" s="6">
        <f>IF(A174=Emisiones_CH4_CO2eq_LA[[#This Row],[País]],IFERROR(((Emisiones_CH4_CO2eq_LA[[#This Row],[Otras Quemas de Combustible (kilotoneladas CO₂e)]]-Y174)/Y174)*100,0),0)</f>
        <v>9.375</v>
      </c>
      <c r="AB175" s="6">
        <v>0.03</v>
      </c>
    </row>
    <row r="176" spans="1:28" x14ac:dyDescent="0.25">
      <c r="A176" t="s">
        <v>86</v>
      </c>
      <c r="B176" t="s">
        <v>86</v>
      </c>
      <c r="C176" t="s">
        <v>87</v>
      </c>
      <c r="D176">
        <v>2002</v>
      </c>
      <c r="E176">
        <v>8100</v>
      </c>
      <c r="F176">
        <f>IF(A175=Emisiones_CH4_CO2eq_LA[[#This Row],[País]],IFERROR(Emisiones_CH4_CO2eq_LA[[#This Row],[Agricultura (kilotoneladas CO₂e)]]-E175,0),0)</f>
        <v>50</v>
      </c>
      <c r="G176" s="6">
        <f>IF(A175=Emisiones_CH4_CO2eq_LA[[#This Row],[País]],IFERROR(((Emisiones_CH4_CO2eq_LA[[#This Row],[Agricultura (kilotoneladas CO₂e)]]-E175)/E175)*100,0),0)</f>
        <v>0.6211180124223602</v>
      </c>
      <c r="H176" s="6">
        <v>0.72321428571428503</v>
      </c>
      <c r="I176">
        <v>1550</v>
      </c>
      <c r="J176">
        <f>IF(A175=Emisiones_CH4_CO2eq_LA[[#This Row],[País]],IFERROR(Emisiones_CH4_CO2eq_LA[[#This Row],[Emisiones Fugitivas (kilotoneladas CO₂e)]]-I175,0),0)</f>
        <v>60</v>
      </c>
      <c r="K176" s="6">
        <f>IF(A175=Emisiones_CH4_CO2eq_LA[[#This Row],[País]],IFERROR(((Emisiones_CH4_CO2eq_LA[[#This Row],[Emisiones Fugitivas (kilotoneladas CO₂e)]]-I175)/I175)*100,0),0)</f>
        <v>4.0268456375838921</v>
      </c>
      <c r="L176" s="6">
        <v>0.13839285714285701</v>
      </c>
      <c r="M176">
        <v>2520</v>
      </c>
      <c r="N176">
        <f>IF(A175=Emisiones_CH4_CO2eq_LA[[#This Row],[País]],IFERROR(Emisiones_CH4_CO2eq_LA[[#This Row],[Residuos (kilotoneladas CO₂e)]]-M175,0),0)</f>
        <v>10</v>
      </c>
      <c r="O176" s="6">
        <f>IF(A175=Emisiones_CH4_CO2eq_LA[[#This Row],[País]],IFERROR(((Emisiones_CH4_CO2eq_LA[[#This Row],[Residuos (kilotoneladas CO₂e)]]-M175)/M175)*100,0),0)</f>
        <v>0.39840637450199201</v>
      </c>
      <c r="P176" s="6">
        <v>0.22499999999999901</v>
      </c>
      <c r="Q176">
        <v>80</v>
      </c>
      <c r="R176">
        <f>IF(A175=Emisiones_CH4_CO2eq_LA[[#This Row],[País]],IFERROR(Emisiones_CH4_CO2eq_LA[[#This Row],[UCTUS (kilotoneladas CO₂e)]]-Q175,0),0)</f>
        <v>40</v>
      </c>
      <c r="S176" s="6">
        <f>IF(A175=Emisiones_CH4_CO2eq_LA[[#This Row],[País]],IFERROR(((Emisiones_CH4_CO2eq_LA[[#This Row],[UCTUS (kilotoneladas CO₂e)]]-Q175)/Q175)*100,0),0)</f>
        <v>100</v>
      </c>
      <c r="T176" s="6">
        <v>7.14285714285714E-3</v>
      </c>
      <c r="U176">
        <v>0</v>
      </c>
      <c r="V176">
        <f>IF(A175=Emisiones_CH4_CO2eq_LA[[#This Row],[País]],IFERROR(Emisiones_CH4_CO2eq_LA[[#This Row],[Industria (kilotoneladas CO₂e)]]-U175,0),0)</f>
        <v>0</v>
      </c>
      <c r="W176" s="6">
        <f>IF(A175=Emisiones_CH4_CO2eq_LA[[#This Row],[País]],IFERROR(((Emisiones_CH4_CO2eq_LA[[#This Row],[Industria (kilotoneladas CO₂e)]]-U175)/U175)*100,0),0)</f>
        <v>0</v>
      </c>
      <c r="X176" s="6">
        <v>0</v>
      </c>
      <c r="Y176">
        <v>370</v>
      </c>
      <c r="Z176">
        <f>IF(A175=Emisiones_CH4_CO2eq_LA[[#This Row],[País]],IFERROR(Emisiones_CH4_CO2eq_LA[[#This Row],[Otras Quemas de Combustible (kilotoneladas CO₂e)]]-Y175,0),0)</f>
        <v>20</v>
      </c>
      <c r="AA176" s="6">
        <f>IF(A175=Emisiones_CH4_CO2eq_LA[[#This Row],[País]],IFERROR(((Emisiones_CH4_CO2eq_LA[[#This Row],[Otras Quemas de Combustible (kilotoneladas CO₂e)]]-Y175)/Y175)*100,0),0)</f>
        <v>5.7142857142857144</v>
      </c>
      <c r="AB176" s="6">
        <v>0.03</v>
      </c>
    </row>
    <row r="177" spans="1:28" x14ac:dyDescent="0.25">
      <c r="A177" t="s">
        <v>86</v>
      </c>
      <c r="B177" t="s">
        <v>86</v>
      </c>
      <c r="C177" t="s">
        <v>87</v>
      </c>
      <c r="D177">
        <v>2003</v>
      </c>
      <c r="E177">
        <v>8220</v>
      </c>
      <c r="F177">
        <f>IF(A176=Emisiones_CH4_CO2eq_LA[[#This Row],[País]],IFERROR(Emisiones_CH4_CO2eq_LA[[#This Row],[Agricultura (kilotoneladas CO₂e)]]-E176,0),0)</f>
        <v>120</v>
      </c>
      <c r="G177" s="6">
        <f>IF(A176=Emisiones_CH4_CO2eq_LA[[#This Row],[País]],IFERROR(((Emisiones_CH4_CO2eq_LA[[#This Row],[Agricultura (kilotoneladas CO₂e)]]-E176)/E176)*100,0),0)</f>
        <v>1.4814814814814816</v>
      </c>
      <c r="H177" s="6">
        <v>0.73203312850654501</v>
      </c>
      <c r="I177">
        <v>1610</v>
      </c>
      <c r="J177">
        <f>IF(A176=Emisiones_CH4_CO2eq_LA[[#This Row],[País]],IFERROR(Emisiones_CH4_CO2eq_LA[[#This Row],[Emisiones Fugitivas (kilotoneladas CO₂e)]]-I176,0),0)</f>
        <v>60</v>
      </c>
      <c r="K177" s="6">
        <f>IF(A176=Emisiones_CH4_CO2eq_LA[[#This Row],[País]],IFERROR(((Emisiones_CH4_CO2eq_LA[[#This Row],[Emisiones Fugitivas (kilotoneladas CO₂e)]]-I176)/I176)*100,0),0)</f>
        <v>3.870967741935484</v>
      </c>
      <c r="L177" s="6">
        <v>0.14337875144714499</v>
      </c>
      <c r="M177">
        <v>2540</v>
      </c>
      <c r="N177">
        <f>IF(A176=Emisiones_CH4_CO2eq_LA[[#This Row],[País]],IFERROR(Emisiones_CH4_CO2eq_LA[[#This Row],[Residuos (kilotoneladas CO₂e)]]-M176,0),0)</f>
        <v>20</v>
      </c>
      <c r="O177" s="6">
        <f>IF(A176=Emisiones_CH4_CO2eq_LA[[#This Row],[País]],IFERROR(((Emisiones_CH4_CO2eq_LA[[#This Row],[Residuos (kilotoneladas CO₂e)]]-M176)/M176)*100,0),0)</f>
        <v>0.79365079365079361</v>
      </c>
      <c r="P177" s="6">
        <v>0.226200017811025</v>
      </c>
      <c r="Q177">
        <v>20</v>
      </c>
      <c r="R177">
        <f>IF(A176=Emisiones_CH4_CO2eq_LA[[#This Row],[País]],IFERROR(Emisiones_CH4_CO2eq_LA[[#This Row],[UCTUS (kilotoneladas CO₂e)]]-Q176,0),0)</f>
        <v>-60</v>
      </c>
      <c r="S177" s="6">
        <f>IF(A176=Emisiones_CH4_CO2eq_LA[[#This Row],[País]],IFERROR(((Emisiones_CH4_CO2eq_LA[[#This Row],[UCTUS (kilotoneladas CO₂e)]]-Q176)/Q176)*100,0),0)</f>
        <v>-75</v>
      </c>
      <c r="T177" s="6">
        <v>1.78110250244901E-3</v>
      </c>
      <c r="U177">
        <v>0</v>
      </c>
      <c r="V177">
        <f>IF(A176=Emisiones_CH4_CO2eq_LA[[#This Row],[País]],IFERROR(Emisiones_CH4_CO2eq_LA[[#This Row],[Industria (kilotoneladas CO₂e)]]-U176,0),0)</f>
        <v>0</v>
      </c>
      <c r="W177" s="6">
        <f>IF(A176=Emisiones_CH4_CO2eq_LA[[#This Row],[País]],IFERROR(((Emisiones_CH4_CO2eq_LA[[#This Row],[Industria (kilotoneladas CO₂e)]]-U176)/U176)*100,0),0)</f>
        <v>0</v>
      </c>
      <c r="X177" s="6">
        <v>0</v>
      </c>
      <c r="Y177">
        <v>390</v>
      </c>
      <c r="Z177">
        <f>IF(A176=Emisiones_CH4_CO2eq_LA[[#This Row],[País]],IFERROR(Emisiones_CH4_CO2eq_LA[[#This Row],[Otras Quemas de Combustible (kilotoneladas CO₂e)]]-Y176,0),0)</f>
        <v>20</v>
      </c>
      <c r="AA177" s="6">
        <f>IF(A176=Emisiones_CH4_CO2eq_LA[[#This Row],[País]],IFERROR(((Emisiones_CH4_CO2eq_LA[[#This Row],[Otras Quemas de Combustible (kilotoneladas CO₂e)]]-Y176)/Y176)*100,0),0)</f>
        <v>5.4054054054054053</v>
      </c>
      <c r="AB177" s="6">
        <v>0.03</v>
      </c>
    </row>
    <row r="178" spans="1:28" x14ac:dyDescent="0.25">
      <c r="A178" t="s">
        <v>86</v>
      </c>
      <c r="B178" t="s">
        <v>86</v>
      </c>
      <c r="C178" t="s">
        <v>87</v>
      </c>
      <c r="D178">
        <v>2004</v>
      </c>
      <c r="E178">
        <v>7760</v>
      </c>
      <c r="F178">
        <f>IF(A177=Emisiones_CH4_CO2eq_LA[[#This Row],[País]],IFERROR(Emisiones_CH4_CO2eq_LA[[#This Row],[Agricultura (kilotoneladas CO₂e)]]-E177,0),0)</f>
        <v>-460</v>
      </c>
      <c r="G178" s="6">
        <f>IF(A177=Emisiones_CH4_CO2eq_LA[[#This Row],[País]],IFERROR(((Emisiones_CH4_CO2eq_LA[[#This Row],[Agricultura (kilotoneladas CO₂e)]]-E177)/E177)*100,0),0)</f>
        <v>-5.5961070559610704</v>
      </c>
      <c r="H178" s="6">
        <v>0.68977777777777705</v>
      </c>
      <c r="I178">
        <v>1670</v>
      </c>
      <c r="J178">
        <f>IF(A177=Emisiones_CH4_CO2eq_LA[[#This Row],[País]],IFERROR(Emisiones_CH4_CO2eq_LA[[#This Row],[Emisiones Fugitivas (kilotoneladas CO₂e)]]-I177,0),0)</f>
        <v>60</v>
      </c>
      <c r="K178" s="6">
        <f>IF(A177=Emisiones_CH4_CO2eq_LA[[#This Row],[País]],IFERROR(((Emisiones_CH4_CO2eq_LA[[#This Row],[Emisiones Fugitivas (kilotoneladas CO₂e)]]-I177)/I177)*100,0),0)</f>
        <v>3.7267080745341614</v>
      </c>
      <c r="L178" s="6">
        <v>0.14844444444444399</v>
      </c>
      <c r="M178">
        <v>2550</v>
      </c>
      <c r="N178">
        <f>IF(A177=Emisiones_CH4_CO2eq_LA[[#This Row],[País]],IFERROR(Emisiones_CH4_CO2eq_LA[[#This Row],[Residuos (kilotoneladas CO₂e)]]-M177,0),0)</f>
        <v>10</v>
      </c>
      <c r="O178" s="6">
        <f>IF(A177=Emisiones_CH4_CO2eq_LA[[#This Row],[País]],IFERROR(((Emisiones_CH4_CO2eq_LA[[#This Row],[Residuos (kilotoneladas CO₂e)]]-M177)/M177)*100,0),0)</f>
        <v>0.39370078740157477</v>
      </c>
      <c r="P178" s="6">
        <v>0.22666666666666599</v>
      </c>
      <c r="Q178">
        <v>110</v>
      </c>
      <c r="R178">
        <f>IF(A177=Emisiones_CH4_CO2eq_LA[[#This Row],[País]],IFERROR(Emisiones_CH4_CO2eq_LA[[#This Row],[UCTUS (kilotoneladas CO₂e)]]-Q177,0),0)</f>
        <v>90</v>
      </c>
      <c r="S178" s="6">
        <f>IF(A177=Emisiones_CH4_CO2eq_LA[[#This Row],[País]],IFERROR(((Emisiones_CH4_CO2eq_LA[[#This Row],[UCTUS (kilotoneladas CO₂e)]]-Q177)/Q177)*100,0),0)</f>
        <v>450</v>
      </c>
      <c r="T178" s="6">
        <v>9.7777777777777707E-3</v>
      </c>
      <c r="U178">
        <v>0</v>
      </c>
      <c r="V178">
        <f>IF(A177=Emisiones_CH4_CO2eq_LA[[#This Row],[País]],IFERROR(Emisiones_CH4_CO2eq_LA[[#This Row],[Industria (kilotoneladas CO₂e)]]-U177,0),0)</f>
        <v>0</v>
      </c>
      <c r="W178" s="6">
        <f>IF(A177=Emisiones_CH4_CO2eq_LA[[#This Row],[País]],IFERROR(((Emisiones_CH4_CO2eq_LA[[#This Row],[Industria (kilotoneladas CO₂e)]]-U177)/U177)*100,0),0)</f>
        <v>0</v>
      </c>
      <c r="X178" s="6">
        <v>0</v>
      </c>
      <c r="Y178">
        <v>410</v>
      </c>
      <c r="Z178">
        <f>IF(A177=Emisiones_CH4_CO2eq_LA[[#This Row],[País]],IFERROR(Emisiones_CH4_CO2eq_LA[[#This Row],[Otras Quemas de Combustible (kilotoneladas CO₂e)]]-Y177,0),0)</f>
        <v>20</v>
      </c>
      <c r="AA178" s="6">
        <f>IF(A177=Emisiones_CH4_CO2eq_LA[[#This Row],[País]],IFERROR(((Emisiones_CH4_CO2eq_LA[[#This Row],[Otras Quemas de Combustible (kilotoneladas CO₂e)]]-Y177)/Y177)*100,0),0)</f>
        <v>5.1282051282051277</v>
      </c>
      <c r="AB178" s="6">
        <v>0.04</v>
      </c>
    </row>
    <row r="179" spans="1:28" x14ac:dyDescent="0.25">
      <c r="A179" t="s">
        <v>86</v>
      </c>
      <c r="B179" t="s">
        <v>86</v>
      </c>
      <c r="C179" t="s">
        <v>87</v>
      </c>
      <c r="D179">
        <v>2005</v>
      </c>
      <c r="E179">
        <v>7150</v>
      </c>
      <c r="F179">
        <f>IF(A178=Emisiones_CH4_CO2eq_LA[[#This Row],[País]],IFERROR(Emisiones_CH4_CO2eq_LA[[#This Row],[Agricultura (kilotoneladas CO₂e)]]-E178,0),0)</f>
        <v>-610</v>
      </c>
      <c r="G179" s="6">
        <f>IF(A178=Emisiones_CH4_CO2eq_LA[[#This Row],[País]],IFERROR(((Emisiones_CH4_CO2eq_LA[[#This Row],[Agricultura (kilotoneladas CO₂e)]]-E178)/E178)*100,0),0)</f>
        <v>-7.8608247422680408</v>
      </c>
      <c r="H179" s="6">
        <v>0.63487835198011</v>
      </c>
      <c r="I179">
        <v>1730</v>
      </c>
      <c r="J179">
        <f>IF(A178=Emisiones_CH4_CO2eq_LA[[#This Row],[País]],IFERROR(Emisiones_CH4_CO2eq_LA[[#This Row],[Emisiones Fugitivas (kilotoneladas CO₂e)]]-I178,0),0)</f>
        <v>60</v>
      </c>
      <c r="K179" s="6">
        <f>IF(A178=Emisiones_CH4_CO2eq_LA[[#This Row],[País]],IFERROR(((Emisiones_CH4_CO2eq_LA[[#This Row],[Emisiones Fugitivas (kilotoneladas CO₂e)]]-I178)/I178)*100,0),0)</f>
        <v>3.5928143712574849</v>
      </c>
      <c r="L179" s="6">
        <v>0.15361392292665599</v>
      </c>
      <c r="M179">
        <v>2560</v>
      </c>
      <c r="N179">
        <f>IF(A178=Emisiones_CH4_CO2eq_LA[[#This Row],[País]],IFERROR(Emisiones_CH4_CO2eq_LA[[#This Row],[Residuos (kilotoneladas CO₂e)]]-M178,0),0)</f>
        <v>10</v>
      </c>
      <c r="O179" s="6">
        <f>IF(A178=Emisiones_CH4_CO2eq_LA[[#This Row],[País]],IFERROR(((Emisiones_CH4_CO2eq_LA[[#This Row],[Residuos (kilotoneladas CO₂e)]]-M178)/M178)*100,0),0)</f>
        <v>0.39215686274509803</v>
      </c>
      <c r="P179" s="6">
        <v>0.22731308826141</v>
      </c>
      <c r="Q179">
        <v>170</v>
      </c>
      <c r="R179">
        <f>IF(A178=Emisiones_CH4_CO2eq_LA[[#This Row],[País]],IFERROR(Emisiones_CH4_CO2eq_LA[[#This Row],[UCTUS (kilotoneladas CO₂e)]]-Q178,0),0)</f>
        <v>60</v>
      </c>
      <c r="S179" s="6">
        <f>IF(A178=Emisiones_CH4_CO2eq_LA[[#This Row],[País]],IFERROR(((Emisiones_CH4_CO2eq_LA[[#This Row],[UCTUS (kilotoneladas CO₂e)]]-Q178)/Q178)*100,0),0)</f>
        <v>54.54545454545454</v>
      </c>
      <c r="T179" s="6">
        <v>1.50950097673592E-2</v>
      </c>
      <c r="U179">
        <v>0</v>
      </c>
      <c r="V179">
        <f>IF(A178=Emisiones_CH4_CO2eq_LA[[#This Row],[País]],IFERROR(Emisiones_CH4_CO2eq_LA[[#This Row],[Industria (kilotoneladas CO₂e)]]-U178,0),0)</f>
        <v>0</v>
      </c>
      <c r="W179" s="6">
        <f>IF(A178=Emisiones_CH4_CO2eq_LA[[#This Row],[País]],IFERROR(((Emisiones_CH4_CO2eq_LA[[#This Row],[Industria (kilotoneladas CO₂e)]]-U178)/U178)*100,0),0)</f>
        <v>0</v>
      </c>
      <c r="X179" s="6">
        <v>0</v>
      </c>
      <c r="Y179">
        <v>440</v>
      </c>
      <c r="Z179">
        <f>IF(A178=Emisiones_CH4_CO2eq_LA[[#This Row],[País]],IFERROR(Emisiones_CH4_CO2eq_LA[[#This Row],[Otras Quemas de Combustible (kilotoneladas CO₂e)]]-Y178,0),0)</f>
        <v>30</v>
      </c>
      <c r="AA179" s="6">
        <f>IF(A178=Emisiones_CH4_CO2eq_LA[[#This Row],[País]],IFERROR(((Emisiones_CH4_CO2eq_LA[[#This Row],[Otras Quemas de Combustible (kilotoneladas CO₂e)]]-Y178)/Y178)*100,0),0)</f>
        <v>7.3170731707317067</v>
      </c>
      <c r="AB179" s="6">
        <v>0.04</v>
      </c>
    </row>
    <row r="180" spans="1:28" x14ac:dyDescent="0.25">
      <c r="A180" t="s">
        <v>86</v>
      </c>
      <c r="B180" t="s">
        <v>86</v>
      </c>
      <c r="C180" t="s">
        <v>87</v>
      </c>
      <c r="D180">
        <v>2006</v>
      </c>
      <c r="E180">
        <v>7380</v>
      </c>
      <c r="F180">
        <f>IF(A179=Emisiones_CH4_CO2eq_LA[[#This Row],[País]],IFERROR(Emisiones_CH4_CO2eq_LA[[#This Row],[Agricultura (kilotoneladas CO₂e)]]-E179,0),0)</f>
        <v>230</v>
      </c>
      <c r="G180" s="6">
        <f>IF(A179=Emisiones_CH4_CO2eq_LA[[#This Row],[País]],IFERROR(((Emisiones_CH4_CO2eq_LA[[#This Row],[Agricultura (kilotoneladas CO₂e)]]-E179)/E179)*100,0),0)</f>
        <v>3.2167832167832167</v>
      </c>
      <c r="H180" s="6">
        <v>0.65535920433354</v>
      </c>
      <c r="I180">
        <v>1770</v>
      </c>
      <c r="J180">
        <f>IF(A179=Emisiones_CH4_CO2eq_LA[[#This Row],[País]],IFERROR(Emisiones_CH4_CO2eq_LA[[#This Row],[Emisiones Fugitivas (kilotoneladas CO₂e)]]-I179,0),0)</f>
        <v>40</v>
      </c>
      <c r="K180" s="6">
        <f>IF(A179=Emisiones_CH4_CO2eq_LA[[#This Row],[País]],IFERROR(((Emisiones_CH4_CO2eq_LA[[#This Row],[Emisiones Fugitivas (kilotoneladas CO₂e)]]-I179)/I179)*100,0),0)</f>
        <v>2.3121387283236992</v>
      </c>
      <c r="L180" s="6">
        <v>0.15717964656780001</v>
      </c>
      <c r="M180">
        <v>2610</v>
      </c>
      <c r="N180">
        <f>IF(A179=Emisiones_CH4_CO2eq_LA[[#This Row],[País]],IFERROR(Emisiones_CH4_CO2eq_LA[[#This Row],[Residuos (kilotoneladas CO₂e)]]-M179,0),0)</f>
        <v>50</v>
      </c>
      <c r="O180" s="6">
        <f>IF(A179=Emisiones_CH4_CO2eq_LA[[#This Row],[País]],IFERROR(((Emisiones_CH4_CO2eq_LA[[#This Row],[Residuos (kilotoneladas CO₂e)]]-M179)/M179)*100,0),0)</f>
        <v>1.953125</v>
      </c>
      <c r="P180" s="6">
        <v>0.231773377142349</v>
      </c>
      <c r="Q180">
        <v>140</v>
      </c>
      <c r="R180">
        <f>IF(A179=Emisiones_CH4_CO2eq_LA[[#This Row],[País]],IFERROR(Emisiones_CH4_CO2eq_LA[[#This Row],[UCTUS (kilotoneladas CO₂e)]]-Q179,0),0)</f>
        <v>-30</v>
      </c>
      <c r="S180" s="6">
        <f>IF(A179=Emisiones_CH4_CO2eq_LA[[#This Row],[País]],IFERROR(((Emisiones_CH4_CO2eq_LA[[#This Row],[UCTUS (kilotoneladas CO₂e)]]-Q179)/Q179)*100,0),0)</f>
        <v>-17.647058823529413</v>
      </c>
      <c r="T180" s="6">
        <v>1.24322884290915E-2</v>
      </c>
      <c r="U180">
        <v>0</v>
      </c>
      <c r="V180">
        <f>IF(A179=Emisiones_CH4_CO2eq_LA[[#This Row],[País]],IFERROR(Emisiones_CH4_CO2eq_LA[[#This Row],[Industria (kilotoneladas CO₂e)]]-U179,0),0)</f>
        <v>0</v>
      </c>
      <c r="W180" s="6">
        <f>IF(A179=Emisiones_CH4_CO2eq_LA[[#This Row],[País]],IFERROR(((Emisiones_CH4_CO2eq_LA[[#This Row],[Industria (kilotoneladas CO₂e)]]-U179)/U179)*100,0),0)</f>
        <v>0</v>
      </c>
      <c r="X180" s="6">
        <v>0</v>
      </c>
      <c r="Y180">
        <v>420</v>
      </c>
      <c r="Z180">
        <f>IF(A179=Emisiones_CH4_CO2eq_LA[[#This Row],[País]],IFERROR(Emisiones_CH4_CO2eq_LA[[#This Row],[Otras Quemas de Combustible (kilotoneladas CO₂e)]]-Y179,0),0)</f>
        <v>-20</v>
      </c>
      <c r="AA180" s="6">
        <f>IF(A179=Emisiones_CH4_CO2eq_LA[[#This Row],[País]],IFERROR(((Emisiones_CH4_CO2eq_LA[[#This Row],[Otras Quemas de Combustible (kilotoneladas CO₂e)]]-Y179)/Y179)*100,0),0)</f>
        <v>-4.5454545454545459</v>
      </c>
      <c r="AB180" s="6">
        <v>0.04</v>
      </c>
    </row>
    <row r="181" spans="1:28" x14ac:dyDescent="0.25">
      <c r="A181" t="s">
        <v>86</v>
      </c>
      <c r="B181" t="s">
        <v>86</v>
      </c>
      <c r="C181" t="s">
        <v>87</v>
      </c>
      <c r="D181">
        <v>2007</v>
      </c>
      <c r="E181">
        <v>7400</v>
      </c>
      <c r="F181">
        <f>IF(A180=Emisiones_CH4_CO2eq_LA[[#This Row],[País]],IFERROR(Emisiones_CH4_CO2eq_LA[[#This Row],[Agricultura (kilotoneladas CO₂e)]]-E180,0),0)</f>
        <v>20</v>
      </c>
      <c r="G181" s="6">
        <f>IF(A180=Emisiones_CH4_CO2eq_LA[[#This Row],[País]],IFERROR(((Emisiones_CH4_CO2eq_LA[[#This Row],[Agricultura (kilotoneladas CO₂e)]]-E180)/E180)*100,0),0)</f>
        <v>0.27100271002710025</v>
      </c>
      <c r="H181" s="6">
        <v>0.65771931383876903</v>
      </c>
      <c r="I181">
        <v>1810</v>
      </c>
      <c r="J181">
        <f>IF(A180=Emisiones_CH4_CO2eq_LA[[#This Row],[País]],IFERROR(Emisiones_CH4_CO2eq_LA[[#This Row],[Emisiones Fugitivas (kilotoneladas CO₂e)]]-I180,0),0)</f>
        <v>40</v>
      </c>
      <c r="K181" s="6">
        <f>IF(A180=Emisiones_CH4_CO2eq_LA[[#This Row],[País]],IFERROR(((Emisiones_CH4_CO2eq_LA[[#This Row],[Emisiones Fugitivas (kilotoneladas CO₂e)]]-I180)/I180)*100,0),0)</f>
        <v>2.2598870056497176</v>
      </c>
      <c r="L181" s="6">
        <v>0.160874588925428</v>
      </c>
      <c r="M181">
        <v>2660</v>
      </c>
      <c r="N181">
        <f>IF(A180=Emisiones_CH4_CO2eq_LA[[#This Row],[País]],IFERROR(Emisiones_CH4_CO2eq_LA[[#This Row],[Residuos (kilotoneladas CO₂e)]]-M180,0),0)</f>
        <v>50</v>
      </c>
      <c r="O181" s="6">
        <f>IF(A180=Emisiones_CH4_CO2eq_LA[[#This Row],[País]],IFERROR(((Emisiones_CH4_CO2eq_LA[[#This Row],[Residuos (kilotoneladas CO₂e)]]-M180)/M180)*100,0),0)</f>
        <v>1.9157088122605364</v>
      </c>
      <c r="P181" s="6">
        <v>0.23642342902853</v>
      </c>
      <c r="Q181">
        <v>60</v>
      </c>
      <c r="R181">
        <f>IF(A180=Emisiones_CH4_CO2eq_LA[[#This Row],[País]],IFERROR(Emisiones_CH4_CO2eq_LA[[#This Row],[UCTUS (kilotoneladas CO₂e)]]-Q180,0),0)</f>
        <v>-80</v>
      </c>
      <c r="S181" s="6">
        <f>IF(A180=Emisiones_CH4_CO2eq_LA[[#This Row],[País]],IFERROR(((Emisiones_CH4_CO2eq_LA[[#This Row],[UCTUS (kilotoneladas CO₂e)]]-Q180)/Q180)*100,0),0)</f>
        <v>-57.142857142857139</v>
      </c>
      <c r="T181" s="6">
        <v>5.33285930139543E-3</v>
      </c>
      <c r="U181">
        <v>0</v>
      </c>
      <c r="V181">
        <f>IF(A180=Emisiones_CH4_CO2eq_LA[[#This Row],[País]],IFERROR(Emisiones_CH4_CO2eq_LA[[#This Row],[Industria (kilotoneladas CO₂e)]]-U180,0),0)</f>
        <v>0</v>
      </c>
      <c r="W181" s="6">
        <f>IF(A180=Emisiones_CH4_CO2eq_LA[[#This Row],[País]],IFERROR(((Emisiones_CH4_CO2eq_LA[[#This Row],[Industria (kilotoneladas CO₂e)]]-U180)/U180)*100,0),0)</f>
        <v>0</v>
      </c>
      <c r="X181" s="6">
        <v>0</v>
      </c>
      <c r="Y181">
        <v>390</v>
      </c>
      <c r="Z181">
        <f>IF(A180=Emisiones_CH4_CO2eq_LA[[#This Row],[País]],IFERROR(Emisiones_CH4_CO2eq_LA[[#This Row],[Otras Quemas de Combustible (kilotoneladas CO₂e)]]-Y180,0),0)</f>
        <v>-30</v>
      </c>
      <c r="AA181" s="6">
        <f>IF(A180=Emisiones_CH4_CO2eq_LA[[#This Row],[País]],IFERROR(((Emisiones_CH4_CO2eq_LA[[#This Row],[Otras Quemas de Combustible (kilotoneladas CO₂e)]]-Y180)/Y180)*100,0),0)</f>
        <v>-7.1428571428571423</v>
      </c>
      <c r="AB181" s="6">
        <v>0.04</v>
      </c>
    </row>
    <row r="182" spans="1:28" x14ac:dyDescent="0.25">
      <c r="A182" t="s">
        <v>86</v>
      </c>
      <c r="B182" t="s">
        <v>86</v>
      </c>
      <c r="C182" t="s">
        <v>87</v>
      </c>
      <c r="D182">
        <v>2008</v>
      </c>
      <c r="E182">
        <v>7610</v>
      </c>
      <c r="F182">
        <f>IF(A181=Emisiones_CH4_CO2eq_LA[[#This Row],[País]],IFERROR(Emisiones_CH4_CO2eq_LA[[#This Row],[Agricultura (kilotoneladas CO₂e)]]-E181,0),0)</f>
        <v>210</v>
      </c>
      <c r="G182" s="6">
        <f>IF(A181=Emisiones_CH4_CO2eq_LA[[#This Row],[País]],IFERROR(((Emisiones_CH4_CO2eq_LA[[#This Row],[Agricultura (kilotoneladas CO₂e)]]-E181)/E181)*100,0),0)</f>
        <v>2.8378378378378382</v>
      </c>
      <c r="H182" s="6">
        <v>0.67722701788733597</v>
      </c>
      <c r="I182">
        <v>1850</v>
      </c>
      <c r="J182">
        <f>IF(A181=Emisiones_CH4_CO2eq_LA[[#This Row],[País]],IFERROR(Emisiones_CH4_CO2eq_LA[[#This Row],[Emisiones Fugitivas (kilotoneladas CO₂e)]]-I181,0),0)</f>
        <v>40</v>
      </c>
      <c r="K182" s="6">
        <f>IF(A181=Emisiones_CH4_CO2eq_LA[[#This Row],[País]],IFERROR(((Emisiones_CH4_CO2eq_LA[[#This Row],[Emisiones Fugitivas (kilotoneladas CO₂e)]]-I181)/I181)*100,0),0)</f>
        <v>2.2099447513812152</v>
      </c>
      <c r="L182" s="6">
        <v>0.164634688973925</v>
      </c>
      <c r="M182">
        <v>2710</v>
      </c>
      <c r="N182">
        <f>IF(A181=Emisiones_CH4_CO2eq_LA[[#This Row],[País]],IFERROR(Emisiones_CH4_CO2eq_LA[[#This Row],[Residuos (kilotoneladas CO₂e)]]-M181,0),0)</f>
        <v>50</v>
      </c>
      <c r="O182" s="6">
        <f>IF(A181=Emisiones_CH4_CO2eq_LA[[#This Row],[País]],IFERROR(((Emisiones_CH4_CO2eq_LA[[#This Row],[Residuos (kilotoneladas CO₂e)]]-M181)/M181)*100,0),0)</f>
        <v>1.8796992481203008</v>
      </c>
      <c r="P182" s="6">
        <v>0.24116757141585801</v>
      </c>
      <c r="Q182">
        <v>40</v>
      </c>
      <c r="R182">
        <f>IF(A181=Emisiones_CH4_CO2eq_LA[[#This Row],[País]],IFERROR(Emisiones_CH4_CO2eq_LA[[#This Row],[UCTUS (kilotoneladas CO₂e)]]-Q181,0),0)</f>
        <v>-20</v>
      </c>
      <c r="S182" s="6">
        <f>IF(A181=Emisiones_CH4_CO2eq_LA[[#This Row],[País]],IFERROR(((Emisiones_CH4_CO2eq_LA[[#This Row],[UCTUS (kilotoneladas CO₂e)]]-Q181)/Q181)*100,0),0)</f>
        <v>-33.333333333333329</v>
      </c>
      <c r="T182" s="6">
        <v>3.55966895078757E-3</v>
      </c>
      <c r="U182">
        <v>0</v>
      </c>
      <c r="V182">
        <f>IF(A181=Emisiones_CH4_CO2eq_LA[[#This Row],[País]],IFERROR(Emisiones_CH4_CO2eq_LA[[#This Row],[Industria (kilotoneladas CO₂e)]]-U181,0),0)</f>
        <v>0</v>
      </c>
      <c r="W182" s="6">
        <f>IF(A181=Emisiones_CH4_CO2eq_LA[[#This Row],[País]],IFERROR(((Emisiones_CH4_CO2eq_LA[[#This Row],[Industria (kilotoneladas CO₂e)]]-U181)/U181)*100,0),0)</f>
        <v>0</v>
      </c>
      <c r="X182" s="6">
        <v>0</v>
      </c>
      <c r="Y182">
        <v>370</v>
      </c>
      <c r="Z182">
        <f>IF(A181=Emisiones_CH4_CO2eq_LA[[#This Row],[País]],IFERROR(Emisiones_CH4_CO2eq_LA[[#This Row],[Otras Quemas de Combustible (kilotoneladas CO₂e)]]-Y181,0),0)</f>
        <v>-20</v>
      </c>
      <c r="AA182" s="6">
        <f>IF(A181=Emisiones_CH4_CO2eq_LA[[#This Row],[País]],IFERROR(((Emisiones_CH4_CO2eq_LA[[#This Row],[Otras Quemas de Combustible (kilotoneladas CO₂e)]]-Y181)/Y181)*100,0),0)</f>
        <v>-5.1282051282051277</v>
      </c>
      <c r="AB182" s="6">
        <v>0.03</v>
      </c>
    </row>
    <row r="183" spans="1:28" x14ac:dyDescent="0.25">
      <c r="A183" t="s">
        <v>86</v>
      </c>
      <c r="B183" t="s">
        <v>86</v>
      </c>
      <c r="C183" t="s">
        <v>87</v>
      </c>
      <c r="D183">
        <v>2009</v>
      </c>
      <c r="E183">
        <v>8170</v>
      </c>
      <c r="F183">
        <f>IF(A182=Emisiones_CH4_CO2eq_LA[[#This Row],[País]],IFERROR(Emisiones_CH4_CO2eq_LA[[#This Row],[Agricultura (kilotoneladas CO₂e)]]-E182,0),0)</f>
        <v>560</v>
      </c>
      <c r="G183" s="6">
        <f>IF(A182=Emisiones_CH4_CO2eq_LA[[#This Row],[País]],IFERROR(((Emisiones_CH4_CO2eq_LA[[#This Row],[Agricultura (kilotoneladas CO₂e)]]-E182)/E182)*100,0),0)</f>
        <v>7.3587385019710903</v>
      </c>
      <c r="H183" s="6">
        <v>0.72770998485793104</v>
      </c>
      <c r="I183">
        <v>1890</v>
      </c>
      <c r="J183">
        <f>IF(A182=Emisiones_CH4_CO2eq_LA[[#This Row],[País]],IFERROR(Emisiones_CH4_CO2eq_LA[[#This Row],[Emisiones Fugitivas (kilotoneladas CO₂e)]]-I182,0),0)</f>
        <v>40</v>
      </c>
      <c r="K183" s="6">
        <f>IF(A182=Emisiones_CH4_CO2eq_LA[[#This Row],[País]],IFERROR(((Emisiones_CH4_CO2eq_LA[[#This Row],[Emisiones Fugitivas (kilotoneladas CO₂e)]]-I182)/I182)*100,0),0)</f>
        <v>2.1621621621621623</v>
      </c>
      <c r="L183" s="6">
        <v>0.168344170303732</v>
      </c>
      <c r="M183">
        <v>2760</v>
      </c>
      <c r="N183">
        <f>IF(A182=Emisiones_CH4_CO2eq_LA[[#This Row],[País]],IFERROR(Emisiones_CH4_CO2eq_LA[[#This Row],[Residuos (kilotoneladas CO₂e)]]-M182,0),0)</f>
        <v>50</v>
      </c>
      <c r="O183" s="6">
        <f>IF(A182=Emisiones_CH4_CO2eq_LA[[#This Row],[País]],IFERROR(((Emisiones_CH4_CO2eq_LA[[#This Row],[Residuos (kilotoneladas CO₂e)]]-M182)/M182)*100,0),0)</f>
        <v>1.8450184501845017</v>
      </c>
      <c r="P183" s="6">
        <v>0.24583593123719599</v>
      </c>
      <c r="Q183">
        <v>120</v>
      </c>
      <c r="R183">
        <f>IF(A182=Emisiones_CH4_CO2eq_LA[[#This Row],[País]],IFERROR(Emisiones_CH4_CO2eq_LA[[#This Row],[UCTUS (kilotoneladas CO₂e)]]-Q182,0),0)</f>
        <v>80</v>
      </c>
      <c r="S183" s="6">
        <f>IF(A182=Emisiones_CH4_CO2eq_LA[[#This Row],[País]],IFERROR(((Emisiones_CH4_CO2eq_LA[[#This Row],[UCTUS (kilotoneladas CO₂e)]]-Q182)/Q182)*100,0),0)</f>
        <v>200</v>
      </c>
      <c r="T183" s="6">
        <v>1.06885187494433E-2</v>
      </c>
      <c r="U183">
        <v>0</v>
      </c>
      <c r="V183">
        <f>IF(A182=Emisiones_CH4_CO2eq_LA[[#This Row],[País]],IFERROR(Emisiones_CH4_CO2eq_LA[[#This Row],[Industria (kilotoneladas CO₂e)]]-U182,0),0)</f>
        <v>0</v>
      </c>
      <c r="W183" s="6">
        <f>IF(A182=Emisiones_CH4_CO2eq_LA[[#This Row],[País]],IFERROR(((Emisiones_CH4_CO2eq_LA[[#This Row],[Industria (kilotoneladas CO₂e)]]-U182)/U182)*100,0),0)</f>
        <v>0</v>
      </c>
      <c r="X183" s="6">
        <v>0</v>
      </c>
      <c r="Y183">
        <v>350</v>
      </c>
      <c r="Z183">
        <f>IF(A182=Emisiones_CH4_CO2eq_LA[[#This Row],[País]],IFERROR(Emisiones_CH4_CO2eq_LA[[#This Row],[Otras Quemas de Combustible (kilotoneladas CO₂e)]]-Y182,0),0)</f>
        <v>-20</v>
      </c>
      <c r="AA183" s="6">
        <f>IF(A182=Emisiones_CH4_CO2eq_LA[[#This Row],[País]],IFERROR(((Emisiones_CH4_CO2eq_LA[[#This Row],[Otras Quemas de Combustible (kilotoneladas CO₂e)]]-Y182)/Y182)*100,0),0)</f>
        <v>-5.4054054054054053</v>
      </c>
      <c r="AB183" s="6">
        <v>0.03</v>
      </c>
    </row>
    <row r="184" spans="1:28" x14ac:dyDescent="0.25">
      <c r="A184" t="s">
        <v>86</v>
      </c>
      <c r="B184" t="s">
        <v>86</v>
      </c>
      <c r="C184" t="s">
        <v>87</v>
      </c>
      <c r="D184">
        <v>2010</v>
      </c>
      <c r="E184">
        <v>7990</v>
      </c>
      <c r="F184">
        <f>IF(A183=Emisiones_CH4_CO2eq_LA[[#This Row],[País]],IFERROR(Emisiones_CH4_CO2eq_LA[[#This Row],[Agricultura (kilotoneladas CO₂e)]]-E183,0),0)</f>
        <v>-180</v>
      </c>
      <c r="G184" s="6">
        <f>IF(A183=Emisiones_CH4_CO2eq_LA[[#This Row],[País]],IFERROR(((Emisiones_CH4_CO2eq_LA[[#This Row],[Agricultura (kilotoneladas CO₂e)]]-E183)/E183)*100,0),0)</f>
        <v>-2.203182374541004</v>
      </c>
      <c r="H184" s="6">
        <v>0.71174060217352497</v>
      </c>
      <c r="I184">
        <v>1930</v>
      </c>
      <c r="J184">
        <f>IF(A183=Emisiones_CH4_CO2eq_LA[[#This Row],[País]],IFERROR(Emisiones_CH4_CO2eq_LA[[#This Row],[Emisiones Fugitivas (kilotoneladas CO₂e)]]-I183,0),0)</f>
        <v>40</v>
      </c>
      <c r="K184" s="6">
        <f>IF(A183=Emisiones_CH4_CO2eq_LA[[#This Row],[País]],IFERROR(((Emisiones_CH4_CO2eq_LA[[#This Row],[Emisiones Fugitivas (kilotoneladas CO₂e)]]-I183)/I183)*100,0),0)</f>
        <v>2.1164021164021163</v>
      </c>
      <c r="L184" s="6">
        <v>0.171922323178336</v>
      </c>
      <c r="M184">
        <v>2810</v>
      </c>
      <c r="N184">
        <f>IF(A183=Emisiones_CH4_CO2eq_LA[[#This Row],[País]],IFERROR(Emisiones_CH4_CO2eq_LA[[#This Row],[Residuos (kilotoneladas CO₂e)]]-M183,0),0)</f>
        <v>50</v>
      </c>
      <c r="O184" s="6">
        <f>IF(A183=Emisiones_CH4_CO2eq_LA[[#This Row],[País]],IFERROR(((Emisiones_CH4_CO2eq_LA[[#This Row],[Residuos (kilotoneladas CO₂e)]]-M183)/M183)*100,0),0)</f>
        <v>1.8115942028985508</v>
      </c>
      <c r="P184" s="6">
        <v>0.25031177623374301</v>
      </c>
      <c r="Q184">
        <v>60</v>
      </c>
      <c r="R184">
        <f>IF(A183=Emisiones_CH4_CO2eq_LA[[#This Row],[País]],IFERROR(Emisiones_CH4_CO2eq_LA[[#This Row],[UCTUS (kilotoneladas CO₂e)]]-Q183,0),0)</f>
        <v>-60</v>
      </c>
      <c r="S184" s="6">
        <f>IF(A183=Emisiones_CH4_CO2eq_LA[[#This Row],[País]],IFERROR(((Emisiones_CH4_CO2eq_LA[[#This Row],[UCTUS (kilotoneladas CO₂e)]]-Q183)/Q183)*100,0),0)</f>
        <v>-50</v>
      </c>
      <c r="T184" s="6">
        <v>5.3447354355959297E-3</v>
      </c>
      <c r="U184">
        <v>0</v>
      </c>
      <c r="V184">
        <f>IF(A183=Emisiones_CH4_CO2eq_LA[[#This Row],[País]],IFERROR(Emisiones_CH4_CO2eq_LA[[#This Row],[Industria (kilotoneladas CO₂e)]]-U183,0),0)</f>
        <v>0</v>
      </c>
      <c r="W184" s="6">
        <f>IF(A183=Emisiones_CH4_CO2eq_LA[[#This Row],[País]],IFERROR(((Emisiones_CH4_CO2eq_LA[[#This Row],[Industria (kilotoneladas CO₂e)]]-U183)/U183)*100,0),0)</f>
        <v>0</v>
      </c>
      <c r="X184" s="6">
        <v>0</v>
      </c>
      <c r="Y184">
        <v>330</v>
      </c>
      <c r="Z184">
        <f>IF(A183=Emisiones_CH4_CO2eq_LA[[#This Row],[País]],IFERROR(Emisiones_CH4_CO2eq_LA[[#This Row],[Otras Quemas de Combustible (kilotoneladas CO₂e)]]-Y183,0),0)</f>
        <v>-20</v>
      </c>
      <c r="AA184" s="6">
        <f>IF(A183=Emisiones_CH4_CO2eq_LA[[#This Row],[País]],IFERROR(((Emisiones_CH4_CO2eq_LA[[#This Row],[Otras Quemas de Combustible (kilotoneladas CO₂e)]]-Y183)/Y183)*100,0),0)</f>
        <v>-5.7142857142857144</v>
      </c>
      <c r="AB184" s="6">
        <v>0.03</v>
      </c>
    </row>
    <row r="185" spans="1:28" x14ac:dyDescent="0.25">
      <c r="A185" t="s">
        <v>86</v>
      </c>
      <c r="B185" t="s">
        <v>86</v>
      </c>
      <c r="C185" t="s">
        <v>87</v>
      </c>
      <c r="D185">
        <v>2011</v>
      </c>
      <c r="E185">
        <v>8270</v>
      </c>
      <c r="F185">
        <f>IF(A184=Emisiones_CH4_CO2eq_LA[[#This Row],[País]],IFERROR(Emisiones_CH4_CO2eq_LA[[#This Row],[Agricultura (kilotoneladas CO₂e)]]-E184,0),0)</f>
        <v>280</v>
      </c>
      <c r="G185" s="6">
        <f>IF(A184=Emisiones_CH4_CO2eq_LA[[#This Row],[País]],IFERROR(((Emisiones_CH4_CO2eq_LA[[#This Row],[Agricultura (kilotoneladas CO₂e)]]-E184)/E184)*100,0),0)</f>
        <v>3.5043804755944929</v>
      </c>
      <c r="H185" s="6">
        <v>0.73596155557533105</v>
      </c>
      <c r="I185">
        <v>1920</v>
      </c>
      <c r="J185">
        <f>IF(A184=Emisiones_CH4_CO2eq_LA[[#This Row],[País]],IFERROR(Emisiones_CH4_CO2eq_LA[[#This Row],[Emisiones Fugitivas (kilotoneladas CO₂e)]]-I184,0),0)</f>
        <v>-10</v>
      </c>
      <c r="K185" s="6">
        <f>IF(A184=Emisiones_CH4_CO2eq_LA[[#This Row],[País]],IFERROR(((Emisiones_CH4_CO2eq_LA[[#This Row],[Emisiones Fugitivas (kilotoneladas CO₂e)]]-I184)/I184)*100,0),0)</f>
        <v>-0.5181347150259068</v>
      </c>
      <c r="L185" s="6">
        <v>0.17086410963780299</v>
      </c>
      <c r="M185">
        <v>2830</v>
      </c>
      <c r="N185">
        <f>IF(A184=Emisiones_CH4_CO2eq_LA[[#This Row],[País]],IFERROR(Emisiones_CH4_CO2eq_LA[[#This Row],[Residuos (kilotoneladas CO₂e)]]-M184,0),0)</f>
        <v>20</v>
      </c>
      <c r="O185" s="6">
        <f>IF(A184=Emisiones_CH4_CO2eq_LA[[#This Row],[País]],IFERROR(((Emisiones_CH4_CO2eq_LA[[#This Row],[Residuos (kilotoneladas CO₂e)]]-M184)/M184)*100,0),0)</f>
        <v>0.71174377224199281</v>
      </c>
      <c r="P185" s="6">
        <v>0.25184657826822099</v>
      </c>
      <c r="Q185">
        <v>200</v>
      </c>
      <c r="R185">
        <f>IF(A184=Emisiones_CH4_CO2eq_LA[[#This Row],[País]],IFERROR(Emisiones_CH4_CO2eq_LA[[#This Row],[UCTUS (kilotoneladas CO₂e)]]-Q184,0),0)</f>
        <v>140</v>
      </c>
      <c r="S185" s="6">
        <f>IF(A184=Emisiones_CH4_CO2eq_LA[[#This Row],[País]],IFERROR(((Emisiones_CH4_CO2eq_LA[[#This Row],[UCTUS (kilotoneladas CO₂e)]]-Q184)/Q184)*100,0),0)</f>
        <v>233.33333333333334</v>
      </c>
      <c r="T185" s="6">
        <v>1.7798344753937798E-2</v>
      </c>
      <c r="U185">
        <v>0</v>
      </c>
      <c r="V185">
        <f>IF(A184=Emisiones_CH4_CO2eq_LA[[#This Row],[País]],IFERROR(Emisiones_CH4_CO2eq_LA[[#This Row],[Industria (kilotoneladas CO₂e)]]-U184,0),0)</f>
        <v>0</v>
      </c>
      <c r="W185" s="6">
        <f>IF(A184=Emisiones_CH4_CO2eq_LA[[#This Row],[País]],IFERROR(((Emisiones_CH4_CO2eq_LA[[#This Row],[Industria (kilotoneladas CO₂e)]]-U184)/U184)*100,0),0)</f>
        <v>0</v>
      </c>
      <c r="X185" s="6">
        <v>0</v>
      </c>
      <c r="Y185">
        <v>330</v>
      </c>
      <c r="Z185">
        <f>IF(A184=Emisiones_CH4_CO2eq_LA[[#This Row],[País]],IFERROR(Emisiones_CH4_CO2eq_LA[[#This Row],[Otras Quemas de Combustible (kilotoneladas CO₂e)]]-Y184,0),0)</f>
        <v>0</v>
      </c>
      <c r="AA185" s="6">
        <f>IF(A184=Emisiones_CH4_CO2eq_LA[[#This Row],[País]],IFERROR(((Emisiones_CH4_CO2eq_LA[[#This Row],[Otras Quemas de Combustible (kilotoneladas CO₂e)]]-Y184)/Y184)*100,0),0)</f>
        <v>0</v>
      </c>
      <c r="AB185" s="6">
        <v>0.03</v>
      </c>
    </row>
    <row r="186" spans="1:28" x14ac:dyDescent="0.25">
      <c r="A186" t="s">
        <v>86</v>
      </c>
      <c r="B186" t="s">
        <v>86</v>
      </c>
      <c r="C186" t="s">
        <v>87</v>
      </c>
      <c r="D186">
        <v>2012</v>
      </c>
      <c r="E186">
        <v>8230</v>
      </c>
      <c r="F186">
        <f>IF(A185=Emisiones_CH4_CO2eq_LA[[#This Row],[País]],IFERROR(Emisiones_CH4_CO2eq_LA[[#This Row],[Agricultura (kilotoneladas CO₂e)]]-E185,0),0)</f>
        <v>-40</v>
      </c>
      <c r="G186" s="6">
        <f>IF(A185=Emisiones_CH4_CO2eq_LA[[#This Row],[País]],IFERROR(((Emisiones_CH4_CO2eq_LA[[#This Row],[Agricultura (kilotoneladas CO₂e)]]-E185)/E185)*100,0),0)</f>
        <v>-0.48367593712212814</v>
      </c>
      <c r="H186" s="6">
        <v>0.73110064848538603</v>
      </c>
      <c r="I186">
        <v>1910</v>
      </c>
      <c r="J186">
        <f>IF(A185=Emisiones_CH4_CO2eq_LA[[#This Row],[País]],IFERROR(Emisiones_CH4_CO2eq_LA[[#This Row],[Emisiones Fugitivas (kilotoneladas CO₂e)]]-I185,0),0)</f>
        <v>-10</v>
      </c>
      <c r="K186" s="6">
        <f>IF(A185=Emisiones_CH4_CO2eq_LA[[#This Row],[País]],IFERROR(((Emisiones_CH4_CO2eq_LA[[#This Row],[Emisiones Fugitivas (kilotoneladas CO₂e)]]-I185)/I185)*100,0),0)</f>
        <v>-0.52083333333333326</v>
      </c>
      <c r="L186" s="6">
        <v>0.16967220396197899</v>
      </c>
      <c r="M186">
        <v>2860</v>
      </c>
      <c r="N186">
        <f>IF(A185=Emisiones_CH4_CO2eq_LA[[#This Row],[País]],IFERROR(Emisiones_CH4_CO2eq_LA[[#This Row],[Residuos (kilotoneladas CO₂e)]]-M185,0),0)</f>
        <v>30</v>
      </c>
      <c r="O186" s="6">
        <f>IF(A185=Emisiones_CH4_CO2eq_LA[[#This Row],[País]],IFERROR(((Emisiones_CH4_CO2eq_LA[[#This Row],[Residuos (kilotoneladas CO₂e)]]-M185)/M185)*100,0),0)</f>
        <v>1.0600706713780919</v>
      </c>
      <c r="P186" s="6">
        <v>0.254064137869769</v>
      </c>
      <c r="Q186">
        <v>60</v>
      </c>
      <c r="R186">
        <f>IF(A185=Emisiones_CH4_CO2eq_LA[[#This Row],[País]],IFERROR(Emisiones_CH4_CO2eq_LA[[#This Row],[UCTUS (kilotoneladas CO₂e)]]-Q185,0),0)</f>
        <v>-140</v>
      </c>
      <c r="S186" s="6">
        <f>IF(A185=Emisiones_CH4_CO2eq_LA[[#This Row],[País]],IFERROR(((Emisiones_CH4_CO2eq_LA[[#This Row],[UCTUS (kilotoneladas CO₂e)]]-Q185)/Q185)*100,0),0)</f>
        <v>-70</v>
      </c>
      <c r="T186" s="6">
        <v>5.3300168783867799E-3</v>
      </c>
      <c r="U186">
        <v>0</v>
      </c>
      <c r="V186">
        <f>IF(A185=Emisiones_CH4_CO2eq_LA[[#This Row],[País]],IFERROR(Emisiones_CH4_CO2eq_LA[[#This Row],[Industria (kilotoneladas CO₂e)]]-U185,0),0)</f>
        <v>0</v>
      </c>
      <c r="W186" s="6">
        <f>IF(A185=Emisiones_CH4_CO2eq_LA[[#This Row],[País]],IFERROR(((Emisiones_CH4_CO2eq_LA[[#This Row],[Industria (kilotoneladas CO₂e)]]-U185)/U185)*100,0),0)</f>
        <v>0</v>
      </c>
      <c r="X186" s="6">
        <v>0</v>
      </c>
      <c r="Y186">
        <v>330</v>
      </c>
      <c r="Z186">
        <f>IF(A185=Emisiones_CH4_CO2eq_LA[[#This Row],[País]],IFERROR(Emisiones_CH4_CO2eq_LA[[#This Row],[Otras Quemas de Combustible (kilotoneladas CO₂e)]]-Y185,0),0)</f>
        <v>0</v>
      </c>
      <c r="AA186" s="6">
        <f>IF(A185=Emisiones_CH4_CO2eq_LA[[#This Row],[País]],IFERROR(((Emisiones_CH4_CO2eq_LA[[#This Row],[Otras Quemas de Combustible (kilotoneladas CO₂e)]]-Y185)/Y185)*100,0),0)</f>
        <v>0</v>
      </c>
      <c r="AB186" s="6">
        <v>0.03</v>
      </c>
    </row>
    <row r="187" spans="1:28" x14ac:dyDescent="0.25">
      <c r="A187" t="s">
        <v>86</v>
      </c>
      <c r="B187" t="s">
        <v>86</v>
      </c>
      <c r="C187" t="s">
        <v>87</v>
      </c>
      <c r="D187">
        <v>2013</v>
      </c>
      <c r="E187">
        <v>8240</v>
      </c>
      <c r="F187">
        <f>IF(A186=Emisiones_CH4_CO2eq_LA[[#This Row],[País]],IFERROR(Emisiones_CH4_CO2eq_LA[[#This Row],[Agricultura (kilotoneladas CO₂e)]]-E186,0),0)</f>
        <v>10</v>
      </c>
      <c r="G187" s="6">
        <f>IF(A186=Emisiones_CH4_CO2eq_LA[[#This Row],[País]],IFERROR(((Emisiones_CH4_CO2eq_LA[[#This Row],[Agricultura (kilotoneladas CO₂e)]]-E186)/E186)*100,0),0)</f>
        <v>0.12150668286755771</v>
      </c>
      <c r="H187" s="6">
        <v>0.73030222458565897</v>
      </c>
      <c r="I187">
        <v>1900</v>
      </c>
      <c r="J187">
        <f>IF(A186=Emisiones_CH4_CO2eq_LA[[#This Row],[País]],IFERROR(Emisiones_CH4_CO2eq_LA[[#This Row],[Emisiones Fugitivas (kilotoneladas CO₂e)]]-I186,0),0)</f>
        <v>-10</v>
      </c>
      <c r="K187" s="6">
        <f>IF(A186=Emisiones_CH4_CO2eq_LA[[#This Row],[País]],IFERROR(((Emisiones_CH4_CO2eq_LA[[#This Row],[Emisiones Fugitivas (kilotoneladas CO₂e)]]-I186)/I186)*100,0),0)</f>
        <v>-0.52356020942408377</v>
      </c>
      <c r="L187" s="6">
        <v>0.16839493042630499</v>
      </c>
      <c r="M187">
        <v>2890</v>
      </c>
      <c r="N187">
        <f>IF(A186=Emisiones_CH4_CO2eq_LA[[#This Row],[País]],IFERROR(Emisiones_CH4_CO2eq_LA[[#This Row],[Residuos (kilotoneladas CO₂e)]]-M186,0),0)</f>
        <v>30</v>
      </c>
      <c r="O187" s="6">
        <f>IF(A186=Emisiones_CH4_CO2eq_LA[[#This Row],[País]],IFERROR(((Emisiones_CH4_CO2eq_LA[[#This Row],[Residuos (kilotoneladas CO₂e)]]-M186)/M186)*100,0),0)</f>
        <v>1.048951048951049</v>
      </c>
      <c r="P187" s="6">
        <v>0.25613755206948502</v>
      </c>
      <c r="Q187">
        <v>100</v>
      </c>
      <c r="R187">
        <f>IF(A186=Emisiones_CH4_CO2eq_LA[[#This Row],[País]],IFERROR(Emisiones_CH4_CO2eq_LA[[#This Row],[UCTUS (kilotoneladas CO₂e)]]-Q186,0),0)</f>
        <v>40</v>
      </c>
      <c r="S187" s="6">
        <f>IF(A186=Emisiones_CH4_CO2eq_LA[[#This Row],[País]],IFERROR(((Emisiones_CH4_CO2eq_LA[[#This Row],[UCTUS (kilotoneladas CO₂e)]]-Q186)/Q186)*100,0),0)</f>
        <v>66.666666666666657</v>
      </c>
      <c r="T187" s="6">
        <v>8.8628910750686799E-3</v>
      </c>
      <c r="U187">
        <v>0</v>
      </c>
      <c r="V187">
        <f>IF(A186=Emisiones_CH4_CO2eq_LA[[#This Row],[País]],IFERROR(Emisiones_CH4_CO2eq_LA[[#This Row],[Industria (kilotoneladas CO₂e)]]-U186,0),0)</f>
        <v>0</v>
      </c>
      <c r="W187" s="6">
        <f>IF(A186=Emisiones_CH4_CO2eq_LA[[#This Row],[País]],IFERROR(((Emisiones_CH4_CO2eq_LA[[#This Row],[Industria (kilotoneladas CO₂e)]]-U186)/U186)*100,0),0)</f>
        <v>0</v>
      </c>
      <c r="X187" s="6">
        <v>0</v>
      </c>
      <c r="Y187">
        <v>320</v>
      </c>
      <c r="Z187">
        <f>IF(A186=Emisiones_CH4_CO2eq_LA[[#This Row],[País]],IFERROR(Emisiones_CH4_CO2eq_LA[[#This Row],[Otras Quemas de Combustible (kilotoneladas CO₂e)]]-Y186,0),0)</f>
        <v>-10</v>
      </c>
      <c r="AA187" s="6">
        <f>IF(A186=Emisiones_CH4_CO2eq_LA[[#This Row],[País]],IFERROR(((Emisiones_CH4_CO2eq_LA[[#This Row],[Otras Quemas de Combustible (kilotoneladas CO₂e)]]-Y186)/Y186)*100,0),0)</f>
        <v>-3.0303030303030303</v>
      </c>
      <c r="AB187" s="6">
        <v>0.03</v>
      </c>
    </row>
    <row r="188" spans="1:28" x14ac:dyDescent="0.25">
      <c r="A188" t="s">
        <v>86</v>
      </c>
      <c r="B188" t="s">
        <v>86</v>
      </c>
      <c r="C188" t="s">
        <v>87</v>
      </c>
      <c r="D188">
        <v>2014</v>
      </c>
      <c r="E188">
        <v>8150</v>
      </c>
      <c r="F188">
        <f>IF(A187=Emisiones_CH4_CO2eq_LA[[#This Row],[País]],IFERROR(Emisiones_CH4_CO2eq_LA[[#This Row],[Agricultura (kilotoneladas CO₂e)]]-E187,0),0)</f>
        <v>-90</v>
      </c>
      <c r="G188" s="6">
        <f>IF(A187=Emisiones_CH4_CO2eq_LA[[#This Row],[País]],IFERROR(((Emisiones_CH4_CO2eq_LA[[#This Row],[Agricultura (kilotoneladas CO₂e)]]-E187)/E187)*100,0),0)</f>
        <v>-1.0922330097087378</v>
      </c>
      <c r="H188" s="6">
        <v>0.72079242946847</v>
      </c>
      <c r="I188">
        <v>1890</v>
      </c>
      <c r="J188">
        <f>IF(A187=Emisiones_CH4_CO2eq_LA[[#This Row],[País]],IFERROR(Emisiones_CH4_CO2eq_LA[[#This Row],[Emisiones Fugitivas (kilotoneladas CO₂e)]]-I187,0),0)</f>
        <v>-10</v>
      </c>
      <c r="K188" s="6">
        <f>IF(A187=Emisiones_CH4_CO2eq_LA[[#This Row],[País]],IFERROR(((Emisiones_CH4_CO2eq_LA[[#This Row],[Emisiones Fugitivas (kilotoneladas CO₂e)]]-I187)/I187)*100,0),0)</f>
        <v>-0.52631578947368418</v>
      </c>
      <c r="L188" s="6">
        <v>0.16715309100557099</v>
      </c>
      <c r="M188">
        <v>2910</v>
      </c>
      <c r="N188">
        <f>IF(A187=Emisiones_CH4_CO2eq_LA[[#This Row],[País]],IFERROR(Emisiones_CH4_CO2eq_LA[[#This Row],[Residuos (kilotoneladas CO₂e)]]-M187,0),0)</f>
        <v>20</v>
      </c>
      <c r="O188" s="6">
        <f>IF(A187=Emisiones_CH4_CO2eq_LA[[#This Row],[País]],IFERROR(((Emisiones_CH4_CO2eq_LA[[#This Row],[Residuos (kilotoneladas CO₂e)]]-M187)/M187)*100,0),0)</f>
        <v>0.69204152249134954</v>
      </c>
      <c r="P188" s="6">
        <v>0.257362695675245</v>
      </c>
      <c r="Q188">
        <v>80</v>
      </c>
      <c r="R188">
        <f>IF(A187=Emisiones_CH4_CO2eq_LA[[#This Row],[País]],IFERROR(Emisiones_CH4_CO2eq_LA[[#This Row],[UCTUS (kilotoneladas CO₂e)]]-Q187,0),0)</f>
        <v>-20</v>
      </c>
      <c r="S188" s="6">
        <f>IF(A187=Emisiones_CH4_CO2eq_LA[[#This Row],[País]],IFERROR(((Emisiones_CH4_CO2eq_LA[[#This Row],[UCTUS (kilotoneladas CO₂e)]]-Q187)/Q187)*100,0),0)</f>
        <v>-20</v>
      </c>
      <c r="T188" s="6">
        <v>7.0752631113469499E-3</v>
      </c>
      <c r="U188">
        <v>0</v>
      </c>
      <c r="V188">
        <f>IF(A187=Emisiones_CH4_CO2eq_LA[[#This Row],[País]],IFERROR(Emisiones_CH4_CO2eq_LA[[#This Row],[Industria (kilotoneladas CO₂e)]]-U187,0),0)</f>
        <v>0</v>
      </c>
      <c r="W188" s="6">
        <f>IF(A187=Emisiones_CH4_CO2eq_LA[[#This Row],[País]],IFERROR(((Emisiones_CH4_CO2eq_LA[[#This Row],[Industria (kilotoneladas CO₂e)]]-U187)/U187)*100,0),0)</f>
        <v>0</v>
      </c>
      <c r="X188" s="6">
        <v>0</v>
      </c>
      <c r="Y188">
        <v>320</v>
      </c>
      <c r="Z188">
        <f>IF(A187=Emisiones_CH4_CO2eq_LA[[#This Row],[País]],IFERROR(Emisiones_CH4_CO2eq_LA[[#This Row],[Otras Quemas de Combustible (kilotoneladas CO₂e)]]-Y187,0),0)</f>
        <v>0</v>
      </c>
      <c r="AA188" s="6">
        <f>IF(A187=Emisiones_CH4_CO2eq_LA[[#This Row],[País]],IFERROR(((Emisiones_CH4_CO2eq_LA[[#This Row],[Otras Quemas de Combustible (kilotoneladas CO₂e)]]-Y187)/Y187)*100,0),0)</f>
        <v>0</v>
      </c>
      <c r="AB188" s="6">
        <v>0.03</v>
      </c>
    </row>
    <row r="189" spans="1:28" x14ac:dyDescent="0.25">
      <c r="A189" t="s">
        <v>86</v>
      </c>
      <c r="B189" t="s">
        <v>86</v>
      </c>
      <c r="C189" t="s">
        <v>87</v>
      </c>
      <c r="D189">
        <v>2015</v>
      </c>
      <c r="E189">
        <v>7640</v>
      </c>
      <c r="F189">
        <f>IF(A188=Emisiones_CH4_CO2eq_LA[[#This Row],[País]],IFERROR(Emisiones_CH4_CO2eq_LA[[#This Row],[Agricultura (kilotoneladas CO₂e)]]-E188,0),0)</f>
        <v>-510</v>
      </c>
      <c r="G189" s="6">
        <f>IF(A188=Emisiones_CH4_CO2eq_LA[[#This Row],[País]],IFERROR(((Emisiones_CH4_CO2eq_LA[[#This Row],[Agricultura (kilotoneladas CO₂e)]]-E188)/E188)*100,0),0)</f>
        <v>-6.257668711656442</v>
      </c>
      <c r="H189" s="6">
        <v>0.67461368653421605</v>
      </c>
      <c r="I189">
        <v>1880</v>
      </c>
      <c r="J189">
        <f>IF(A188=Emisiones_CH4_CO2eq_LA[[#This Row],[País]],IFERROR(Emisiones_CH4_CO2eq_LA[[#This Row],[Emisiones Fugitivas (kilotoneladas CO₂e)]]-I188,0),0)</f>
        <v>-10</v>
      </c>
      <c r="K189" s="6">
        <f>IF(A188=Emisiones_CH4_CO2eq_LA[[#This Row],[País]],IFERROR(((Emisiones_CH4_CO2eq_LA[[#This Row],[Emisiones Fugitivas (kilotoneladas CO₂e)]]-I188)/I188)*100,0),0)</f>
        <v>-0.52910052910052907</v>
      </c>
      <c r="L189" s="6">
        <v>0.16600441501103699</v>
      </c>
      <c r="M189">
        <v>2940</v>
      </c>
      <c r="N189">
        <f>IF(A188=Emisiones_CH4_CO2eq_LA[[#This Row],[País]],IFERROR(Emisiones_CH4_CO2eq_LA[[#This Row],[Residuos (kilotoneladas CO₂e)]]-M188,0),0)</f>
        <v>30</v>
      </c>
      <c r="O189" s="6">
        <f>IF(A188=Emisiones_CH4_CO2eq_LA[[#This Row],[País]],IFERROR(((Emisiones_CH4_CO2eq_LA[[#This Row],[Residuos (kilotoneladas CO₂e)]]-M188)/M188)*100,0),0)</f>
        <v>1.0309278350515463</v>
      </c>
      <c r="P189" s="6">
        <v>0.259602649006622</v>
      </c>
      <c r="Q189">
        <v>180</v>
      </c>
      <c r="R189">
        <f>IF(A188=Emisiones_CH4_CO2eq_LA[[#This Row],[País]],IFERROR(Emisiones_CH4_CO2eq_LA[[#This Row],[UCTUS (kilotoneladas CO₂e)]]-Q188,0),0)</f>
        <v>100</v>
      </c>
      <c r="S189" s="6">
        <f>IF(A188=Emisiones_CH4_CO2eq_LA[[#This Row],[País]],IFERROR(((Emisiones_CH4_CO2eq_LA[[#This Row],[UCTUS (kilotoneladas CO₂e)]]-Q188)/Q188)*100,0),0)</f>
        <v>125</v>
      </c>
      <c r="T189" s="6">
        <v>1.58940397350993E-2</v>
      </c>
      <c r="U189">
        <v>0</v>
      </c>
      <c r="V189">
        <f>IF(A188=Emisiones_CH4_CO2eq_LA[[#This Row],[País]],IFERROR(Emisiones_CH4_CO2eq_LA[[#This Row],[Industria (kilotoneladas CO₂e)]]-U188,0),0)</f>
        <v>0</v>
      </c>
      <c r="W189" s="6">
        <f>IF(A188=Emisiones_CH4_CO2eq_LA[[#This Row],[País]],IFERROR(((Emisiones_CH4_CO2eq_LA[[#This Row],[Industria (kilotoneladas CO₂e)]]-U188)/U188)*100,0),0)</f>
        <v>0</v>
      </c>
      <c r="X189" s="6">
        <v>0</v>
      </c>
      <c r="Y189">
        <v>320</v>
      </c>
      <c r="Z189">
        <f>IF(A188=Emisiones_CH4_CO2eq_LA[[#This Row],[País]],IFERROR(Emisiones_CH4_CO2eq_LA[[#This Row],[Otras Quemas de Combustible (kilotoneladas CO₂e)]]-Y188,0),0)</f>
        <v>0</v>
      </c>
      <c r="AA189" s="6">
        <f>IF(A188=Emisiones_CH4_CO2eq_LA[[#This Row],[País]],IFERROR(((Emisiones_CH4_CO2eq_LA[[#This Row],[Otras Quemas de Combustible (kilotoneladas CO₂e)]]-Y188)/Y188)*100,0),0)</f>
        <v>0</v>
      </c>
      <c r="AB189" s="6">
        <v>0.03</v>
      </c>
    </row>
    <row r="190" spans="1:28" x14ac:dyDescent="0.25">
      <c r="A190" t="s">
        <v>86</v>
      </c>
      <c r="B190" t="s">
        <v>86</v>
      </c>
      <c r="C190" t="s">
        <v>87</v>
      </c>
      <c r="D190">
        <v>2016</v>
      </c>
      <c r="E190">
        <v>7810</v>
      </c>
      <c r="F190">
        <f>IF(A189=Emisiones_CH4_CO2eq_LA[[#This Row],[País]],IFERROR(Emisiones_CH4_CO2eq_LA[[#This Row],[Agricultura (kilotoneladas CO₂e)]]-E189,0),0)</f>
        <v>170</v>
      </c>
      <c r="G190" s="6">
        <f>IF(A189=Emisiones_CH4_CO2eq_LA[[#This Row],[País]],IFERROR(((Emisiones_CH4_CO2eq_LA[[#This Row],[Agricultura (kilotoneladas CO₂e)]]-E189)/E189)*100,0),0)</f>
        <v>2.2251308900523559</v>
      </c>
      <c r="H190" s="6">
        <v>0.68901632112924505</v>
      </c>
      <c r="I190">
        <v>1890</v>
      </c>
      <c r="J190">
        <f>IF(A189=Emisiones_CH4_CO2eq_LA[[#This Row],[País]],IFERROR(Emisiones_CH4_CO2eq_LA[[#This Row],[Emisiones Fugitivas (kilotoneladas CO₂e)]]-I189,0),0)</f>
        <v>10</v>
      </c>
      <c r="K190" s="6">
        <f>IF(A189=Emisiones_CH4_CO2eq_LA[[#This Row],[País]],IFERROR(((Emisiones_CH4_CO2eq_LA[[#This Row],[Emisiones Fugitivas (kilotoneladas CO₂e)]]-I189)/I189)*100,0),0)</f>
        <v>0.53191489361702127</v>
      </c>
      <c r="L190" s="6">
        <v>0.16674018526687201</v>
      </c>
      <c r="M190">
        <v>2950</v>
      </c>
      <c r="N190">
        <f>IF(A189=Emisiones_CH4_CO2eq_LA[[#This Row],[País]],IFERROR(Emisiones_CH4_CO2eq_LA[[#This Row],[Residuos (kilotoneladas CO₂e)]]-M189,0),0)</f>
        <v>10</v>
      </c>
      <c r="O190" s="6">
        <f>IF(A189=Emisiones_CH4_CO2eq_LA[[#This Row],[País]],IFERROR(((Emisiones_CH4_CO2eq_LA[[#This Row],[Residuos (kilotoneladas CO₂e)]]-M189)/M189)*100,0),0)</f>
        <v>0.3401360544217687</v>
      </c>
      <c r="P190" s="6">
        <v>0.26025584472871599</v>
      </c>
      <c r="Q190">
        <v>80</v>
      </c>
      <c r="R190">
        <f>IF(A189=Emisiones_CH4_CO2eq_LA[[#This Row],[País]],IFERROR(Emisiones_CH4_CO2eq_LA[[#This Row],[UCTUS (kilotoneladas CO₂e)]]-Q189,0),0)</f>
        <v>-100</v>
      </c>
      <c r="S190" s="6">
        <f>IF(A189=Emisiones_CH4_CO2eq_LA[[#This Row],[País]],IFERROR(((Emisiones_CH4_CO2eq_LA[[#This Row],[UCTUS (kilotoneladas CO₂e)]]-Q189)/Q189)*100,0),0)</f>
        <v>-55.555555555555557</v>
      </c>
      <c r="T190" s="6">
        <v>7.0577856197617996E-3</v>
      </c>
      <c r="U190">
        <v>0</v>
      </c>
      <c r="V190">
        <f>IF(A189=Emisiones_CH4_CO2eq_LA[[#This Row],[País]],IFERROR(Emisiones_CH4_CO2eq_LA[[#This Row],[Industria (kilotoneladas CO₂e)]]-U189,0),0)</f>
        <v>0</v>
      </c>
      <c r="W190" s="6">
        <f>IF(A189=Emisiones_CH4_CO2eq_LA[[#This Row],[País]],IFERROR(((Emisiones_CH4_CO2eq_LA[[#This Row],[Industria (kilotoneladas CO₂e)]]-U189)/U189)*100,0),0)</f>
        <v>0</v>
      </c>
      <c r="X190" s="6">
        <v>0</v>
      </c>
      <c r="Y190">
        <v>320</v>
      </c>
      <c r="Z190">
        <f>IF(A189=Emisiones_CH4_CO2eq_LA[[#This Row],[País]],IFERROR(Emisiones_CH4_CO2eq_LA[[#This Row],[Otras Quemas de Combustible (kilotoneladas CO₂e)]]-Y189,0),0)</f>
        <v>0</v>
      </c>
      <c r="AA190" s="6">
        <f>IF(A189=Emisiones_CH4_CO2eq_LA[[#This Row],[País]],IFERROR(((Emisiones_CH4_CO2eq_LA[[#This Row],[Otras Quemas de Combustible (kilotoneladas CO₂e)]]-Y189)/Y189)*100,0),0)</f>
        <v>0</v>
      </c>
      <c r="AB190" s="6">
        <v>0.03</v>
      </c>
    </row>
    <row r="191" spans="1:28" x14ac:dyDescent="0.25">
      <c r="A191" t="s">
        <v>100</v>
      </c>
      <c r="B191" t="s">
        <v>418</v>
      </c>
      <c r="C191" t="s">
        <v>101</v>
      </c>
      <c r="D191">
        <v>1990</v>
      </c>
      <c r="E191">
        <v>4230</v>
      </c>
      <c r="F191">
        <f>IF(A190=Emisiones_CH4_CO2eq_LA[[#This Row],[País]],IFERROR(Emisiones_CH4_CO2eq_LA[[#This Row],[Agricultura (kilotoneladas CO₂e)]]-E190,0),0)</f>
        <v>0</v>
      </c>
      <c r="G191" s="6">
        <f>IF(A190=Emisiones_CH4_CO2eq_LA[[#This Row],[País]],IFERROR(((Emisiones_CH4_CO2eq_LA[[#This Row],[Agricultura (kilotoneladas CO₂e)]]-E190)/E190)*100,0),0)</f>
        <v>0</v>
      </c>
      <c r="H191" s="6">
        <v>0.59301836534417496</v>
      </c>
      <c r="I191">
        <v>0</v>
      </c>
      <c r="J191">
        <f>IF(A190=Emisiones_CH4_CO2eq_LA[[#This Row],[País]],IFERROR(Emisiones_CH4_CO2eq_LA[[#This Row],[Emisiones Fugitivas (kilotoneladas CO₂e)]]-I190,0),0)</f>
        <v>0</v>
      </c>
      <c r="K191" s="6">
        <f>IF(A190=Emisiones_CH4_CO2eq_LA[[#This Row],[País]],IFERROR(((Emisiones_CH4_CO2eq_LA[[#This Row],[Emisiones Fugitivas (kilotoneladas CO₂e)]]-I190)/I190)*100,0),0)</f>
        <v>0</v>
      </c>
      <c r="L191" s="6">
        <v>0</v>
      </c>
      <c r="M191">
        <v>1550</v>
      </c>
      <c r="N191">
        <f>IF(A190=Emisiones_CH4_CO2eq_LA[[#This Row],[País]],IFERROR(Emisiones_CH4_CO2eq_LA[[#This Row],[Residuos (kilotoneladas CO₂e)]]-M190,0),0)</f>
        <v>0</v>
      </c>
      <c r="O191" s="6">
        <f>IF(A190=Emisiones_CH4_CO2eq_LA[[#This Row],[País]],IFERROR(((Emisiones_CH4_CO2eq_LA[[#This Row],[Residuos (kilotoneladas CO₂e)]]-M190)/M190)*100,0),0)</f>
        <v>0</v>
      </c>
      <c r="P191" s="6">
        <v>0.21729987382587901</v>
      </c>
      <c r="Q191">
        <v>30</v>
      </c>
      <c r="R191">
        <f>IF(A190=Emisiones_CH4_CO2eq_LA[[#This Row],[País]],IFERROR(Emisiones_CH4_CO2eq_LA[[#This Row],[UCTUS (kilotoneladas CO₂e)]]-Q190,0),0)</f>
        <v>0</v>
      </c>
      <c r="S191" s="6">
        <f>IF(A190=Emisiones_CH4_CO2eq_LA[[#This Row],[País]],IFERROR(((Emisiones_CH4_CO2eq_LA[[#This Row],[UCTUS (kilotoneladas CO₂e)]]-Q190)/Q190)*100,0),0)</f>
        <v>0</v>
      </c>
      <c r="T191" s="6">
        <v>4.2058040095331499E-3</v>
      </c>
      <c r="U191">
        <v>0</v>
      </c>
      <c r="V191">
        <f>IF(A190=Emisiones_CH4_CO2eq_LA[[#This Row],[País]],IFERROR(Emisiones_CH4_CO2eq_LA[[#This Row],[Industria (kilotoneladas CO₂e)]]-U190,0),0)</f>
        <v>0</v>
      </c>
      <c r="W191" s="6">
        <f>IF(A190=Emisiones_CH4_CO2eq_LA[[#This Row],[País]],IFERROR(((Emisiones_CH4_CO2eq_LA[[#This Row],[Industria (kilotoneladas CO₂e)]]-U190)/U190)*100,0),0)</f>
        <v>0</v>
      </c>
      <c r="X191" s="6">
        <v>0</v>
      </c>
      <c r="Y191">
        <v>320</v>
      </c>
      <c r="Z191">
        <f>IF(A190=Emisiones_CH4_CO2eq_LA[[#This Row],[País]],IFERROR(Emisiones_CH4_CO2eq_LA[[#This Row],[Otras Quemas de Combustible (kilotoneladas CO₂e)]]-Y190,0),0)</f>
        <v>0</v>
      </c>
      <c r="AA191" s="6">
        <f>IF(A190=Emisiones_CH4_CO2eq_LA[[#This Row],[País]],IFERROR(((Emisiones_CH4_CO2eq_LA[[#This Row],[Otras Quemas de Combustible (kilotoneladas CO₂e)]]-Y190)/Y190)*100,0),0)</f>
        <v>0</v>
      </c>
      <c r="AB191" s="6">
        <v>0.04</v>
      </c>
    </row>
    <row r="192" spans="1:28" x14ac:dyDescent="0.25">
      <c r="A192" t="s">
        <v>100</v>
      </c>
      <c r="B192" t="s">
        <v>418</v>
      </c>
      <c r="C192" t="s">
        <v>101</v>
      </c>
      <c r="D192">
        <v>1991</v>
      </c>
      <c r="E192">
        <v>4480</v>
      </c>
      <c r="F192">
        <f>IF(A191=Emisiones_CH4_CO2eq_LA[[#This Row],[País]],IFERROR(Emisiones_CH4_CO2eq_LA[[#This Row],[Agricultura (kilotoneladas CO₂e)]]-E191,0),0)</f>
        <v>250</v>
      </c>
      <c r="G192" s="6">
        <f>IF(A191=Emisiones_CH4_CO2eq_LA[[#This Row],[País]],IFERROR(((Emisiones_CH4_CO2eq_LA[[#This Row],[Agricultura (kilotoneladas CO₂e)]]-E191)/E191)*100,0),0)</f>
        <v>5.9101654846335698</v>
      </c>
      <c r="H192" s="6">
        <v>0.61623108665749604</v>
      </c>
      <c r="I192">
        <v>0</v>
      </c>
      <c r="J192">
        <f>IF(A191=Emisiones_CH4_CO2eq_LA[[#This Row],[País]],IFERROR(Emisiones_CH4_CO2eq_LA[[#This Row],[Emisiones Fugitivas (kilotoneladas CO₂e)]]-I191,0),0)</f>
        <v>0</v>
      </c>
      <c r="K192" s="6">
        <f>IF(A191=Emisiones_CH4_CO2eq_LA[[#This Row],[País]],IFERROR(((Emisiones_CH4_CO2eq_LA[[#This Row],[Emisiones Fugitivas (kilotoneladas CO₂e)]]-I191)/I191)*100,0),0)</f>
        <v>0</v>
      </c>
      <c r="L192" s="6">
        <v>0</v>
      </c>
      <c r="M192">
        <v>1920</v>
      </c>
      <c r="N192">
        <f>IF(A191=Emisiones_CH4_CO2eq_LA[[#This Row],[País]],IFERROR(Emisiones_CH4_CO2eq_LA[[#This Row],[Residuos (kilotoneladas CO₂e)]]-M191,0),0)</f>
        <v>370</v>
      </c>
      <c r="O192" s="6">
        <f>IF(A191=Emisiones_CH4_CO2eq_LA[[#This Row],[País]],IFERROR(((Emisiones_CH4_CO2eq_LA[[#This Row],[Residuos (kilotoneladas CO₂e)]]-M191)/M191)*100,0),0)</f>
        <v>23.870967741935484</v>
      </c>
      <c r="P192" s="6">
        <v>0.26409903713892702</v>
      </c>
      <c r="Q192">
        <v>30</v>
      </c>
      <c r="R192">
        <f>IF(A191=Emisiones_CH4_CO2eq_LA[[#This Row],[País]],IFERROR(Emisiones_CH4_CO2eq_LA[[#This Row],[UCTUS (kilotoneladas CO₂e)]]-Q191,0),0)</f>
        <v>0</v>
      </c>
      <c r="S192" s="6">
        <f>IF(A191=Emisiones_CH4_CO2eq_LA[[#This Row],[País]],IFERROR(((Emisiones_CH4_CO2eq_LA[[#This Row],[UCTUS (kilotoneladas CO₂e)]]-Q191)/Q191)*100,0),0)</f>
        <v>0</v>
      </c>
      <c r="T192" s="6">
        <v>4.1265474552957303E-3</v>
      </c>
      <c r="U192">
        <v>0</v>
      </c>
      <c r="V192">
        <f>IF(A191=Emisiones_CH4_CO2eq_LA[[#This Row],[País]],IFERROR(Emisiones_CH4_CO2eq_LA[[#This Row],[Industria (kilotoneladas CO₂e)]]-U191,0),0)</f>
        <v>0</v>
      </c>
      <c r="W192" s="6">
        <f>IF(A191=Emisiones_CH4_CO2eq_LA[[#This Row],[País]],IFERROR(((Emisiones_CH4_CO2eq_LA[[#This Row],[Industria (kilotoneladas CO₂e)]]-U191)/U191)*100,0),0)</f>
        <v>0</v>
      </c>
      <c r="X192" s="6">
        <v>0</v>
      </c>
      <c r="Y192">
        <v>350</v>
      </c>
      <c r="Z192">
        <f>IF(A191=Emisiones_CH4_CO2eq_LA[[#This Row],[País]],IFERROR(Emisiones_CH4_CO2eq_LA[[#This Row],[Otras Quemas de Combustible (kilotoneladas CO₂e)]]-Y191,0),0)</f>
        <v>30</v>
      </c>
      <c r="AA192" s="6">
        <f>IF(A191=Emisiones_CH4_CO2eq_LA[[#This Row],[País]],IFERROR(((Emisiones_CH4_CO2eq_LA[[#This Row],[Otras Quemas de Combustible (kilotoneladas CO₂e)]]-Y191)/Y191)*100,0),0)</f>
        <v>9.375</v>
      </c>
      <c r="AB192" s="6">
        <v>0.05</v>
      </c>
    </row>
    <row r="193" spans="1:28" x14ac:dyDescent="0.25">
      <c r="A193" t="s">
        <v>100</v>
      </c>
      <c r="B193" t="s">
        <v>418</v>
      </c>
      <c r="C193" t="s">
        <v>101</v>
      </c>
      <c r="D193">
        <v>1992</v>
      </c>
      <c r="E193">
        <v>4240</v>
      </c>
      <c r="F193">
        <f>IF(A192=Emisiones_CH4_CO2eq_LA[[#This Row],[País]],IFERROR(Emisiones_CH4_CO2eq_LA[[#This Row],[Agricultura (kilotoneladas CO₂e)]]-E192,0),0)</f>
        <v>-240</v>
      </c>
      <c r="G193" s="6">
        <f>IF(A192=Emisiones_CH4_CO2eq_LA[[#This Row],[País]],IFERROR(((Emisiones_CH4_CO2eq_LA[[#This Row],[Agricultura (kilotoneladas CO₂e)]]-E192)/E192)*100,0),0)</f>
        <v>-5.3571428571428568</v>
      </c>
      <c r="H193" s="6">
        <v>0.57235421166306699</v>
      </c>
      <c r="I193">
        <v>0</v>
      </c>
      <c r="J193">
        <f>IF(A192=Emisiones_CH4_CO2eq_LA[[#This Row],[País]],IFERROR(Emisiones_CH4_CO2eq_LA[[#This Row],[Emisiones Fugitivas (kilotoneladas CO₂e)]]-I192,0),0)</f>
        <v>0</v>
      </c>
      <c r="K193" s="6">
        <f>IF(A192=Emisiones_CH4_CO2eq_LA[[#This Row],[País]],IFERROR(((Emisiones_CH4_CO2eq_LA[[#This Row],[Emisiones Fugitivas (kilotoneladas CO₂e)]]-I192)/I192)*100,0),0)</f>
        <v>0</v>
      </c>
      <c r="L193" s="6">
        <v>0</v>
      </c>
      <c r="M193">
        <v>2280</v>
      </c>
      <c r="N193">
        <f>IF(A192=Emisiones_CH4_CO2eq_LA[[#This Row],[País]],IFERROR(Emisiones_CH4_CO2eq_LA[[#This Row],[Residuos (kilotoneladas CO₂e)]]-M192,0),0)</f>
        <v>360</v>
      </c>
      <c r="O193" s="6">
        <f>IF(A192=Emisiones_CH4_CO2eq_LA[[#This Row],[País]],IFERROR(((Emisiones_CH4_CO2eq_LA[[#This Row],[Residuos (kilotoneladas CO₂e)]]-M192)/M192)*100,0),0)</f>
        <v>18.75</v>
      </c>
      <c r="P193" s="6">
        <v>0.30777537796976201</v>
      </c>
      <c r="Q193">
        <v>30</v>
      </c>
      <c r="R193">
        <f>IF(A192=Emisiones_CH4_CO2eq_LA[[#This Row],[País]],IFERROR(Emisiones_CH4_CO2eq_LA[[#This Row],[UCTUS (kilotoneladas CO₂e)]]-Q192,0),0)</f>
        <v>0</v>
      </c>
      <c r="S193" s="6">
        <f>IF(A192=Emisiones_CH4_CO2eq_LA[[#This Row],[País]],IFERROR(((Emisiones_CH4_CO2eq_LA[[#This Row],[UCTUS (kilotoneladas CO₂e)]]-Q192)/Q192)*100,0),0)</f>
        <v>0</v>
      </c>
      <c r="T193" s="6">
        <v>4.04967602591792E-3</v>
      </c>
      <c r="U193">
        <v>0</v>
      </c>
      <c r="V193">
        <f>IF(A192=Emisiones_CH4_CO2eq_LA[[#This Row],[País]],IFERROR(Emisiones_CH4_CO2eq_LA[[#This Row],[Industria (kilotoneladas CO₂e)]]-U192,0),0)</f>
        <v>0</v>
      </c>
      <c r="W193" s="6">
        <f>IF(A192=Emisiones_CH4_CO2eq_LA[[#This Row],[País]],IFERROR(((Emisiones_CH4_CO2eq_LA[[#This Row],[Industria (kilotoneladas CO₂e)]]-U192)/U192)*100,0),0)</f>
        <v>0</v>
      </c>
      <c r="X193" s="6">
        <v>0</v>
      </c>
      <c r="Y193">
        <v>380</v>
      </c>
      <c r="Z193">
        <f>IF(A192=Emisiones_CH4_CO2eq_LA[[#This Row],[País]],IFERROR(Emisiones_CH4_CO2eq_LA[[#This Row],[Otras Quemas de Combustible (kilotoneladas CO₂e)]]-Y192,0),0)</f>
        <v>30</v>
      </c>
      <c r="AA193" s="6">
        <f>IF(A192=Emisiones_CH4_CO2eq_LA[[#This Row],[País]],IFERROR(((Emisiones_CH4_CO2eq_LA[[#This Row],[Otras Quemas de Combustible (kilotoneladas CO₂e)]]-Y192)/Y192)*100,0),0)</f>
        <v>8.5714285714285712</v>
      </c>
      <c r="AB193" s="6">
        <v>0.05</v>
      </c>
    </row>
    <row r="194" spans="1:28" x14ac:dyDescent="0.25">
      <c r="A194" t="s">
        <v>100</v>
      </c>
      <c r="B194" t="s">
        <v>418</v>
      </c>
      <c r="C194" t="s">
        <v>101</v>
      </c>
      <c r="D194">
        <v>1993</v>
      </c>
      <c r="E194">
        <v>4440</v>
      </c>
      <c r="F194">
        <f>IF(A193=Emisiones_CH4_CO2eq_LA[[#This Row],[País]],IFERROR(Emisiones_CH4_CO2eq_LA[[#This Row],[Agricultura (kilotoneladas CO₂e)]]-E193,0),0)</f>
        <v>200</v>
      </c>
      <c r="G194" s="6">
        <f>IF(A193=Emisiones_CH4_CO2eq_LA[[#This Row],[País]],IFERROR(((Emisiones_CH4_CO2eq_LA[[#This Row],[Agricultura (kilotoneladas CO₂e)]]-E193)/E193)*100,0),0)</f>
        <v>4.716981132075472</v>
      </c>
      <c r="H194" s="6">
        <v>0.58839120063609796</v>
      </c>
      <c r="I194">
        <v>0</v>
      </c>
      <c r="J194">
        <f>IF(A193=Emisiones_CH4_CO2eq_LA[[#This Row],[País]],IFERROR(Emisiones_CH4_CO2eq_LA[[#This Row],[Emisiones Fugitivas (kilotoneladas CO₂e)]]-I193,0),0)</f>
        <v>0</v>
      </c>
      <c r="K194" s="6">
        <f>IF(A193=Emisiones_CH4_CO2eq_LA[[#This Row],[País]],IFERROR(((Emisiones_CH4_CO2eq_LA[[#This Row],[Emisiones Fugitivas (kilotoneladas CO₂e)]]-I193)/I193)*100,0),0)</f>
        <v>0</v>
      </c>
      <c r="L194" s="6">
        <v>0</v>
      </c>
      <c r="M194">
        <v>2640</v>
      </c>
      <c r="N194">
        <f>IF(A193=Emisiones_CH4_CO2eq_LA[[#This Row],[País]],IFERROR(Emisiones_CH4_CO2eq_LA[[#This Row],[Residuos (kilotoneladas CO₂e)]]-M193,0),0)</f>
        <v>360</v>
      </c>
      <c r="O194" s="6">
        <f>IF(A193=Emisiones_CH4_CO2eq_LA[[#This Row],[País]],IFERROR(((Emisiones_CH4_CO2eq_LA[[#This Row],[Residuos (kilotoneladas CO₂e)]]-M193)/M193)*100,0),0)</f>
        <v>15.789473684210526</v>
      </c>
      <c r="P194" s="6">
        <v>0.34985422740524702</v>
      </c>
      <c r="Q194">
        <v>30</v>
      </c>
      <c r="R194">
        <f>IF(A193=Emisiones_CH4_CO2eq_LA[[#This Row],[País]],IFERROR(Emisiones_CH4_CO2eq_LA[[#This Row],[UCTUS (kilotoneladas CO₂e)]]-Q193,0),0)</f>
        <v>0</v>
      </c>
      <c r="S194" s="6">
        <f>IF(A193=Emisiones_CH4_CO2eq_LA[[#This Row],[País]],IFERROR(((Emisiones_CH4_CO2eq_LA[[#This Row],[UCTUS (kilotoneladas CO₂e)]]-Q193)/Q193)*100,0),0)</f>
        <v>0</v>
      </c>
      <c r="T194" s="6">
        <v>3.9756162205141698E-3</v>
      </c>
      <c r="U194">
        <v>0</v>
      </c>
      <c r="V194">
        <f>IF(A193=Emisiones_CH4_CO2eq_LA[[#This Row],[País]],IFERROR(Emisiones_CH4_CO2eq_LA[[#This Row],[Industria (kilotoneladas CO₂e)]]-U193,0),0)</f>
        <v>0</v>
      </c>
      <c r="W194" s="6">
        <f>IF(A193=Emisiones_CH4_CO2eq_LA[[#This Row],[País]],IFERROR(((Emisiones_CH4_CO2eq_LA[[#This Row],[Industria (kilotoneladas CO₂e)]]-U193)/U193)*100,0),0)</f>
        <v>0</v>
      </c>
      <c r="X194" s="6">
        <v>0</v>
      </c>
      <c r="Y194">
        <v>410</v>
      </c>
      <c r="Z194">
        <f>IF(A193=Emisiones_CH4_CO2eq_LA[[#This Row],[País]],IFERROR(Emisiones_CH4_CO2eq_LA[[#This Row],[Otras Quemas de Combustible (kilotoneladas CO₂e)]]-Y193,0),0)</f>
        <v>30</v>
      </c>
      <c r="AA194" s="6">
        <f>IF(A193=Emisiones_CH4_CO2eq_LA[[#This Row],[País]],IFERROR(((Emisiones_CH4_CO2eq_LA[[#This Row],[Otras Quemas de Combustible (kilotoneladas CO₂e)]]-Y193)/Y193)*100,0),0)</f>
        <v>7.8947368421052628</v>
      </c>
      <c r="AB194" s="6">
        <v>0.05</v>
      </c>
    </row>
    <row r="195" spans="1:28" x14ac:dyDescent="0.25">
      <c r="A195" t="s">
        <v>100</v>
      </c>
      <c r="B195" t="s">
        <v>418</v>
      </c>
      <c r="C195" t="s">
        <v>101</v>
      </c>
      <c r="D195">
        <v>1994</v>
      </c>
      <c r="E195">
        <v>4380</v>
      </c>
      <c r="F195">
        <f>IF(A194=Emisiones_CH4_CO2eq_LA[[#This Row],[País]],IFERROR(Emisiones_CH4_CO2eq_LA[[#This Row],[Agricultura (kilotoneladas CO₂e)]]-E194,0),0)</f>
        <v>-60</v>
      </c>
      <c r="G195" s="6">
        <f>IF(A194=Emisiones_CH4_CO2eq_LA[[#This Row],[País]],IFERROR(((Emisiones_CH4_CO2eq_LA[[#This Row],[Agricultura (kilotoneladas CO₂e)]]-E194)/E194)*100,0),0)</f>
        <v>-1.3513513513513513</v>
      </c>
      <c r="H195" s="6">
        <v>0.57001561686621505</v>
      </c>
      <c r="I195">
        <v>0</v>
      </c>
      <c r="J195">
        <f>IF(A194=Emisiones_CH4_CO2eq_LA[[#This Row],[País]],IFERROR(Emisiones_CH4_CO2eq_LA[[#This Row],[Emisiones Fugitivas (kilotoneladas CO₂e)]]-I194,0),0)</f>
        <v>0</v>
      </c>
      <c r="K195" s="6">
        <f>IF(A194=Emisiones_CH4_CO2eq_LA[[#This Row],[País]],IFERROR(((Emisiones_CH4_CO2eq_LA[[#This Row],[Emisiones Fugitivas (kilotoneladas CO₂e)]]-I194)/I194)*100,0),0)</f>
        <v>0</v>
      </c>
      <c r="L195" s="6">
        <v>0</v>
      </c>
      <c r="M195">
        <v>3000</v>
      </c>
      <c r="N195">
        <f>IF(A194=Emisiones_CH4_CO2eq_LA[[#This Row],[País]],IFERROR(Emisiones_CH4_CO2eq_LA[[#This Row],[Residuos (kilotoneladas CO₂e)]]-M194,0),0)</f>
        <v>360</v>
      </c>
      <c r="O195" s="6">
        <f>IF(A194=Emisiones_CH4_CO2eq_LA[[#This Row],[País]],IFERROR(((Emisiones_CH4_CO2eq_LA[[#This Row],[Residuos (kilotoneladas CO₂e)]]-M194)/M194)*100,0),0)</f>
        <v>13.636363636363635</v>
      </c>
      <c r="P195" s="6">
        <v>0.39042165538781798</v>
      </c>
      <c r="Q195">
        <v>30</v>
      </c>
      <c r="R195">
        <f>IF(A194=Emisiones_CH4_CO2eq_LA[[#This Row],[País]],IFERROR(Emisiones_CH4_CO2eq_LA[[#This Row],[UCTUS (kilotoneladas CO₂e)]]-Q194,0),0)</f>
        <v>0</v>
      </c>
      <c r="S195" s="6">
        <f>IF(A194=Emisiones_CH4_CO2eq_LA[[#This Row],[País]],IFERROR(((Emisiones_CH4_CO2eq_LA[[#This Row],[UCTUS (kilotoneladas CO₂e)]]-Q194)/Q194)*100,0),0)</f>
        <v>0</v>
      </c>
      <c r="T195" s="6">
        <v>3.9042165538781801E-3</v>
      </c>
      <c r="U195">
        <v>0</v>
      </c>
      <c r="V195">
        <f>IF(A194=Emisiones_CH4_CO2eq_LA[[#This Row],[País]],IFERROR(Emisiones_CH4_CO2eq_LA[[#This Row],[Industria (kilotoneladas CO₂e)]]-U194,0),0)</f>
        <v>0</v>
      </c>
      <c r="W195" s="6">
        <f>IF(A194=Emisiones_CH4_CO2eq_LA[[#This Row],[País]],IFERROR(((Emisiones_CH4_CO2eq_LA[[#This Row],[Industria (kilotoneladas CO₂e)]]-U194)/U194)*100,0),0)</f>
        <v>0</v>
      </c>
      <c r="X195" s="6">
        <v>0</v>
      </c>
      <c r="Y195">
        <v>440</v>
      </c>
      <c r="Z195">
        <f>IF(A194=Emisiones_CH4_CO2eq_LA[[#This Row],[País]],IFERROR(Emisiones_CH4_CO2eq_LA[[#This Row],[Otras Quemas de Combustible (kilotoneladas CO₂e)]]-Y194,0),0)</f>
        <v>30</v>
      </c>
      <c r="AA195" s="6">
        <f>IF(A194=Emisiones_CH4_CO2eq_LA[[#This Row],[País]],IFERROR(((Emisiones_CH4_CO2eq_LA[[#This Row],[Otras Quemas de Combustible (kilotoneladas CO₂e)]]-Y194)/Y194)*100,0),0)</f>
        <v>7.3170731707317067</v>
      </c>
      <c r="AB195" s="6">
        <v>0.06</v>
      </c>
    </row>
    <row r="196" spans="1:28" x14ac:dyDescent="0.25">
      <c r="A196" t="s">
        <v>100</v>
      </c>
      <c r="B196" t="s">
        <v>418</v>
      </c>
      <c r="C196" t="s">
        <v>101</v>
      </c>
      <c r="D196">
        <v>1995</v>
      </c>
      <c r="E196">
        <v>4450</v>
      </c>
      <c r="F196">
        <f>IF(A195=Emisiones_CH4_CO2eq_LA[[#This Row],[País]],IFERROR(Emisiones_CH4_CO2eq_LA[[#This Row],[Agricultura (kilotoneladas CO₂e)]]-E195,0),0)</f>
        <v>70</v>
      </c>
      <c r="G196" s="6">
        <f>IF(A195=Emisiones_CH4_CO2eq_LA[[#This Row],[País]],IFERROR(((Emisiones_CH4_CO2eq_LA[[#This Row],[Agricultura (kilotoneladas CO₂e)]]-E195)/E195)*100,0),0)</f>
        <v>1.5981735159817352</v>
      </c>
      <c r="H196" s="6">
        <v>0.56912648676301303</v>
      </c>
      <c r="I196">
        <v>0</v>
      </c>
      <c r="J196">
        <f>IF(A195=Emisiones_CH4_CO2eq_LA[[#This Row],[País]],IFERROR(Emisiones_CH4_CO2eq_LA[[#This Row],[Emisiones Fugitivas (kilotoneladas CO₂e)]]-I195,0),0)</f>
        <v>0</v>
      </c>
      <c r="K196" s="6">
        <f>IF(A195=Emisiones_CH4_CO2eq_LA[[#This Row],[País]],IFERROR(((Emisiones_CH4_CO2eq_LA[[#This Row],[Emisiones Fugitivas (kilotoneladas CO₂e)]]-I195)/I195)*100,0),0)</f>
        <v>0</v>
      </c>
      <c r="L196" s="6">
        <v>0</v>
      </c>
      <c r="M196">
        <v>2690</v>
      </c>
      <c r="N196">
        <f>IF(A195=Emisiones_CH4_CO2eq_LA[[#This Row],[País]],IFERROR(Emisiones_CH4_CO2eq_LA[[#This Row],[Residuos (kilotoneladas CO₂e)]]-M195,0),0)</f>
        <v>-310</v>
      </c>
      <c r="O196" s="6">
        <f>IF(A195=Emisiones_CH4_CO2eq_LA[[#This Row],[País]],IFERROR(((Emisiones_CH4_CO2eq_LA[[#This Row],[Residuos (kilotoneladas CO₂e)]]-M195)/M195)*100,0),0)</f>
        <v>-10.333333333333334</v>
      </c>
      <c r="P196" s="6">
        <v>0.34403376390842799</v>
      </c>
      <c r="Q196">
        <v>30</v>
      </c>
      <c r="R196">
        <f>IF(A195=Emisiones_CH4_CO2eq_LA[[#This Row],[País]],IFERROR(Emisiones_CH4_CO2eq_LA[[#This Row],[UCTUS (kilotoneladas CO₂e)]]-Q195,0),0)</f>
        <v>0</v>
      </c>
      <c r="S196" s="6">
        <f>IF(A195=Emisiones_CH4_CO2eq_LA[[#This Row],[País]],IFERROR(((Emisiones_CH4_CO2eq_LA[[#This Row],[UCTUS (kilotoneladas CO₂e)]]-Q195)/Q195)*100,0),0)</f>
        <v>0</v>
      </c>
      <c r="T196" s="6">
        <v>3.83680777593042E-3</v>
      </c>
      <c r="U196">
        <v>0</v>
      </c>
      <c r="V196">
        <f>IF(A195=Emisiones_CH4_CO2eq_LA[[#This Row],[País]],IFERROR(Emisiones_CH4_CO2eq_LA[[#This Row],[Industria (kilotoneladas CO₂e)]]-U195,0),0)</f>
        <v>0</v>
      </c>
      <c r="W196" s="6">
        <f>IF(A195=Emisiones_CH4_CO2eq_LA[[#This Row],[País]],IFERROR(((Emisiones_CH4_CO2eq_LA[[#This Row],[Industria (kilotoneladas CO₂e)]]-U195)/U195)*100,0),0)</f>
        <v>0</v>
      </c>
      <c r="X196" s="6">
        <v>0</v>
      </c>
      <c r="Y196">
        <v>450</v>
      </c>
      <c r="Z196">
        <f>IF(A195=Emisiones_CH4_CO2eq_LA[[#This Row],[País]],IFERROR(Emisiones_CH4_CO2eq_LA[[#This Row],[Otras Quemas de Combustible (kilotoneladas CO₂e)]]-Y195,0),0)</f>
        <v>10</v>
      </c>
      <c r="AA196" s="6">
        <f>IF(A195=Emisiones_CH4_CO2eq_LA[[#This Row],[País]],IFERROR(((Emisiones_CH4_CO2eq_LA[[#This Row],[Otras Quemas de Combustible (kilotoneladas CO₂e)]]-Y195)/Y195)*100,0),0)</f>
        <v>2.2727272727272729</v>
      </c>
      <c r="AB196" s="6">
        <v>0.06</v>
      </c>
    </row>
    <row r="197" spans="1:28" x14ac:dyDescent="0.25">
      <c r="A197" t="s">
        <v>100</v>
      </c>
      <c r="B197" t="s">
        <v>418</v>
      </c>
      <c r="C197" t="s">
        <v>101</v>
      </c>
      <c r="D197">
        <v>1996</v>
      </c>
      <c r="E197">
        <v>4650</v>
      </c>
      <c r="F197">
        <f>IF(A196=Emisiones_CH4_CO2eq_LA[[#This Row],[País]],IFERROR(Emisiones_CH4_CO2eq_LA[[#This Row],[Agricultura (kilotoneladas CO₂e)]]-E196,0),0)</f>
        <v>200</v>
      </c>
      <c r="G197" s="6">
        <f>IF(A196=Emisiones_CH4_CO2eq_LA[[#This Row],[País]],IFERROR(((Emisiones_CH4_CO2eq_LA[[#This Row],[Agricultura (kilotoneladas CO₂e)]]-E196)/E196)*100,0),0)</f>
        <v>4.4943820224719104</v>
      </c>
      <c r="H197" s="6">
        <v>0.58468502451904902</v>
      </c>
      <c r="I197">
        <v>0</v>
      </c>
      <c r="J197">
        <f>IF(A196=Emisiones_CH4_CO2eq_LA[[#This Row],[País]],IFERROR(Emisiones_CH4_CO2eq_LA[[#This Row],[Emisiones Fugitivas (kilotoneladas CO₂e)]]-I196,0),0)</f>
        <v>0</v>
      </c>
      <c r="K197" s="6">
        <f>IF(A196=Emisiones_CH4_CO2eq_LA[[#This Row],[País]],IFERROR(((Emisiones_CH4_CO2eq_LA[[#This Row],[Emisiones Fugitivas (kilotoneladas CO₂e)]]-I196)/I196)*100,0),0)</f>
        <v>0</v>
      </c>
      <c r="L197" s="6">
        <v>0</v>
      </c>
      <c r="M197">
        <v>2390</v>
      </c>
      <c r="N197">
        <f>IF(A196=Emisiones_CH4_CO2eq_LA[[#This Row],[País]],IFERROR(Emisiones_CH4_CO2eq_LA[[#This Row],[Residuos (kilotoneladas CO₂e)]]-M196,0),0)</f>
        <v>-300</v>
      </c>
      <c r="O197" s="6">
        <f>IF(A196=Emisiones_CH4_CO2eq_LA[[#This Row],[País]],IFERROR(((Emisiones_CH4_CO2eq_LA[[#This Row],[Residuos (kilotoneladas CO₂e)]]-M196)/M196)*100,0),0)</f>
        <v>-11.152416356877323</v>
      </c>
      <c r="P197" s="6">
        <v>0.300515528731296</v>
      </c>
      <c r="Q197">
        <v>20</v>
      </c>
      <c r="R197">
        <f>IF(A196=Emisiones_CH4_CO2eq_LA[[#This Row],[País]],IFERROR(Emisiones_CH4_CO2eq_LA[[#This Row],[UCTUS (kilotoneladas CO₂e)]]-Q196,0),0)</f>
        <v>-10</v>
      </c>
      <c r="S197" s="6">
        <f>IF(A196=Emisiones_CH4_CO2eq_LA[[#This Row],[País]],IFERROR(((Emisiones_CH4_CO2eq_LA[[#This Row],[UCTUS (kilotoneladas CO₂e)]]-Q196)/Q196)*100,0),0)</f>
        <v>-33.333333333333329</v>
      </c>
      <c r="T197" s="6">
        <v>2.5147742990066601E-3</v>
      </c>
      <c r="U197">
        <v>0</v>
      </c>
      <c r="V197">
        <f>IF(A196=Emisiones_CH4_CO2eq_LA[[#This Row],[País]],IFERROR(Emisiones_CH4_CO2eq_LA[[#This Row],[Industria (kilotoneladas CO₂e)]]-U196,0),0)</f>
        <v>0</v>
      </c>
      <c r="W197" s="6">
        <f>IF(A196=Emisiones_CH4_CO2eq_LA[[#This Row],[País]],IFERROR(((Emisiones_CH4_CO2eq_LA[[#This Row],[Industria (kilotoneladas CO₂e)]]-U196)/U196)*100,0),0)</f>
        <v>0</v>
      </c>
      <c r="X197" s="6">
        <v>0</v>
      </c>
      <c r="Y197">
        <v>460</v>
      </c>
      <c r="Z197">
        <f>IF(A196=Emisiones_CH4_CO2eq_LA[[#This Row],[País]],IFERROR(Emisiones_CH4_CO2eq_LA[[#This Row],[Otras Quemas de Combustible (kilotoneladas CO₂e)]]-Y196,0),0)</f>
        <v>10</v>
      </c>
      <c r="AA197" s="6">
        <f>IF(A196=Emisiones_CH4_CO2eq_LA[[#This Row],[País]],IFERROR(((Emisiones_CH4_CO2eq_LA[[#This Row],[Otras Quemas de Combustible (kilotoneladas CO₂e)]]-Y196)/Y196)*100,0),0)</f>
        <v>2.2222222222222223</v>
      </c>
      <c r="AB197" s="6">
        <v>0.06</v>
      </c>
    </row>
    <row r="198" spans="1:28" x14ac:dyDescent="0.25">
      <c r="A198" t="s">
        <v>100</v>
      </c>
      <c r="B198" t="s">
        <v>418</v>
      </c>
      <c r="C198" t="s">
        <v>101</v>
      </c>
      <c r="D198">
        <v>1997</v>
      </c>
      <c r="E198">
        <v>4730</v>
      </c>
      <c r="F198">
        <f>IF(A197=Emisiones_CH4_CO2eq_LA[[#This Row],[País]],IFERROR(Emisiones_CH4_CO2eq_LA[[#This Row],[Agricultura (kilotoneladas CO₂e)]]-E197,0),0)</f>
        <v>80</v>
      </c>
      <c r="G198" s="6">
        <f>IF(A197=Emisiones_CH4_CO2eq_LA[[#This Row],[País]],IFERROR(((Emisiones_CH4_CO2eq_LA[[#This Row],[Agricultura (kilotoneladas CO₂e)]]-E197)/E197)*100,0),0)</f>
        <v>1.7204301075268817</v>
      </c>
      <c r="H198" s="6">
        <v>0.58510638297872297</v>
      </c>
      <c r="I198">
        <v>0</v>
      </c>
      <c r="J198">
        <f>IF(A197=Emisiones_CH4_CO2eq_LA[[#This Row],[País]],IFERROR(Emisiones_CH4_CO2eq_LA[[#This Row],[Emisiones Fugitivas (kilotoneladas CO₂e)]]-I197,0),0)</f>
        <v>0</v>
      </c>
      <c r="K198" s="6">
        <f>IF(A197=Emisiones_CH4_CO2eq_LA[[#This Row],[País]],IFERROR(((Emisiones_CH4_CO2eq_LA[[#This Row],[Emisiones Fugitivas (kilotoneladas CO₂e)]]-I197)/I197)*100,0),0)</f>
        <v>0</v>
      </c>
      <c r="L198" s="6">
        <v>0</v>
      </c>
      <c r="M198">
        <v>2089.99999999999</v>
      </c>
      <c r="N198">
        <f>IF(A197=Emisiones_CH4_CO2eq_LA[[#This Row],[País]],IFERROR(Emisiones_CH4_CO2eq_LA[[#This Row],[Residuos (kilotoneladas CO₂e)]]-M197,0),0)</f>
        <v>-300.00000000001</v>
      </c>
      <c r="O198" s="6">
        <f>IF(A197=Emisiones_CH4_CO2eq_LA[[#This Row],[País]],IFERROR(((Emisiones_CH4_CO2eq_LA[[#This Row],[Residuos (kilotoneladas CO₂e)]]-M197)/M197)*100,0),0)</f>
        <v>-12.552301255230544</v>
      </c>
      <c r="P198" s="6">
        <v>0.25853537852548197</v>
      </c>
      <c r="Q198">
        <v>40</v>
      </c>
      <c r="R198">
        <f>IF(A197=Emisiones_CH4_CO2eq_LA[[#This Row],[País]],IFERROR(Emisiones_CH4_CO2eq_LA[[#This Row],[UCTUS (kilotoneladas CO₂e)]]-Q197,0),0)</f>
        <v>20</v>
      </c>
      <c r="S198" s="6">
        <f>IF(A197=Emisiones_CH4_CO2eq_LA[[#This Row],[País]],IFERROR(((Emisiones_CH4_CO2eq_LA[[#This Row],[UCTUS (kilotoneladas CO₂e)]]-Q197)/Q197)*100,0),0)</f>
        <v>100</v>
      </c>
      <c r="T198" s="6">
        <v>4.9480455220187996E-3</v>
      </c>
      <c r="U198">
        <v>0</v>
      </c>
      <c r="V198">
        <f>IF(A197=Emisiones_CH4_CO2eq_LA[[#This Row],[País]],IFERROR(Emisiones_CH4_CO2eq_LA[[#This Row],[Industria (kilotoneladas CO₂e)]]-U197,0),0)</f>
        <v>0</v>
      </c>
      <c r="W198" s="6">
        <f>IF(A197=Emisiones_CH4_CO2eq_LA[[#This Row],[País]],IFERROR(((Emisiones_CH4_CO2eq_LA[[#This Row],[Industria (kilotoneladas CO₂e)]]-U197)/U197)*100,0),0)</f>
        <v>0</v>
      </c>
      <c r="X198" s="6">
        <v>0</v>
      </c>
      <c r="Y198">
        <v>470</v>
      </c>
      <c r="Z198">
        <f>IF(A197=Emisiones_CH4_CO2eq_LA[[#This Row],[País]],IFERROR(Emisiones_CH4_CO2eq_LA[[#This Row],[Otras Quemas de Combustible (kilotoneladas CO₂e)]]-Y197,0),0)</f>
        <v>10</v>
      </c>
      <c r="AA198" s="6">
        <f>IF(A197=Emisiones_CH4_CO2eq_LA[[#This Row],[País]],IFERROR(((Emisiones_CH4_CO2eq_LA[[#This Row],[Otras Quemas de Combustible (kilotoneladas CO₂e)]]-Y197)/Y197)*100,0),0)</f>
        <v>2.1739130434782608</v>
      </c>
      <c r="AB198" s="6">
        <v>0.06</v>
      </c>
    </row>
    <row r="199" spans="1:28" x14ac:dyDescent="0.25">
      <c r="A199" t="s">
        <v>100</v>
      </c>
      <c r="B199" t="s">
        <v>418</v>
      </c>
      <c r="C199" t="s">
        <v>101</v>
      </c>
      <c r="D199">
        <v>1998</v>
      </c>
      <c r="E199">
        <v>4820</v>
      </c>
      <c r="F199">
        <f>IF(A198=Emisiones_CH4_CO2eq_LA[[#This Row],[País]],IFERROR(Emisiones_CH4_CO2eq_LA[[#This Row],[Agricultura (kilotoneladas CO₂e)]]-E198,0),0)</f>
        <v>90</v>
      </c>
      <c r="G199" s="6">
        <f>IF(A198=Emisiones_CH4_CO2eq_LA[[#This Row],[País]],IFERROR(((Emisiones_CH4_CO2eq_LA[[#This Row],[Agricultura (kilotoneladas CO₂e)]]-E198)/E198)*100,0),0)</f>
        <v>1.9027484143763214</v>
      </c>
      <c r="H199" s="6">
        <v>0.58680301923545097</v>
      </c>
      <c r="I199">
        <v>0</v>
      </c>
      <c r="J199">
        <f>IF(A198=Emisiones_CH4_CO2eq_LA[[#This Row],[País]],IFERROR(Emisiones_CH4_CO2eq_LA[[#This Row],[Emisiones Fugitivas (kilotoneladas CO₂e)]]-I198,0),0)</f>
        <v>0</v>
      </c>
      <c r="K199" s="6">
        <f>IF(A198=Emisiones_CH4_CO2eq_LA[[#This Row],[País]],IFERROR(((Emisiones_CH4_CO2eq_LA[[#This Row],[Emisiones Fugitivas (kilotoneladas CO₂e)]]-I198)/I198)*100,0),0)</f>
        <v>0</v>
      </c>
      <c r="L199" s="6">
        <v>0</v>
      </c>
      <c r="M199">
        <v>1780</v>
      </c>
      <c r="N199">
        <f>IF(A198=Emisiones_CH4_CO2eq_LA[[#This Row],[País]],IFERROR(Emisiones_CH4_CO2eq_LA[[#This Row],[Residuos (kilotoneladas CO₂e)]]-M198,0),0)</f>
        <v>-309.99999999999</v>
      </c>
      <c r="O199" s="6">
        <f>IF(A198=Emisiones_CH4_CO2eq_LA[[#This Row],[País]],IFERROR(((Emisiones_CH4_CO2eq_LA[[#This Row],[Residuos (kilotoneladas CO₂e)]]-M198)/M198)*100,0),0)</f>
        <v>-14.832535885167056</v>
      </c>
      <c r="P199" s="6">
        <v>0.21670318967616201</v>
      </c>
      <c r="Q199">
        <v>20</v>
      </c>
      <c r="R199">
        <f>IF(A198=Emisiones_CH4_CO2eq_LA[[#This Row],[País]],IFERROR(Emisiones_CH4_CO2eq_LA[[#This Row],[UCTUS (kilotoneladas CO₂e)]]-Q198,0),0)</f>
        <v>-20</v>
      </c>
      <c r="S199" s="6">
        <f>IF(A198=Emisiones_CH4_CO2eq_LA[[#This Row],[País]],IFERROR(((Emisiones_CH4_CO2eq_LA[[#This Row],[UCTUS (kilotoneladas CO₂e)]]-Q198)/Q198)*100,0),0)</f>
        <v>-50</v>
      </c>
      <c r="T199" s="6">
        <v>2.4348672997321599E-3</v>
      </c>
      <c r="U199">
        <v>0</v>
      </c>
      <c r="V199">
        <f>IF(A198=Emisiones_CH4_CO2eq_LA[[#This Row],[País]],IFERROR(Emisiones_CH4_CO2eq_LA[[#This Row],[Industria (kilotoneladas CO₂e)]]-U198,0),0)</f>
        <v>0</v>
      </c>
      <c r="W199" s="6">
        <f>IF(A198=Emisiones_CH4_CO2eq_LA[[#This Row],[País]],IFERROR(((Emisiones_CH4_CO2eq_LA[[#This Row],[Industria (kilotoneladas CO₂e)]]-U198)/U198)*100,0),0)</f>
        <v>0</v>
      </c>
      <c r="X199" s="6">
        <v>0</v>
      </c>
      <c r="Y199">
        <v>480</v>
      </c>
      <c r="Z199">
        <f>IF(A198=Emisiones_CH4_CO2eq_LA[[#This Row],[País]],IFERROR(Emisiones_CH4_CO2eq_LA[[#This Row],[Otras Quemas de Combustible (kilotoneladas CO₂e)]]-Y198,0),0)</f>
        <v>10</v>
      </c>
      <c r="AA199" s="6">
        <f>IF(A198=Emisiones_CH4_CO2eq_LA[[#This Row],[País]],IFERROR(((Emisiones_CH4_CO2eq_LA[[#This Row],[Otras Quemas de Combustible (kilotoneladas CO₂e)]]-Y198)/Y198)*100,0),0)</f>
        <v>2.1276595744680851</v>
      </c>
      <c r="AB199" s="6">
        <v>0.06</v>
      </c>
    </row>
    <row r="200" spans="1:28" x14ac:dyDescent="0.25">
      <c r="A200" t="s">
        <v>100</v>
      </c>
      <c r="B200" t="s">
        <v>418</v>
      </c>
      <c r="C200" t="s">
        <v>101</v>
      </c>
      <c r="D200">
        <v>1999</v>
      </c>
      <c r="E200">
        <v>4380</v>
      </c>
      <c r="F200">
        <f>IF(A199=Emisiones_CH4_CO2eq_LA[[#This Row],[País]],IFERROR(Emisiones_CH4_CO2eq_LA[[#This Row],[Agricultura (kilotoneladas CO₂e)]]-E199,0),0)</f>
        <v>-440</v>
      </c>
      <c r="G200" s="6">
        <f>IF(A199=Emisiones_CH4_CO2eq_LA[[#This Row],[País]],IFERROR(((Emisiones_CH4_CO2eq_LA[[#This Row],[Agricultura (kilotoneladas CO₂e)]]-E199)/E199)*100,0),0)</f>
        <v>-9.1286307053941904</v>
      </c>
      <c r="H200" s="6">
        <v>0.52499101042790297</v>
      </c>
      <c r="I200">
        <v>0</v>
      </c>
      <c r="J200">
        <f>IF(A199=Emisiones_CH4_CO2eq_LA[[#This Row],[País]],IFERROR(Emisiones_CH4_CO2eq_LA[[#This Row],[Emisiones Fugitivas (kilotoneladas CO₂e)]]-I199,0),0)</f>
        <v>0</v>
      </c>
      <c r="K200" s="6">
        <f>IF(A199=Emisiones_CH4_CO2eq_LA[[#This Row],[País]],IFERROR(((Emisiones_CH4_CO2eq_LA[[#This Row],[Emisiones Fugitivas (kilotoneladas CO₂e)]]-I199)/I199)*100,0),0)</f>
        <v>0</v>
      </c>
      <c r="L200" s="6">
        <v>0</v>
      </c>
      <c r="M200">
        <v>1810</v>
      </c>
      <c r="N200">
        <f>IF(A199=Emisiones_CH4_CO2eq_LA[[#This Row],[País]],IFERROR(Emisiones_CH4_CO2eq_LA[[#This Row],[Residuos (kilotoneladas CO₂e)]]-M199,0),0)</f>
        <v>30</v>
      </c>
      <c r="O200" s="6">
        <f>IF(A199=Emisiones_CH4_CO2eq_LA[[#This Row],[País]],IFERROR(((Emisiones_CH4_CO2eq_LA[[#This Row],[Residuos (kilotoneladas CO₂e)]]-M199)/M199)*100,0),0)</f>
        <v>1.6853932584269662</v>
      </c>
      <c r="P200" s="6">
        <v>0.21694833992568599</v>
      </c>
      <c r="Q200">
        <v>30</v>
      </c>
      <c r="R200">
        <f>IF(A199=Emisiones_CH4_CO2eq_LA[[#This Row],[País]],IFERROR(Emisiones_CH4_CO2eq_LA[[#This Row],[UCTUS (kilotoneladas CO₂e)]]-Q199,0),0)</f>
        <v>10</v>
      </c>
      <c r="S200" s="6">
        <f>IF(A199=Emisiones_CH4_CO2eq_LA[[#This Row],[País]],IFERROR(((Emisiones_CH4_CO2eq_LA[[#This Row],[UCTUS (kilotoneladas CO₂e)]]-Q199)/Q199)*100,0),0)</f>
        <v>50</v>
      </c>
      <c r="T200" s="6">
        <v>3.5958288385472799E-3</v>
      </c>
      <c r="U200">
        <v>0</v>
      </c>
      <c r="V200">
        <f>IF(A199=Emisiones_CH4_CO2eq_LA[[#This Row],[País]],IFERROR(Emisiones_CH4_CO2eq_LA[[#This Row],[Industria (kilotoneladas CO₂e)]]-U199,0),0)</f>
        <v>0</v>
      </c>
      <c r="W200" s="6">
        <f>IF(A199=Emisiones_CH4_CO2eq_LA[[#This Row],[País]],IFERROR(((Emisiones_CH4_CO2eq_LA[[#This Row],[Industria (kilotoneladas CO₂e)]]-U199)/U199)*100,0),0)</f>
        <v>0</v>
      </c>
      <c r="X200" s="6">
        <v>0</v>
      </c>
      <c r="Y200">
        <v>470</v>
      </c>
      <c r="Z200">
        <f>IF(A199=Emisiones_CH4_CO2eq_LA[[#This Row],[País]],IFERROR(Emisiones_CH4_CO2eq_LA[[#This Row],[Otras Quemas de Combustible (kilotoneladas CO₂e)]]-Y199,0),0)</f>
        <v>-10</v>
      </c>
      <c r="AA200" s="6">
        <f>IF(A199=Emisiones_CH4_CO2eq_LA[[#This Row],[País]],IFERROR(((Emisiones_CH4_CO2eq_LA[[#This Row],[Otras Quemas de Combustible (kilotoneladas CO₂e)]]-Y199)/Y199)*100,0),0)</f>
        <v>-2.083333333333333</v>
      </c>
      <c r="AB200" s="6">
        <v>0.06</v>
      </c>
    </row>
    <row r="201" spans="1:28" x14ac:dyDescent="0.25">
      <c r="A201" t="s">
        <v>100</v>
      </c>
      <c r="B201" t="s">
        <v>418</v>
      </c>
      <c r="C201" t="s">
        <v>101</v>
      </c>
      <c r="D201">
        <v>2000</v>
      </c>
      <c r="E201">
        <v>4200</v>
      </c>
      <c r="F201">
        <f>IF(A200=Emisiones_CH4_CO2eq_LA[[#This Row],[País]],IFERROR(Emisiones_CH4_CO2eq_LA[[#This Row],[Agricultura (kilotoneladas CO₂e)]]-E200,0),0)</f>
        <v>-180</v>
      </c>
      <c r="G201" s="6">
        <f>IF(A200=Emisiones_CH4_CO2eq_LA[[#This Row],[País]],IFERROR(((Emisiones_CH4_CO2eq_LA[[#This Row],[Agricultura (kilotoneladas CO₂e)]]-E200)/E200)*100,0),0)</f>
        <v>-4.10958904109589</v>
      </c>
      <c r="H201" s="6">
        <v>0.49580923149569101</v>
      </c>
      <c r="I201">
        <v>0</v>
      </c>
      <c r="J201">
        <f>IF(A200=Emisiones_CH4_CO2eq_LA[[#This Row],[País]],IFERROR(Emisiones_CH4_CO2eq_LA[[#This Row],[Emisiones Fugitivas (kilotoneladas CO₂e)]]-I200,0),0)</f>
        <v>0</v>
      </c>
      <c r="K201" s="6">
        <f>IF(A200=Emisiones_CH4_CO2eq_LA[[#This Row],[País]],IFERROR(((Emisiones_CH4_CO2eq_LA[[#This Row],[Emisiones Fugitivas (kilotoneladas CO₂e)]]-I200)/I200)*100,0),0)</f>
        <v>0</v>
      </c>
      <c r="L201" s="6">
        <v>0</v>
      </c>
      <c r="M201">
        <v>1850</v>
      </c>
      <c r="N201">
        <f>IF(A200=Emisiones_CH4_CO2eq_LA[[#This Row],[País]],IFERROR(Emisiones_CH4_CO2eq_LA[[#This Row],[Residuos (kilotoneladas CO₂e)]]-M200,0),0)</f>
        <v>40</v>
      </c>
      <c r="O201" s="6">
        <f>IF(A200=Emisiones_CH4_CO2eq_LA[[#This Row],[País]],IFERROR(((Emisiones_CH4_CO2eq_LA[[#This Row],[Residuos (kilotoneladas CO₂e)]]-M200)/M200)*100,0),0)</f>
        <v>2.2099447513812152</v>
      </c>
      <c r="P201" s="6">
        <v>0.21839216149214899</v>
      </c>
      <c r="Q201">
        <v>30</v>
      </c>
      <c r="R201">
        <f>IF(A200=Emisiones_CH4_CO2eq_LA[[#This Row],[País]],IFERROR(Emisiones_CH4_CO2eq_LA[[#This Row],[UCTUS (kilotoneladas CO₂e)]]-Q200,0),0)</f>
        <v>0</v>
      </c>
      <c r="S201" s="6">
        <f>IF(A200=Emisiones_CH4_CO2eq_LA[[#This Row],[País]],IFERROR(((Emisiones_CH4_CO2eq_LA[[#This Row],[UCTUS (kilotoneladas CO₂e)]]-Q200)/Q200)*100,0),0)</f>
        <v>0</v>
      </c>
      <c r="T201" s="6">
        <v>3.5414945106834999E-3</v>
      </c>
      <c r="U201">
        <v>0</v>
      </c>
      <c r="V201">
        <f>IF(A200=Emisiones_CH4_CO2eq_LA[[#This Row],[País]],IFERROR(Emisiones_CH4_CO2eq_LA[[#This Row],[Industria (kilotoneladas CO₂e)]]-U200,0),0)</f>
        <v>0</v>
      </c>
      <c r="W201" s="6">
        <f>IF(A200=Emisiones_CH4_CO2eq_LA[[#This Row],[País]],IFERROR(((Emisiones_CH4_CO2eq_LA[[#This Row],[Industria (kilotoneladas CO₂e)]]-U200)/U200)*100,0),0)</f>
        <v>0</v>
      </c>
      <c r="X201" s="6">
        <v>0</v>
      </c>
      <c r="Y201">
        <v>460</v>
      </c>
      <c r="Z201">
        <f>IF(A200=Emisiones_CH4_CO2eq_LA[[#This Row],[País]],IFERROR(Emisiones_CH4_CO2eq_LA[[#This Row],[Otras Quemas de Combustible (kilotoneladas CO₂e)]]-Y200,0),0)</f>
        <v>-10</v>
      </c>
      <c r="AA201" s="6">
        <f>IF(A200=Emisiones_CH4_CO2eq_LA[[#This Row],[País]],IFERROR(((Emisiones_CH4_CO2eq_LA[[#This Row],[Otras Quemas de Combustible (kilotoneladas CO₂e)]]-Y200)/Y200)*100,0),0)</f>
        <v>-2.1276595744680851</v>
      </c>
      <c r="AB201" s="6">
        <v>0.05</v>
      </c>
    </row>
    <row r="202" spans="1:28" x14ac:dyDescent="0.25">
      <c r="A202" t="s">
        <v>100</v>
      </c>
      <c r="B202" t="s">
        <v>418</v>
      </c>
      <c r="C202" t="s">
        <v>101</v>
      </c>
      <c r="D202">
        <v>2001</v>
      </c>
      <c r="E202">
        <v>4490</v>
      </c>
      <c r="F202">
        <f>IF(A201=Emisiones_CH4_CO2eq_LA[[#This Row],[País]],IFERROR(Emisiones_CH4_CO2eq_LA[[#This Row],[Agricultura (kilotoneladas CO₂e)]]-E201,0),0)</f>
        <v>290</v>
      </c>
      <c r="G202" s="6">
        <f>IF(A201=Emisiones_CH4_CO2eq_LA[[#This Row],[País]],IFERROR(((Emisiones_CH4_CO2eq_LA[[#This Row],[Agricultura (kilotoneladas CO₂e)]]-E201)/E201)*100,0),0)</f>
        <v>6.9047619047619051</v>
      </c>
      <c r="H202" s="6">
        <v>0.52215373880683802</v>
      </c>
      <c r="I202">
        <v>10</v>
      </c>
      <c r="J202">
        <f>IF(A201=Emisiones_CH4_CO2eq_LA[[#This Row],[País]],IFERROR(Emisiones_CH4_CO2eq_LA[[#This Row],[Emisiones Fugitivas (kilotoneladas CO₂e)]]-I201,0),0)</f>
        <v>10</v>
      </c>
      <c r="K202" s="6">
        <f>IF(A201=Emisiones_CH4_CO2eq_LA[[#This Row],[País]],IFERROR(((Emisiones_CH4_CO2eq_LA[[#This Row],[Emisiones Fugitivas (kilotoneladas CO₂e)]]-I201)/I201)*100,0),0)</f>
        <v>0</v>
      </c>
      <c r="L202" s="6">
        <v>1.1629259216187899E-3</v>
      </c>
      <c r="M202">
        <v>1880</v>
      </c>
      <c r="N202">
        <f>IF(A201=Emisiones_CH4_CO2eq_LA[[#This Row],[País]],IFERROR(Emisiones_CH4_CO2eq_LA[[#This Row],[Residuos (kilotoneladas CO₂e)]]-M201,0),0)</f>
        <v>30</v>
      </c>
      <c r="O202" s="6">
        <f>IF(A201=Emisiones_CH4_CO2eq_LA[[#This Row],[País]],IFERROR(((Emisiones_CH4_CO2eq_LA[[#This Row],[Residuos (kilotoneladas CO₂e)]]-M201)/M201)*100,0),0)</f>
        <v>1.6216216216216217</v>
      </c>
      <c r="P202" s="6">
        <v>0.21863007326433301</v>
      </c>
      <c r="Q202">
        <v>10</v>
      </c>
      <c r="R202">
        <f>IF(A201=Emisiones_CH4_CO2eq_LA[[#This Row],[País]],IFERROR(Emisiones_CH4_CO2eq_LA[[#This Row],[UCTUS (kilotoneladas CO₂e)]]-Q201,0),0)</f>
        <v>-20</v>
      </c>
      <c r="S202" s="6">
        <f>IF(A201=Emisiones_CH4_CO2eq_LA[[#This Row],[País]],IFERROR(((Emisiones_CH4_CO2eq_LA[[#This Row],[UCTUS (kilotoneladas CO₂e)]]-Q201)/Q201)*100,0),0)</f>
        <v>-66.666666666666657</v>
      </c>
      <c r="T202" s="6">
        <v>1.1629259216187899E-3</v>
      </c>
      <c r="U202">
        <v>0</v>
      </c>
      <c r="V202">
        <f>IF(A201=Emisiones_CH4_CO2eq_LA[[#This Row],[País]],IFERROR(Emisiones_CH4_CO2eq_LA[[#This Row],[Industria (kilotoneladas CO₂e)]]-U201,0),0)</f>
        <v>0</v>
      </c>
      <c r="W202" s="6">
        <f>IF(A201=Emisiones_CH4_CO2eq_LA[[#This Row],[País]],IFERROR(((Emisiones_CH4_CO2eq_LA[[#This Row],[Industria (kilotoneladas CO₂e)]]-U201)/U201)*100,0),0)</f>
        <v>0</v>
      </c>
      <c r="X202" s="6">
        <v>0</v>
      </c>
      <c r="Y202">
        <v>450</v>
      </c>
      <c r="Z202">
        <f>IF(A201=Emisiones_CH4_CO2eq_LA[[#This Row],[País]],IFERROR(Emisiones_CH4_CO2eq_LA[[#This Row],[Otras Quemas de Combustible (kilotoneladas CO₂e)]]-Y201,0),0)</f>
        <v>-10</v>
      </c>
      <c r="AA202" s="6">
        <f>IF(A201=Emisiones_CH4_CO2eq_LA[[#This Row],[País]],IFERROR(((Emisiones_CH4_CO2eq_LA[[#This Row],[Otras Quemas de Combustible (kilotoneladas CO₂e)]]-Y201)/Y201)*100,0),0)</f>
        <v>-2.1739130434782608</v>
      </c>
      <c r="AB202" s="6">
        <v>0.05</v>
      </c>
    </row>
    <row r="203" spans="1:28" x14ac:dyDescent="0.25">
      <c r="A203" t="s">
        <v>100</v>
      </c>
      <c r="B203" t="s">
        <v>418</v>
      </c>
      <c r="C203" t="s">
        <v>101</v>
      </c>
      <c r="D203">
        <v>2002</v>
      </c>
      <c r="E203">
        <v>4660</v>
      </c>
      <c r="F203">
        <f>IF(A202=Emisiones_CH4_CO2eq_LA[[#This Row],[País]],IFERROR(Emisiones_CH4_CO2eq_LA[[#This Row],[Agricultura (kilotoneladas CO₂e)]]-E202,0),0)</f>
        <v>170</v>
      </c>
      <c r="G203" s="6">
        <f>IF(A202=Emisiones_CH4_CO2eq_LA[[#This Row],[País]],IFERROR(((Emisiones_CH4_CO2eq_LA[[#This Row],[Agricultura (kilotoneladas CO₂e)]]-E202)/E202)*100,0),0)</f>
        <v>3.7861915367483299</v>
      </c>
      <c r="H203" s="6">
        <v>0.53409742120343795</v>
      </c>
      <c r="I203">
        <v>10</v>
      </c>
      <c r="J203">
        <f>IF(A202=Emisiones_CH4_CO2eq_LA[[#This Row],[País]],IFERROR(Emisiones_CH4_CO2eq_LA[[#This Row],[Emisiones Fugitivas (kilotoneladas CO₂e)]]-I202,0),0)</f>
        <v>0</v>
      </c>
      <c r="K203" s="6">
        <f>IF(A202=Emisiones_CH4_CO2eq_LA[[#This Row],[País]],IFERROR(((Emisiones_CH4_CO2eq_LA[[#This Row],[Emisiones Fugitivas (kilotoneladas CO₂e)]]-I202)/I202)*100,0),0)</f>
        <v>0</v>
      </c>
      <c r="L203" s="6">
        <v>1.14613180515759E-3</v>
      </c>
      <c r="M203">
        <v>1920</v>
      </c>
      <c r="N203">
        <f>IF(A202=Emisiones_CH4_CO2eq_LA[[#This Row],[País]],IFERROR(Emisiones_CH4_CO2eq_LA[[#This Row],[Residuos (kilotoneladas CO₂e)]]-M202,0),0)</f>
        <v>40</v>
      </c>
      <c r="O203" s="6">
        <f>IF(A202=Emisiones_CH4_CO2eq_LA[[#This Row],[País]],IFERROR(((Emisiones_CH4_CO2eq_LA[[#This Row],[Residuos (kilotoneladas CO₂e)]]-M202)/M202)*100,0),0)</f>
        <v>2.1276595744680851</v>
      </c>
      <c r="P203" s="6">
        <v>0.22005730659025699</v>
      </c>
      <c r="Q203">
        <v>0</v>
      </c>
      <c r="R203">
        <f>IF(A202=Emisiones_CH4_CO2eq_LA[[#This Row],[País]],IFERROR(Emisiones_CH4_CO2eq_LA[[#This Row],[UCTUS (kilotoneladas CO₂e)]]-Q202,0),0)</f>
        <v>-10</v>
      </c>
      <c r="S203" s="6">
        <f>IF(A202=Emisiones_CH4_CO2eq_LA[[#This Row],[País]],IFERROR(((Emisiones_CH4_CO2eq_LA[[#This Row],[UCTUS (kilotoneladas CO₂e)]]-Q202)/Q202)*100,0),0)</f>
        <v>-100</v>
      </c>
      <c r="T203" s="6">
        <v>0</v>
      </c>
      <c r="U203">
        <v>0</v>
      </c>
      <c r="V203">
        <f>IF(A202=Emisiones_CH4_CO2eq_LA[[#This Row],[País]],IFERROR(Emisiones_CH4_CO2eq_LA[[#This Row],[Industria (kilotoneladas CO₂e)]]-U202,0),0)</f>
        <v>0</v>
      </c>
      <c r="W203" s="6">
        <f>IF(A202=Emisiones_CH4_CO2eq_LA[[#This Row],[País]],IFERROR(((Emisiones_CH4_CO2eq_LA[[#This Row],[Industria (kilotoneladas CO₂e)]]-U202)/U202)*100,0),0)</f>
        <v>0</v>
      </c>
      <c r="X203" s="6">
        <v>0</v>
      </c>
      <c r="Y203">
        <v>440</v>
      </c>
      <c r="Z203">
        <f>IF(A202=Emisiones_CH4_CO2eq_LA[[#This Row],[País]],IFERROR(Emisiones_CH4_CO2eq_LA[[#This Row],[Otras Quemas de Combustible (kilotoneladas CO₂e)]]-Y202,0),0)</f>
        <v>-10</v>
      </c>
      <c r="AA203" s="6">
        <f>IF(A202=Emisiones_CH4_CO2eq_LA[[#This Row],[País]],IFERROR(((Emisiones_CH4_CO2eq_LA[[#This Row],[Otras Quemas de Combustible (kilotoneladas CO₂e)]]-Y202)/Y202)*100,0),0)</f>
        <v>-2.2222222222222223</v>
      </c>
      <c r="AB203" s="6">
        <v>0.05</v>
      </c>
    </row>
    <row r="204" spans="1:28" x14ac:dyDescent="0.25">
      <c r="A204" t="s">
        <v>100</v>
      </c>
      <c r="B204" t="s">
        <v>418</v>
      </c>
      <c r="C204" t="s">
        <v>101</v>
      </c>
      <c r="D204">
        <v>2003</v>
      </c>
      <c r="E204">
        <v>4530</v>
      </c>
      <c r="F204">
        <f>IF(A203=Emisiones_CH4_CO2eq_LA[[#This Row],[País]],IFERROR(Emisiones_CH4_CO2eq_LA[[#This Row],[Agricultura (kilotoneladas CO₂e)]]-E203,0),0)</f>
        <v>-130</v>
      </c>
      <c r="G204" s="6">
        <f>IF(A203=Emisiones_CH4_CO2eq_LA[[#This Row],[País]],IFERROR(((Emisiones_CH4_CO2eq_LA[[#This Row],[Agricultura (kilotoneladas CO₂e)]]-E203)/E203)*100,0),0)</f>
        <v>-2.7896995708154506</v>
      </c>
      <c r="H204" s="6">
        <v>0.51186440677966105</v>
      </c>
      <c r="I204">
        <v>20</v>
      </c>
      <c r="J204">
        <f>IF(A203=Emisiones_CH4_CO2eq_LA[[#This Row],[País]],IFERROR(Emisiones_CH4_CO2eq_LA[[#This Row],[Emisiones Fugitivas (kilotoneladas CO₂e)]]-I203,0),0)</f>
        <v>10</v>
      </c>
      <c r="K204" s="6">
        <f>IF(A203=Emisiones_CH4_CO2eq_LA[[#This Row],[País]],IFERROR(((Emisiones_CH4_CO2eq_LA[[#This Row],[Emisiones Fugitivas (kilotoneladas CO₂e)]]-I203)/I203)*100,0),0)</f>
        <v>100</v>
      </c>
      <c r="L204" s="6">
        <v>2.2598870056497098E-3</v>
      </c>
      <c r="M204">
        <v>1960</v>
      </c>
      <c r="N204">
        <f>IF(A203=Emisiones_CH4_CO2eq_LA[[#This Row],[País]],IFERROR(Emisiones_CH4_CO2eq_LA[[#This Row],[Residuos (kilotoneladas CO₂e)]]-M203,0),0)</f>
        <v>40</v>
      </c>
      <c r="O204" s="6">
        <f>IF(A203=Emisiones_CH4_CO2eq_LA[[#This Row],[País]],IFERROR(((Emisiones_CH4_CO2eq_LA[[#This Row],[Residuos (kilotoneladas CO₂e)]]-M203)/M203)*100,0),0)</f>
        <v>2.083333333333333</v>
      </c>
      <c r="P204" s="6">
        <v>0.22146892655367201</v>
      </c>
      <c r="Q204">
        <v>10</v>
      </c>
      <c r="R204">
        <f>IF(A203=Emisiones_CH4_CO2eq_LA[[#This Row],[País]],IFERROR(Emisiones_CH4_CO2eq_LA[[#This Row],[UCTUS (kilotoneladas CO₂e)]]-Q203,0),0)</f>
        <v>10</v>
      </c>
      <c r="S204" s="6">
        <f>IF(A203=Emisiones_CH4_CO2eq_LA[[#This Row],[País]],IFERROR(((Emisiones_CH4_CO2eq_LA[[#This Row],[UCTUS (kilotoneladas CO₂e)]]-Q203)/Q203)*100,0),0)</f>
        <v>0</v>
      </c>
      <c r="T204" s="6">
        <v>1.1299435028248499E-3</v>
      </c>
      <c r="U204">
        <v>0</v>
      </c>
      <c r="V204">
        <f>IF(A203=Emisiones_CH4_CO2eq_LA[[#This Row],[País]],IFERROR(Emisiones_CH4_CO2eq_LA[[#This Row],[Industria (kilotoneladas CO₂e)]]-U203,0),0)</f>
        <v>0</v>
      </c>
      <c r="W204" s="6">
        <f>IF(A203=Emisiones_CH4_CO2eq_LA[[#This Row],[País]],IFERROR(((Emisiones_CH4_CO2eq_LA[[#This Row],[Industria (kilotoneladas CO₂e)]]-U203)/U203)*100,0),0)</f>
        <v>0</v>
      </c>
      <c r="X204" s="6">
        <v>0</v>
      </c>
      <c r="Y204">
        <v>440</v>
      </c>
      <c r="Z204">
        <f>IF(A203=Emisiones_CH4_CO2eq_LA[[#This Row],[País]],IFERROR(Emisiones_CH4_CO2eq_LA[[#This Row],[Otras Quemas de Combustible (kilotoneladas CO₂e)]]-Y203,0),0)</f>
        <v>0</v>
      </c>
      <c r="AA204" s="6">
        <f>IF(A203=Emisiones_CH4_CO2eq_LA[[#This Row],[País]],IFERROR(((Emisiones_CH4_CO2eq_LA[[#This Row],[Otras Quemas de Combustible (kilotoneladas CO₂e)]]-Y203)/Y203)*100,0),0)</f>
        <v>0</v>
      </c>
      <c r="AB204" s="6">
        <v>0.05</v>
      </c>
    </row>
    <row r="205" spans="1:28" x14ac:dyDescent="0.25">
      <c r="A205" t="s">
        <v>100</v>
      </c>
      <c r="B205" t="s">
        <v>418</v>
      </c>
      <c r="C205" t="s">
        <v>101</v>
      </c>
      <c r="D205">
        <v>2004</v>
      </c>
      <c r="E205">
        <v>5000</v>
      </c>
      <c r="F205">
        <f>IF(A204=Emisiones_CH4_CO2eq_LA[[#This Row],[País]],IFERROR(Emisiones_CH4_CO2eq_LA[[#This Row],[Agricultura (kilotoneladas CO₂e)]]-E204,0),0)</f>
        <v>470</v>
      </c>
      <c r="G205" s="6">
        <f>IF(A204=Emisiones_CH4_CO2eq_LA[[#This Row],[País]],IFERROR(((Emisiones_CH4_CO2eq_LA[[#This Row],[Agricultura (kilotoneladas CO₂e)]]-E204)/E204)*100,0),0)</f>
        <v>10.375275938189846</v>
      </c>
      <c r="H205" s="6">
        <v>0.55716514374860704</v>
      </c>
      <c r="I205">
        <v>20</v>
      </c>
      <c r="J205">
        <f>IF(A204=Emisiones_CH4_CO2eq_LA[[#This Row],[País]],IFERROR(Emisiones_CH4_CO2eq_LA[[#This Row],[Emisiones Fugitivas (kilotoneladas CO₂e)]]-I204,0),0)</f>
        <v>0</v>
      </c>
      <c r="K205" s="6">
        <f>IF(A204=Emisiones_CH4_CO2eq_LA[[#This Row],[País]],IFERROR(((Emisiones_CH4_CO2eq_LA[[#This Row],[Emisiones Fugitivas (kilotoneladas CO₂e)]]-I204)/I204)*100,0),0)</f>
        <v>0</v>
      </c>
      <c r="L205" s="6">
        <v>2.2286605749944201E-3</v>
      </c>
      <c r="M205">
        <v>1990</v>
      </c>
      <c r="N205">
        <f>IF(A204=Emisiones_CH4_CO2eq_LA[[#This Row],[País]],IFERROR(Emisiones_CH4_CO2eq_LA[[#This Row],[Residuos (kilotoneladas CO₂e)]]-M204,0),0)</f>
        <v>30</v>
      </c>
      <c r="O205" s="6">
        <f>IF(A204=Emisiones_CH4_CO2eq_LA[[#This Row],[País]],IFERROR(((Emisiones_CH4_CO2eq_LA[[#This Row],[Residuos (kilotoneladas CO₂e)]]-M204)/M204)*100,0),0)</f>
        <v>1.5306122448979591</v>
      </c>
      <c r="P205" s="6">
        <v>0.221751727211945</v>
      </c>
      <c r="Q205">
        <v>10</v>
      </c>
      <c r="R205">
        <f>IF(A204=Emisiones_CH4_CO2eq_LA[[#This Row],[País]],IFERROR(Emisiones_CH4_CO2eq_LA[[#This Row],[UCTUS (kilotoneladas CO₂e)]]-Q204,0),0)</f>
        <v>0</v>
      </c>
      <c r="S205" s="6">
        <f>IF(A204=Emisiones_CH4_CO2eq_LA[[#This Row],[País]],IFERROR(((Emisiones_CH4_CO2eq_LA[[#This Row],[UCTUS (kilotoneladas CO₂e)]]-Q204)/Q204)*100,0),0)</f>
        <v>0</v>
      </c>
      <c r="T205" s="6">
        <v>1.11433028749721E-3</v>
      </c>
      <c r="U205">
        <v>0</v>
      </c>
      <c r="V205">
        <f>IF(A204=Emisiones_CH4_CO2eq_LA[[#This Row],[País]],IFERROR(Emisiones_CH4_CO2eq_LA[[#This Row],[Industria (kilotoneladas CO₂e)]]-U204,0),0)</f>
        <v>0</v>
      </c>
      <c r="W205" s="6">
        <f>IF(A204=Emisiones_CH4_CO2eq_LA[[#This Row],[País]],IFERROR(((Emisiones_CH4_CO2eq_LA[[#This Row],[Industria (kilotoneladas CO₂e)]]-U204)/U204)*100,0),0)</f>
        <v>0</v>
      </c>
      <c r="X205" s="6">
        <v>0</v>
      </c>
      <c r="Y205">
        <v>430</v>
      </c>
      <c r="Z205">
        <f>IF(A204=Emisiones_CH4_CO2eq_LA[[#This Row],[País]],IFERROR(Emisiones_CH4_CO2eq_LA[[#This Row],[Otras Quemas de Combustible (kilotoneladas CO₂e)]]-Y204,0),0)</f>
        <v>-10</v>
      </c>
      <c r="AA205" s="6">
        <f>IF(A204=Emisiones_CH4_CO2eq_LA[[#This Row],[País]],IFERROR(((Emisiones_CH4_CO2eq_LA[[#This Row],[Otras Quemas de Combustible (kilotoneladas CO₂e)]]-Y204)/Y204)*100,0),0)</f>
        <v>-2.2727272727272729</v>
      </c>
      <c r="AB205" s="6">
        <v>0.05</v>
      </c>
    </row>
    <row r="206" spans="1:28" x14ac:dyDescent="0.25">
      <c r="A206" t="s">
        <v>100</v>
      </c>
      <c r="B206" t="s">
        <v>418</v>
      </c>
      <c r="C206" t="s">
        <v>101</v>
      </c>
      <c r="D206">
        <v>2005</v>
      </c>
      <c r="E206">
        <v>4760</v>
      </c>
      <c r="F206">
        <f>IF(A205=Emisiones_CH4_CO2eq_LA[[#This Row],[País]],IFERROR(Emisiones_CH4_CO2eq_LA[[#This Row],[Agricultura (kilotoneladas CO₂e)]]-E205,0),0)</f>
        <v>-240</v>
      </c>
      <c r="G206" s="6">
        <f>IF(A205=Emisiones_CH4_CO2eq_LA[[#This Row],[País]],IFERROR(((Emisiones_CH4_CO2eq_LA[[#This Row],[Agricultura (kilotoneladas CO₂e)]]-E205)/E205)*100,0),0)</f>
        <v>-4.8</v>
      </c>
      <c r="H206" s="6">
        <v>0.52324942288666498</v>
      </c>
      <c r="I206">
        <v>30</v>
      </c>
      <c r="J206">
        <f>IF(A205=Emisiones_CH4_CO2eq_LA[[#This Row],[País]],IFERROR(Emisiones_CH4_CO2eq_LA[[#This Row],[Emisiones Fugitivas (kilotoneladas CO₂e)]]-I205,0),0)</f>
        <v>10</v>
      </c>
      <c r="K206" s="6">
        <f>IF(A205=Emisiones_CH4_CO2eq_LA[[#This Row],[País]],IFERROR(((Emisiones_CH4_CO2eq_LA[[#This Row],[Emisiones Fugitivas (kilotoneladas CO₂e)]]-I205)/I205)*100,0),0)</f>
        <v>50</v>
      </c>
      <c r="L206" s="6">
        <v>3.2977904803781401E-3</v>
      </c>
      <c r="M206">
        <v>2029.99999999999</v>
      </c>
      <c r="N206">
        <f>IF(A205=Emisiones_CH4_CO2eq_LA[[#This Row],[País]],IFERROR(Emisiones_CH4_CO2eq_LA[[#This Row],[Residuos (kilotoneladas CO₂e)]]-M205,0),0)</f>
        <v>39.999999999989996</v>
      </c>
      <c r="O206" s="6">
        <f>IF(A205=Emisiones_CH4_CO2eq_LA[[#This Row],[País]],IFERROR(((Emisiones_CH4_CO2eq_LA[[#This Row],[Residuos (kilotoneladas CO₂e)]]-M205)/M205)*100,0),0)</f>
        <v>2.0100502512557785</v>
      </c>
      <c r="P206" s="6">
        <v>0.223150489172254</v>
      </c>
      <c r="Q206">
        <v>150</v>
      </c>
      <c r="R206">
        <f>IF(A205=Emisiones_CH4_CO2eq_LA[[#This Row],[País]],IFERROR(Emisiones_CH4_CO2eq_LA[[#This Row],[UCTUS (kilotoneladas CO₂e)]]-Q205,0),0)</f>
        <v>140</v>
      </c>
      <c r="S206" s="6">
        <f>IF(A205=Emisiones_CH4_CO2eq_LA[[#This Row],[País]],IFERROR(((Emisiones_CH4_CO2eq_LA[[#This Row],[UCTUS (kilotoneladas CO₂e)]]-Q205)/Q205)*100,0),0)</f>
        <v>1400</v>
      </c>
      <c r="T206" s="6">
        <v>1.6488952401890699E-2</v>
      </c>
      <c r="U206">
        <v>0</v>
      </c>
      <c r="V206">
        <f>IF(A205=Emisiones_CH4_CO2eq_LA[[#This Row],[País]],IFERROR(Emisiones_CH4_CO2eq_LA[[#This Row],[Industria (kilotoneladas CO₂e)]]-U205,0),0)</f>
        <v>0</v>
      </c>
      <c r="W206" s="6">
        <f>IF(A205=Emisiones_CH4_CO2eq_LA[[#This Row],[País]],IFERROR(((Emisiones_CH4_CO2eq_LA[[#This Row],[Industria (kilotoneladas CO₂e)]]-U205)/U205)*100,0),0)</f>
        <v>0</v>
      </c>
      <c r="X206" s="6">
        <v>0</v>
      </c>
      <c r="Y206">
        <v>420</v>
      </c>
      <c r="Z206">
        <f>IF(A205=Emisiones_CH4_CO2eq_LA[[#This Row],[País]],IFERROR(Emisiones_CH4_CO2eq_LA[[#This Row],[Otras Quemas de Combustible (kilotoneladas CO₂e)]]-Y205,0),0)</f>
        <v>-10</v>
      </c>
      <c r="AA206" s="6">
        <f>IF(A205=Emisiones_CH4_CO2eq_LA[[#This Row],[País]],IFERROR(((Emisiones_CH4_CO2eq_LA[[#This Row],[Otras Quemas de Combustible (kilotoneladas CO₂e)]]-Y205)/Y205)*100,0),0)</f>
        <v>-2.3255813953488373</v>
      </c>
      <c r="AB206" s="6">
        <v>0.05</v>
      </c>
    </row>
    <row r="207" spans="1:28" x14ac:dyDescent="0.25">
      <c r="A207" t="s">
        <v>100</v>
      </c>
      <c r="B207" t="s">
        <v>418</v>
      </c>
      <c r="C207" t="s">
        <v>101</v>
      </c>
      <c r="D207">
        <v>2006</v>
      </c>
      <c r="E207">
        <v>4820</v>
      </c>
      <c r="F207">
        <f>IF(A206=Emisiones_CH4_CO2eq_LA[[#This Row],[País]],IFERROR(Emisiones_CH4_CO2eq_LA[[#This Row],[Agricultura (kilotoneladas CO₂e)]]-E206,0),0)</f>
        <v>60</v>
      </c>
      <c r="G207" s="6">
        <f>IF(A206=Emisiones_CH4_CO2eq_LA[[#This Row],[País]],IFERROR(((Emisiones_CH4_CO2eq_LA[[#This Row],[Agricultura (kilotoneladas CO₂e)]]-E206)/E206)*100,0),0)</f>
        <v>1.2605042016806722</v>
      </c>
      <c r="H207" s="6">
        <v>0.52283327909751598</v>
      </c>
      <c r="I207">
        <v>40</v>
      </c>
      <c r="J207">
        <f>IF(A206=Emisiones_CH4_CO2eq_LA[[#This Row],[País]],IFERROR(Emisiones_CH4_CO2eq_LA[[#This Row],[Emisiones Fugitivas (kilotoneladas CO₂e)]]-I206,0),0)</f>
        <v>10</v>
      </c>
      <c r="K207" s="6">
        <f>IF(A206=Emisiones_CH4_CO2eq_LA[[#This Row],[País]],IFERROR(((Emisiones_CH4_CO2eq_LA[[#This Row],[Emisiones Fugitivas (kilotoneladas CO₂e)]]-I206)/I206)*100,0),0)</f>
        <v>33.333333333333329</v>
      </c>
      <c r="L207" s="6">
        <v>4.3388653867013696E-3</v>
      </c>
      <c r="M207">
        <v>2069.99999999999</v>
      </c>
      <c r="N207">
        <f>IF(A206=Emisiones_CH4_CO2eq_LA[[#This Row],[País]],IFERROR(Emisiones_CH4_CO2eq_LA[[#This Row],[Residuos (kilotoneladas CO₂e)]]-M206,0),0)</f>
        <v>40</v>
      </c>
      <c r="O207" s="6">
        <f>IF(A206=Emisiones_CH4_CO2eq_LA[[#This Row],[País]],IFERROR(((Emisiones_CH4_CO2eq_LA[[#This Row],[Residuos (kilotoneladas CO₂e)]]-M206)/M206)*100,0),0)</f>
        <v>1.9704433497537044</v>
      </c>
      <c r="P207" s="6">
        <v>0.22453628376179599</v>
      </c>
      <c r="Q207">
        <v>0</v>
      </c>
      <c r="R207">
        <f>IF(A206=Emisiones_CH4_CO2eq_LA[[#This Row],[País]],IFERROR(Emisiones_CH4_CO2eq_LA[[#This Row],[UCTUS (kilotoneladas CO₂e)]]-Q206,0),0)</f>
        <v>-150</v>
      </c>
      <c r="S207" s="6">
        <f>IF(A206=Emisiones_CH4_CO2eq_LA[[#This Row],[País]],IFERROR(((Emisiones_CH4_CO2eq_LA[[#This Row],[UCTUS (kilotoneladas CO₂e)]]-Q206)/Q206)*100,0),0)</f>
        <v>-100</v>
      </c>
      <c r="T207" s="6">
        <v>0</v>
      </c>
      <c r="U207">
        <v>0</v>
      </c>
      <c r="V207">
        <f>IF(A206=Emisiones_CH4_CO2eq_LA[[#This Row],[País]],IFERROR(Emisiones_CH4_CO2eq_LA[[#This Row],[Industria (kilotoneladas CO₂e)]]-U206,0),0)</f>
        <v>0</v>
      </c>
      <c r="W207" s="6">
        <f>IF(A206=Emisiones_CH4_CO2eq_LA[[#This Row],[País]],IFERROR(((Emisiones_CH4_CO2eq_LA[[#This Row],[Industria (kilotoneladas CO₂e)]]-U206)/U206)*100,0),0)</f>
        <v>0</v>
      </c>
      <c r="X207" s="6">
        <v>0</v>
      </c>
      <c r="Y207">
        <v>430</v>
      </c>
      <c r="Z207">
        <f>IF(A206=Emisiones_CH4_CO2eq_LA[[#This Row],[País]],IFERROR(Emisiones_CH4_CO2eq_LA[[#This Row],[Otras Quemas de Combustible (kilotoneladas CO₂e)]]-Y206,0),0)</f>
        <v>10</v>
      </c>
      <c r="AA207" s="6">
        <f>IF(A206=Emisiones_CH4_CO2eq_LA[[#This Row],[País]],IFERROR(((Emisiones_CH4_CO2eq_LA[[#This Row],[Otras Quemas de Combustible (kilotoneladas CO₂e)]]-Y206)/Y206)*100,0),0)</f>
        <v>2.3809523809523809</v>
      </c>
      <c r="AB207" s="6">
        <v>0.05</v>
      </c>
    </row>
    <row r="208" spans="1:28" x14ac:dyDescent="0.25">
      <c r="A208" t="s">
        <v>100</v>
      </c>
      <c r="B208" t="s">
        <v>418</v>
      </c>
      <c r="C208" t="s">
        <v>101</v>
      </c>
      <c r="D208">
        <v>2007</v>
      </c>
      <c r="E208">
        <v>5460</v>
      </c>
      <c r="F208">
        <f>IF(A207=Emisiones_CH4_CO2eq_LA[[#This Row],[País]],IFERROR(Emisiones_CH4_CO2eq_LA[[#This Row],[Agricultura (kilotoneladas CO₂e)]]-E207,0),0)</f>
        <v>640</v>
      </c>
      <c r="G208" s="6">
        <f>IF(A207=Emisiones_CH4_CO2eq_LA[[#This Row],[País]],IFERROR(((Emisiones_CH4_CO2eq_LA[[#This Row],[Agricultura (kilotoneladas CO₂e)]]-E207)/E207)*100,0),0)</f>
        <v>13.278008298755188</v>
      </c>
      <c r="H208" s="6">
        <v>0.58464503694185599</v>
      </c>
      <c r="I208">
        <v>50</v>
      </c>
      <c r="J208">
        <f>IF(A207=Emisiones_CH4_CO2eq_LA[[#This Row],[País]],IFERROR(Emisiones_CH4_CO2eq_LA[[#This Row],[Emisiones Fugitivas (kilotoneladas CO₂e)]]-I207,0),0)</f>
        <v>10</v>
      </c>
      <c r="K208" s="6">
        <f>IF(A207=Emisiones_CH4_CO2eq_LA[[#This Row],[País]],IFERROR(((Emisiones_CH4_CO2eq_LA[[#This Row],[Emisiones Fugitivas (kilotoneladas CO₂e)]]-I207)/I207)*100,0),0)</f>
        <v>25</v>
      </c>
      <c r="L208" s="6">
        <v>5.3538922796873296E-3</v>
      </c>
      <c r="M208">
        <v>2100</v>
      </c>
      <c r="N208">
        <f>IF(A207=Emisiones_CH4_CO2eq_LA[[#This Row],[País]],IFERROR(Emisiones_CH4_CO2eq_LA[[#This Row],[Residuos (kilotoneladas CO₂e)]]-M207,0),0)</f>
        <v>30.000000000010004</v>
      </c>
      <c r="O208" s="6">
        <f>IF(A207=Emisiones_CH4_CO2eq_LA[[#This Row],[País]],IFERROR(((Emisiones_CH4_CO2eq_LA[[#This Row],[Residuos (kilotoneladas CO₂e)]]-M207)/M207)*100,0),0)</f>
        <v>1.4492753623193309</v>
      </c>
      <c r="P208" s="6">
        <v>0.22486347574686799</v>
      </c>
      <c r="Q208">
        <v>10</v>
      </c>
      <c r="R208">
        <f>IF(A207=Emisiones_CH4_CO2eq_LA[[#This Row],[País]],IFERROR(Emisiones_CH4_CO2eq_LA[[#This Row],[UCTUS (kilotoneladas CO₂e)]]-Q207,0),0)</f>
        <v>10</v>
      </c>
      <c r="S208" s="6">
        <f>IF(A207=Emisiones_CH4_CO2eq_LA[[#This Row],[País]],IFERROR(((Emisiones_CH4_CO2eq_LA[[#This Row],[UCTUS (kilotoneladas CO₂e)]]-Q207)/Q207)*100,0),0)</f>
        <v>0</v>
      </c>
      <c r="T208" s="6">
        <v>1.07077845593746E-3</v>
      </c>
      <c r="U208">
        <v>0</v>
      </c>
      <c r="V208">
        <f>IF(A207=Emisiones_CH4_CO2eq_LA[[#This Row],[País]],IFERROR(Emisiones_CH4_CO2eq_LA[[#This Row],[Industria (kilotoneladas CO₂e)]]-U207,0),0)</f>
        <v>0</v>
      </c>
      <c r="W208" s="6">
        <f>IF(A207=Emisiones_CH4_CO2eq_LA[[#This Row],[País]],IFERROR(((Emisiones_CH4_CO2eq_LA[[#This Row],[Industria (kilotoneladas CO₂e)]]-U207)/U207)*100,0),0)</f>
        <v>0</v>
      </c>
      <c r="X208" s="6">
        <v>0</v>
      </c>
      <c r="Y208">
        <v>430</v>
      </c>
      <c r="Z208">
        <f>IF(A207=Emisiones_CH4_CO2eq_LA[[#This Row],[País]],IFERROR(Emisiones_CH4_CO2eq_LA[[#This Row],[Otras Quemas de Combustible (kilotoneladas CO₂e)]]-Y207,0),0)</f>
        <v>0</v>
      </c>
      <c r="AA208" s="6">
        <f>IF(A207=Emisiones_CH4_CO2eq_LA[[#This Row],[País]],IFERROR(((Emisiones_CH4_CO2eq_LA[[#This Row],[Otras Quemas de Combustible (kilotoneladas CO₂e)]]-Y207)/Y207)*100,0),0)</f>
        <v>0</v>
      </c>
      <c r="AB208" s="6">
        <v>0.05</v>
      </c>
    </row>
    <row r="209" spans="1:28" x14ac:dyDescent="0.25">
      <c r="A209" t="s">
        <v>100</v>
      </c>
      <c r="B209" t="s">
        <v>418</v>
      </c>
      <c r="C209" t="s">
        <v>101</v>
      </c>
      <c r="D209">
        <v>2008</v>
      </c>
      <c r="E209">
        <v>5610</v>
      </c>
      <c r="F209">
        <f>IF(A208=Emisiones_CH4_CO2eq_LA[[#This Row],[País]],IFERROR(Emisiones_CH4_CO2eq_LA[[#This Row],[Agricultura (kilotoneladas CO₂e)]]-E208,0),0)</f>
        <v>150</v>
      </c>
      <c r="G209" s="6">
        <f>IF(A208=Emisiones_CH4_CO2eq_LA[[#This Row],[País]],IFERROR(((Emisiones_CH4_CO2eq_LA[[#This Row],[Agricultura (kilotoneladas CO₂e)]]-E208)/E208)*100,0),0)</f>
        <v>2.7472527472527473</v>
      </c>
      <c r="H209" s="6">
        <v>0.59314865722139898</v>
      </c>
      <c r="I209">
        <v>60</v>
      </c>
      <c r="J209">
        <f>IF(A208=Emisiones_CH4_CO2eq_LA[[#This Row],[País]],IFERROR(Emisiones_CH4_CO2eq_LA[[#This Row],[Emisiones Fugitivas (kilotoneladas CO₂e)]]-I208,0),0)</f>
        <v>10</v>
      </c>
      <c r="K209" s="6">
        <f>IF(A208=Emisiones_CH4_CO2eq_LA[[#This Row],[País]],IFERROR(((Emisiones_CH4_CO2eq_LA[[#This Row],[Emisiones Fugitivas (kilotoneladas CO₂e)]]-I208)/I208)*100,0),0)</f>
        <v>20</v>
      </c>
      <c r="L209" s="6">
        <v>6.3438359061112198E-3</v>
      </c>
      <c r="M209">
        <v>2140</v>
      </c>
      <c r="N209">
        <f>IF(A208=Emisiones_CH4_CO2eq_LA[[#This Row],[País]],IFERROR(Emisiones_CH4_CO2eq_LA[[#This Row],[Residuos (kilotoneladas CO₂e)]]-M208,0),0)</f>
        <v>40</v>
      </c>
      <c r="O209" s="6">
        <f>IF(A208=Emisiones_CH4_CO2eq_LA[[#This Row],[País]],IFERROR(((Emisiones_CH4_CO2eq_LA[[#This Row],[Residuos (kilotoneladas CO₂e)]]-M208)/M208)*100,0),0)</f>
        <v>1.9047619047619049</v>
      </c>
      <c r="P209" s="6">
        <v>0.2262634806513</v>
      </c>
      <c r="Q209">
        <v>10</v>
      </c>
      <c r="R209">
        <f>IF(A208=Emisiones_CH4_CO2eq_LA[[#This Row],[País]],IFERROR(Emisiones_CH4_CO2eq_LA[[#This Row],[UCTUS (kilotoneladas CO₂e)]]-Q208,0),0)</f>
        <v>0</v>
      </c>
      <c r="S209" s="6">
        <f>IF(A208=Emisiones_CH4_CO2eq_LA[[#This Row],[País]],IFERROR(((Emisiones_CH4_CO2eq_LA[[#This Row],[UCTUS (kilotoneladas CO₂e)]]-Q208)/Q208)*100,0),0)</f>
        <v>0</v>
      </c>
      <c r="T209" s="6">
        <v>1.0573059843518699E-3</v>
      </c>
      <c r="U209">
        <v>0</v>
      </c>
      <c r="V209">
        <f>IF(A208=Emisiones_CH4_CO2eq_LA[[#This Row],[País]],IFERROR(Emisiones_CH4_CO2eq_LA[[#This Row],[Industria (kilotoneladas CO₂e)]]-U208,0),0)</f>
        <v>0</v>
      </c>
      <c r="W209" s="6">
        <f>IF(A208=Emisiones_CH4_CO2eq_LA[[#This Row],[País]],IFERROR(((Emisiones_CH4_CO2eq_LA[[#This Row],[Industria (kilotoneladas CO₂e)]]-U208)/U208)*100,0),0)</f>
        <v>0</v>
      </c>
      <c r="X209" s="6">
        <v>0</v>
      </c>
      <c r="Y209">
        <v>440</v>
      </c>
      <c r="Z209">
        <f>IF(A208=Emisiones_CH4_CO2eq_LA[[#This Row],[País]],IFERROR(Emisiones_CH4_CO2eq_LA[[#This Row],[Otras Quemas de Combustible (kilotoneladas CO₂e)]]-Y208,0),0)</f>
        <v>10</v>
      </c>
      <c r="AA209" s="6">
        <f>IF(A208=Emisiones_CH4_CO2eq_LA[[#This Row],[País]],IFERROR(((Emisiones_CH4_CO2eq_LA[[#This Row],[Otras Quemas de Combustible (kilotoneladas CO₂e)]]-Y208)/Y208)*100,0),0)</f>
        <v>2.3255813953488373</v>
      </c>
      <c r="AB209" s="6">
        <v>0.05</v>
      </c>
    </row>
    <row r="210" spans="1:28" x14ac:dyDescent="0.25">
      <c r="A210" t="s">
        <v>100</v>
      </c>
      <c r="B210" t="s">
        <v>418</v>
      </c>
      <c r="C210" t="s">
        <v>101</v>
      </c>
      <c r="D210">
        <v>2009</v>
      </c>
      <c r="E210">
        <v>5850</v>
      </c>
      <c r="F210">
        <f>IF(A209=Emisiones_CH4_CO2eq_LA[[#This Row],[País]],IFERROR(Emisiones_CH4_CO2eq_LA[[#This Row],[Agricultura (kilotoneladas CO₂e)]]-E209,0),0)</f>
        <v>240</v>
      </c>
      <c r="G210" s="6">
        <f>IF(A209=Emisiones_CH4_CO2eq_LA[[#This Row],[País]],IFERROR(((Emisiones_CH4_CO2eq_LA[[#This Row],[Agricultura (kilotoneladas CO₂e)]]-E209)/E209)*100,0),0)</f>
        <v>4.2780748663101598</v>
      </c>
      <c r="H210" s="6">
        <v>0.61083846716090595</v>
      </c>
      <c r="I210">
        <v>80</v>
      </c>
      <c r="J210">
        <f>IF(A209=Emisiones_CH4_CO2eq_LA[[#This Row],[País]],IFERROR(Emisiones_CH4_CO2eq_LA[[#This Row],[Emisiones Fugitivas (kilotoneladas CO₂e)]]-I209,0),0)</f>
        <v>20</v>
      </c>
      <c r="K210" s="6">
        <f>IF(A209=Emisiones_CH4_CO2eq_LA[[#This Row],[País]],IFERROR(((Emisiones_CH4_CO2eq_LA[[#This Row],[Emisiones Fugitivas (kilotoneladas CO₂e)]]-I209)/I209)*100,0),0)</f>
        <v>33.333333333333329</v>
      </c>
      <c r="L210" s="6">
        <v>8.3533465594653796E-3</v>
      </c>
      <c r="M210">
        <v>2180</v>
      </c>
      <c r="N210">
        <f>IF(A209=Emisiones_CH4_CO2eq_LA[[#This Row],[País]],IFERROR(Emisiones_CH4_CO2eq_LA[[#This Row],[Residuos (kilotoneladas CO₂e)]]-M209,0),0)</f>
        <v>40</v>
      </c>
      <c r="O210" s="6">
        <f>IF(A209=Emisiones_CH4_CO2eq_LA[[#This Row],[País]],IFERROR(((Emisiones_CH4_CO2eq_LA[[#This Row],[Residuos (kilotoneladas CO₂e)]]-M209)/M209)*100,0),0)</f>
        <v>1.8691588785046727</v>
      </c>
      <c r="P210" s="6">
        <v>0.22762869374543099</v>
      </c>
      <c r="Q210">
        <v>10</v>
      </c>
      <c r="R210">
        <f>IF(A209=Emisiones_CH4_CO2eq_LA[[#This Row],[País]],IFERROR(Emisiones_CH4_CO2eq_LA[[#This Row],[UCTUS (kilotoneladas CO₂e)]]-Q209,0),0)</f>
        <v>0</v>
      </c>
      <c r="S210" s="6">
        <f>IF(A209=Emisiones_CH4_CO2eq_LA[[#This Row],[País]],IFERROR(((Emisiones_CH4_CO2eq_LA[[#This Row],[UCTUS (kilotoneladas CO₂e)]]-Q209)/Q209)*100,0),0)</f>
        <v>0</v>
      </c>
      <c r="T210" s="6">
        <v>1.0441683199331701E-3</v>
      </c>
      <c r="U210">
        <v>0</v>
      </c>
      <c r="V210">
        <f>IF(A209=Emisiones_CH4_CO2eq_LA[[#This Row],[País]],IFERROR(Emisiones_CH4_CO2eq_LA[[#This Row],[Industria (kilotoneladas CO₂e)]]-U209,0),0)</f>
        <v>0</v>
      </c>
      <c r="W210" s="6">
        <f>IF(A209=Emisiones_CH4_CO2eq_LA[[#This Row],[País]],IFERROR(((Emisiones_CH4_CO2eq_LA[[#This Row],[Industria (kilotoneladas CO₂e)]]-U209)/U209)*100,0),0)</f>
        <v>0</v>
      </c>
      <c r="X210" s="6">
        <v>0</v>
      </c>
      <c r="Y210">
        <v>440</v>
      </c>
      <c r="Z210">
        <f>IF(A209=Emisiones_CH4_CO2eq_LA[[#This Row],[País]],IFERROR(Emisiones_CH4_CO2eq_LA[[#This Row],[Otras Quemas de Combustible (kilotoneladas CO₂e)]]-Y209,0),0)</f>
        <v>0</v>
      </c>
      <c r="AA210" s="6">
        <f>IF(A209=Emisiones_CH4_CO2eq_LA[[#This Row],[País]],IFERROR(((Emisiones_CH4_CO2eq_LA[[#This Row],[Otras Quemas de Combustible (kilotoneladas CO₂e)]]-Y209)/Y209)*100,0),0)</f>
        <v>0</v>
      </c>
      <c r="AB210" s="6">
        <v>0.05</v>
      </c>
    </row>
    <row r="211" spans="1:28" x14ac:dyDescent="0.25">
      <c r="A211" t="s">
        <v>100</v>
      </c>
      <c r="B211" t="s">
        <v>418</v>
      </c>
      <c r="C211" t="s">
        <v>101</v>
      </c>
      <c r="D211">
        <v>2010</v>
      </c>
      <c r="E211">
        <v>5940</v>
      </c>
      <c r="F211">
        <f>IF(A210=Emisiones_CH4_CO2eq_LA[[#This Row],[País]],IFERROR(Emisiones_CH4_CO2eq_LA[[#This Row],[Agricultura (kilotoneladas CO₂e)]]-E210,0),0)</f>
        <v>90</v>
      </c>
      <c r="G211" s="6">
        <f>IF(A210=Emisiones_CH4_CO2eq_LA[[#This Row],[País]],IFERROR(((Emisiones_CH4_CO2eq_LA[[#This Row],[Agricultura (kilotoneladas CO₂e)]]-E210)/E210)*100,0),0)</f>
        <v>1.5384615384615385</v>
      </c>
      <c r="H211" s="6">
        <v>0.61268695203713197</v>
      </c>
      <c r="I211">
        <v>90</v>
      </c>
      <c r="J211">
        <f>IF(A210=Emisiones_CH4_CO2eq_LA[[#This Row],[País]],IFERROR(Emisiones_CH4_CO2eq_LA[[#This Row],[Emisiones Fugitivas (kilotoneladas CO₂e)]]-I210,0),0)</f>
        <v>10</v>
      </c>
      <c r="K211" s="6">
        <f>IF(A210=Emisiones_CH4_CO2eq_LA[[#This Row],[País]],IFERROR(((Emisiones_CH4_CO2eq_LA[[#This Row],[Emisiones Fugitivas (kilotoneladas CO₂e)]]-I210)/I210)*100,0),0)</f>
        <v>12.5</v>
      </c>
      <c r="L211" s="6">
        <v>9.2831356369262492E-3</v>
      </c>
      <c r="M211">
        <v>2220</v>
      </c>
      <c r="N211">
        <f>IF(A210=Emisiones_CH4_CO2eq_LA[[#This Row],[País]],IFERROR(Emisiones_CH4_CO2eq_LA[[#This Row],[Residuos (kilotoneladas CO₂e)]]-M210,0),0)</f>
        <v>40</v>
      </c>
      <c r="O211" s="6">
        <f>IF(A210=Emisiones_CH4_CO2eq_LA[[#This Row],[País]],IFERROR(((Emisiones_CH4_CO2eq_LA[[#This Row],[Residuos (kilotoneladas CO₂e)]]-M210)/M210)*100,0),0)</f>
        <v>1.834862385321101</v>
      </c>
      <c r="P211" s="6">
        <v>0.22898401237751401</v>
      </c>
      <c r="Q211">
        <v>10</v>
      </c>
      <c r="R211">
        <f>IF(A210=Emisiones_CH4_CO2eq_LA[[#This Row],[País]],IFERROR(Emisiones_CH4_CO2eq_LA[[#This Row],[UCTUS (kilotoneladas CO₂e)]]-Q210,0),0)</f>
        <v>0</v>
      </c>
      <c r="S211" s="6">
        <f>IF(A210=Emisiones_CH4_CO2eq_LA[[#This Row],[País]],IFERROR(((Emisiones_CH4_CO2eq_LA[[#This Row],[UCTUS (kilotoneladas CO₂e)]]-Q210)/Q210)*100,0),0)</f>
        <v>0</v>
      </c>
      <c r="T211" s="6">
        <v>1.0314595152140201E-3</v>
      </c>
      <c r="U211">
        <v>0</v>
      </c>
      <c r="V211">
        <f>IF(A210=Emisiones_CH4_CO2eq_LA[[#This Row],[País]],IFERROR(Emisiones_CH4_CO2eq_LA[[#This Row],[Industria (kilotoneladas CO₂e)]]-U210,0),0)</f>
        <v>0</v>
      </c>
      <c r="W211" s="6">
        <f>IF(A210=Emisiones_CH4_CO2eq_LA[[#This Row],[País]],IFERROR(((Emisiones_CH4_CO2eq_LA[[#This Row],[Industria (kilotoneladas CO₂e)]]-U210)/U210)*100,0),0)</f>
        <v>0</v>
      </c>
      <c r="X211" s="6">
        <v>0</v>
      </c>
      <c r="Y211">
        <v>450</v>
      </c>
      <c r="Z211">
        <f>IF(A210=Emisiones_CH4_CO2eq_LA[[#This Row],[País]],IFERROR(Emisiones_CH4_CO2eq_LA[[#This Row],[Otras Quemas de Combustible (kilotoneladas CO₂e)]]-Y210,0),0)</f>
        <v>10</v>
      </c>
      <c r="AA211" s="6">
        <f>IF(A210=Emisiones_CH4_CO2eq_LA[[#This Row],[País]],IFERROR(((Emisiones_CH4_CO2eq_LA[[#This Row],[Otras Quemas de Combustible (kilotoneladas CO₂e)]]-Y210)/Y210)*100,0),0)</f>
        <v>2.2727272727272729</v>
      </c>
      <c r="AB211" s="6">
        <v>0.05</v>
      </c>
    </row>
    <row r="212" spans="1:28" x14ac:dyDescent="0.25">
      <c r="A212" t="s">
        <v>100</v>
      </c>
      <c r="B212" t="s">
        <v>418</v>
      </c>
      <c r="C212" t="s">
        <v>101</v>
      </c>
      <c r="D212">
        <v>2011</v>
      </c>
      <c r="E212">
        <v>5990</v>
      </c>
      <c r="F212">
        <f>IF(A211=Emisiones_CH4_CO2eq_LA[[#This Row],[País]],IFERROR(Emisiones_CH4_CO2eq_LA[[#This Row],[Agricultura (kilotoneladas CO₂e)]]-E211,0),0)</f>
        <v>50</v>
      </c>
      <c r="G212" s="6">
        <f>IF(A211=Emisiones_CH4_CO2eq_LA[[#This Row],[País]],IFERROR(((Emisiones_CH4_CO2eq_LA[[#This Row],[Agricultura (kilotoneladas CO₂e)]]-E211)/E211)*100,0),0)</f>
        <v>0.84175084175084169</v>
      </c>
      <c r="H212" s="6">
        <v>0.61041475593600303</v>
      </c>
      <c r="I212">
        <v>90</v>
      </c>
      <c r="J212">
        <f>IF(A211=Emisiones_CH4_CO2eq_LA[[#This Row],[País]],IFERROR(Emisiones_CH4_CO2eq_LA[[#This Row],[Emisiones Fugitivas (kilotoneladas CO₂e)]]-I211,0),0)</f>
        <v>0</v>
      </c>
      <c r="K212" s="6">
        <f>IF(A211=Emisiones_CH4_CO2eq_LA[[#This Row],[País]],IFERROR(((Emisiones_CH4_CO2eq_LA[[#This Row],[Emisiones Fugitivas (kilotoneladas CO₂e)]]-I211)/I211)*100,0),0)</f>
        <v>0</v>
      </c>
      <c r="L212" s="6">
        <v>9.1715071843472898E-3</v>
      </c>
      <c r="M212">
        <v>2250</v>
      </c>
      <c r="N212">
        <f>IF(A211=Emisiones_CH4_CO2eq_LA[[#This Row],[País]],IFERROR(Emisiones_CH4_CO2eq_LA[[#This Row],[Residuos (kilotoneladas CO₂e)]]-M211,0),0)</f>
        <v>30</v>
      </c>
      <c r="O212" s="6">
        <f>IF(A211=Emisiones_CH4_CO2eq_LA[[#This Row],[País]],IFERROR(((Emisiones_CH4_CO2eq_LA[[#This Row],[Residuos (kilotoneladas CO₂e)]]-M211)/M211)*100,0),0)</f>
        <v>1.3513513513513513</v>
      </c>
      <c r="P212" s="6">
        <v>0.22928767960868199</v>
      </c>
      <c r="Q212">
        <v>20</v>
      </c>
      <c r="R212">
        <f>IF(A211=Emisiones_CH4_CO2eq_LA[[#This Row],[País]],IFERROR(Emisiones_CH4_CO2eq_LA[[#This Row],[UCTUS (kilotoneladas CO₂e)]]-Q211,0),0)</f>
        <v>10</v>
      </c>
      <c r="S212" s="6">
        <f>IF(A211=Emisiones_CH4_CO2eq_LA[[#This Row],[País]],IFERROR(((Emisiones_CH4_CO2eq_LA[[#This Row],[UCTUS (kilotoneladas CO₂e)]]-Q211)/Q211)*100,0),0)</f>
        <v>100</v>
      </c>
      <c r="T212" s="6">
        <v>2.0381127076327301E-3</v>
      </c>
      <c r="U212">
        <v>0</v>
      </c>
      <c r="V212">
        <f>IF(A211=Emisiones_CH4_CO2eq_LA[[#This Row],[País]],IFERROR(Emisiones_CH4_CO2eq_LA[[#This Row],[Industria (kilotoneladas CO₂e)]]-U211,0),0)</f>
        <v>0</v>
      </c>
      <c r="W212" s="6">
        <f>IF(A211=Emisiones_CH4_CO2eq_LA[[#This Row],[País]],IFERROR(((Emisiones_CH4_CO2eq_LA[[#This Row],[Industria (kilotoneladas CO₂e)]]-U211)/U211)*100,0),0)</f>
        <v>0</v>
      </c>
      <c r="X212" s="6">
        <v>0</v>
      </c>
      <c r="Y212">
        <v>430</v>
      </c>
      <c r="Z212">
        <f>IF(A211=Emisiones_CH4_CO2eq_LA[[#This Row],[País]],IFERROR(Emisiones_CH4_CO2eq_LA[[#This Row],[Otras Quemas de Combustible (kilotoneladas CO₂e)]]-Y211,0),0)</f>
        <v>-20</v>
      </c>
      <c r="AA212" s="6">
        <f>IF(A211=Emisiones_CH4_CO2eq_LA[[#This Row],[País]],IFERROR(((Emisiones_CH4_CO2eq_LA[[#This Row],[Otras Quemas de Combustible (kilotoneladas CO₂e)]]-Y211)/Y211)*100,0),0)</f>
        <v>-4.4444444444444446</v>
      </c>
      <c r="AB212" s="6">
        <v>0.04</v>
      </c>
    </row>
    <row r="213" spans="1:28" x14ac:dyDescent="0.25">
      <c r="A213" t="s">
        <v>100</v>
      </c>
      <c r="B213" t="s">
        <v>418</v>
      </c>
      <c r="C213" t="s">
        <v>101</v>
      </c>
      <c r="D213">
        <v>2012</v>
      </c>
      <c r="E213">
        <v>5970</v>
      </c>
      <c r="F213">
        <f>IF(A212=Emisiones_CH4_CO2eq_LA[[#This Row],[País]],IFERROR(Emisiones_CH4_CO2eq_LA[[#This Row],[Agricultura (kilotoneladas CO₂e)]]-E212,0),0)</f>
        <v>-20</v>
      </c>
      <c r="G213" s="6">
        <f>IF(A212=Emisiones_CH4_CO2eq_LA[[#This Row],[País]],IFERROR(((Emisiones_CH4_CO2eq_LA[[#This Row],[Agricultura (kilotoneladas CO₂e)]]-E212)/E212)*100,0),0)</f>
        <v>-0.333889816360601</v>
      </c>
      <c r="H213" s="6">
        <v>0.601147920652502</v>
      </c>
      <c r="I213">
        <v>100</v>
      </c>
      <c r="J213">
        <f>IF(A212=Emisiones_CH4_CO2eq_LA[[#This Row],[País]],IFERROR(Emisiones_CH4_CO2eq_LA[[#This Row],[Emisiones Fugitivas (kilotoneladas CO₂e)]]-I212,0),0)</f>
        <v>10</v>
      </c>
      <c r="K213" s="6">
        <f>IF(A212=Emisiones_CH4_CO2eq_LA[[#This Row],[País]],IFERROR(((Emisiones_CH4_CO2eq_LA[[#This Row],[Emisiones Fugitivas (kilotoneladas CO₂e)]]-I212)/I212)*100,0),0)</f>
        <v>11.111111111111111</v>
      </c>
      <c r="L213" s="6">
        <v>1.0069479407914601E-2</v>
      </c>
      <c r="M213">
        <v>2290</v>
      </c>
      <c r="N213">
        <f>IF(A212=Emisiones_CH4_CO2eq_LA[[#This Row],[País]],IFERROR(Emisiones_CH4_CO2eq_LA[[#This Row],[Residuos (kilotoneladas CO₂e)]]-M212,0),0)</f>
        <v>40</v>
      </c>
      <c r="O213" s="6">
        <f>IF(A212=Emisiones_CH4_CO2eq_LA[[#This Row],[País]],IFERROR(((Emisiones_CH4_CO2eq_LA[[#This Row],[Residuos (kilotoneladas CO₂e)]]-M212)/M212)*100,0),0)</f>
        <v>1.7777777777777777</v>
      </c>
      <c r="P213" s="6">
        <v>0.23059107844124399</v>
      </c>
      <c r="Q213">
        <v>10</v>
      </c>
      <c r="R213">
        <f>IF(A212=Emisiones_CH4_CO2eq_LA[[#This Row],[País]],IFERROR(Emisiones_CH4_CO2eq_LA[[#This Row],[UCTUS (kilotoneladas CO₂e)]]-Q212,0),0)</f>
        <v>-10</v>
      </c>
      <c r="S213" s="6">
        <f>IF(A212=Emisiones_CH4_CO2eq_LA[[#This Row],[País]],IFERROR(((Emisiones_CH4_CO2eq_LA[[#This Row],[UCTUS (kilotoneladas CO₂e)]]-Q212)/Q212)*100,0),0)</f>
        <v>-50</v>
      </c>
      <c r="T213" s="6">
        <v>1.0069479407914599E-3</v>
      </c>
      <c r="U213">
        <v>0</v>
      </c>
      <c r="V213">
        <f>IF(A212=Emisiones_CH4_CO2eq_LA[[#This Row],[País]],IFERROR(Emisiones_CH4_CO2eq_LA[[#This Row],[Industria (kilotoneladas CO₂e)]]-U212,0),0)</f>
        <v>0</v>
      </c>
      <c r="W213" s="6">
        <f>IF(A212=Emisiones_CH4_CO2eq_LA[[#This Row],[País]],IFERROR(((Emisiones_CH4_CO2eq_LA[[#This Row],[Industria (kilotoneladas CO₂e)]]-U212)/U212)*100,0),0)</f>
        <v>0</v>
      </c>
      <c r="X213" s="6">
        <v>0</v>
      </c>
      <c r="Y213">
        <v>420</v>
      </c>
      <c r="Z213">
        <f>IF(A212=Emisiones_CH4_CO2eq_LA[[#This Row],[País]],IFERROR(Emisiones_CH4_CO2eq_LA[[#This Row],[Otras Quemas de Combustible (kilotoneladas CO₂e)]]-Y212,0),0)</f>
        <v>-10</v>
      </c>
      <c r="AA213" s="6">
        <f>IF(A212=Emisiones_CH4_CO2eq_LA[[#This Row],[País]],IFERROR(((Emisiones_CH4_CO2eq_LA[[#This Row],[Otras Quemas de Combustible (kilotoneladas CO₂e)]]-Y212)/Y212)*100,0),0)</f>
        <v>-2.3255813953488373</v>
      </c>
      <c r="AB213" s="6">
        <v>0.04</v>
      </c>
    </row>
    <row r="214" spans="1:28" x14ac:dyDescent="0.25">
      <c r="A214" t="s">
        <v>100</v>
      </c>
      <c r="B214" t="s">
        <v>418</v>
      </c>
      <c r="C214" t="s">
        <v>101</v>
      </c>
      <c r="D214">
        <v>2013</v>
      </c>
      <c r="E214">
        <v>6000</v>
      </c>
      <c r="F214">
        <f>IF(A213=Emisiones_CH4_CO2eq_LA[[#This Row],[País]],IFERROR(Emisiones_CH4_CO2eq_LA[[#This Row],[Agricultura (kilotoneladas CO₂e)]]-E213,0),0)</f>
        <v>30</v>
      </c>
      <c r="G214" s="6">
        <f>IF(A213=Emisiones_CH4_CO2eq_LA[[#This Row],[País]],IFERROR(((Emisiones_CH4_CO2eq_LA[[#This Row],[Agricultura (kilotoneladas CO₂e)]]-E213)/E213)*100,0),0)</f>
        <v>0.50251256281407031</v>
      </c>
      <c r="H214" s="6">
        <v>0.59713375796178303</v>
      </c>
      <c r="I214">
        <v>110</v>
      </c>
      <c r="J214">
        <f>IF(A213=Emisiones_CH4_CO2eq_LA[[#This Row],[País]],IFERROR(Emisiones_CH4_CO2eq_LA[[#This Row],[Emisiones Fugitivas (kilotoneladas CO₂e)]]-I213,0),0)</f>
        <v>10</v>
      </c>
      <c r="K214" s="6">
        <f>IF(A213=Emisiones_CH4_CO2eq_LA[[#This Row],[País]],IFERROR(((Emisiones_CH4_CO2eq_LA[[#This Row],[Emisiones Fugitivas (kilotoneladas CO₂e)]]-I213)/I213)*100,0),0)</f>
        <v>10</v>
      </c>
      <c r="L214" s="6">
        <v>1.09474522292993E-2</v>
      </c>
      <c r="M214">
        <v>2330</v>
      </c>
      <c r="N214">
        <f>IF(A213=Emisiones_CH4_CO2eq_LA[[#This Row],[País]],IFERROR(Emisiones_CH4_CO2eq_LA[[#This Row],[Residuos (kilotoneladas CO₂e)]]-M213,0),0)</f>
        <v>40</v>
      </c>
      <c r="O214" s="6">
        <f>IF(A213=Emisiones_CH4_CO2eq_LA[[#This Row],[País]],IFERROR(((Emisiones_CH4_CO2eq_LA[[#This Row],[Residuos (kilotoneladas CO₂e)]]-M213)/M213)*100,0),0)</f>
        <v>1.7467248908296942</v>
      </c>
      <c r="P214" s="6">
        <v>0.231886942675159</v>
      </c>
      <c r="Q214">
        <v>30</v>
      </c>
      <c r="R214">
        <f>IF(A213=Emisiones_CH4_CO2eq_LA[[#This Row],[País]],IFERROR(Emisiones_CH4_CO2eq_LA[[#This Row],[UCTUS (kilotoneladas CO₂e)]]-Q213,0),0)</f>
        <v>20</v>
      </c>
      <c r="S214" s="6">
        <f>IF(A213=Emisiones_CH4_CO2eq_LA[[#This Row],[País]],IFERROR(((Emisiones_CH4_CO2eq_LA[[#This Row],[UCTUS (kilotoneladas CO₂e)]]-Q213)/Q213)*100,0),0)</f>
        <v>200</v>
      </c>
      <c r="T214" s="6">
        <v>2.98566878980891E-3</v>
      </c>
      <c r="U214">
        <v>0</v>
      </c>
      <c r="V214">
        <f>IF(A213=Emisiones_CH4_CO2eq_LA[[#This Row],[País]],IFERROR(Emisiones_CH4_CO2eq_LA[[#This Row],[Industria (kilotoneladas CO₂e)]]-U213,0),0)</f>
        <v>0</v>
      </c>
      <c r="W214" s="6">
        <f>IF(A213=Emisiones_CH4_CO2eq_LA[[#This Row],[País]],IFERROR(((Emisiones_CH4_CO2eq_LA[[#This Row],[Industria (kilotoneladas CO₂e)]]-U213)/U213)*100,0),0)</f>
        <v>0</v>
      </c>
      <c r="X214" s="6">
        <v>0</v>
      </c>
      <c r="Y214">
        <v>400</v>
      </c>
      <c r="Z214">
        <f>IF(A213=Emisiones_CH4_CO2eq_LA[[#This Row],[País]],IFERROR(Emisiones_CH4_CO2eq_LA[[#This Row],[Otras Quemas de Combustible (kilotoneladas CO₂e)]]-Y213,0),0)</f>
        <v>-20</v>
      </c>
      <c r="AA214" s="6">
        <f>IF(A213=Emisiones_CH4_CO2eq_LA[[#This Row],[País]],IFERROR(((Emisiones_CH4_CO2eq_LA[[#This Row],[Otras Quemas de Combustible (kilotoneladas CO₂e)]]-Y213)/Y213)*100,0),0)</f>
        <v>-4.7619047619047619</v>
      </c>
      <c r="AB214" s="6">
        <v>0.04</v>
      </c>
    </row>
    <row r="215" spans="1:28" x14ac:dyDescent="0.25">
      <c r="A215" t="s">
        <v>100</v>
      </c>
      <c r="B215" t="s">
        <v>418</v>
      </c>
      <c r="C215" t="s">
        <v>101</v>
      </c>
      <c r="D215">
        <v>2014</v>
      </c>
      <c r="E215">
        <v>6020</v>
      </c>
      <c r="F215">
        <f>IF(A214=Emisiones_CH4_CO2eq_LA[[#This Row],[País]],IFERROR(Emisiones_CH4_CO2eq_LA[[#This Row],[Agricultura (kilotoneladas CO₂e)]]-E214,0),0)</f>
        <v>20</v>
      </c>
      <c r="G215" s="6">
        <f>IF(A214=Emisiones_CH4_CO2eq_LA[[#This Row],[País]],IFERROR(((Emisiones_CH4_CO2eq_LA[[#This Row],[Agricultura (kilotoneladas CO₂e)]]-E214)/E214)*100,0),0)</f>
        <v>0.33333333333333337</v>
      </c>
      <c r="H215" s="6">
        <v>0.59222823413674297</v>
      </c>
      <c r="I215">
        <v>110</v>
      </c>
      <c r="J215">
        <f>IF(A214=Emisiones_CH4_CO2eq_LA[[#This Row],[País]],IFERROR(Emisiones_CH4_CO2eq_LA[[#This Row],[Emisiones Fugitivas (kilotoneladas CO₂e)]]-I214,0),0)</f>
        <v>0</v>
      </c>
      <c r="K215" s="6">
        <f>IF(A214=Emisiones_CH4_CO2eq_LA[[#This Row],[País]],IFERROR(((Emisiones_CH4_CO2eq_LA[[#This Row],[Emisiones Fugitivas (kilotoneladas CO₂e)]]-I214)/I214)*100,0),0)</f>
        <v>0</v>
      </c>
      <c r="L215" s="6">
        <v>1.0821446138711201E-2</v>
      </c>
      <c r="M215">
        <v>2360</v>
      </c>
      <c r="N215">
        <f>IF(A214=Emisiones_CH4_CO2eq_LA[[#This Row],[País]],IFERROR(Emisiones_CH4_CO2eq_LA[[#This Row],[Residuos (kilotoneladas CO₂e)]]-M214,0),0)</f>
        <v>30</v>
      </c>
      <c r="O215" s="6">
        <f>IF(A214=Emisiones_CH4_CO2eq_LA[[#This Row],[País]],IFERROR(((Emisiones_CH4_CO2eq_LA[[#This Row],[Residuos (kilotoneladas CO₂e)]]-M214)/M214)*100,0),0)</f>
        <v>1.2875536480686696</v>
      </c>
      <c r="P215" s="6">
        <v>0.232169208066896</v>
      </c>
      <c r="Q215">
        <v>30</v>
      </c>
      <c r="R215">
        <f>IF(A214=Emisiones_CH4_CO2eq_LA[[#This Row],[País]],IFERROR(Emisiones_CH4_CO2eq_LA[[#This Row],[UCTUS (kilotoneladas CO₂e)]]-Q214,0),0)</f>
        <v>0</v>
      </c>
      <c r="S215" s="6">
        <f>IF(A214=Emisiones_CH4_CO2eq_LA[[#This Row],[País]],IFERROR(((Emisiones_CH4_CO2eq_LA[[#This Row],[UCTUS (kilotoneladas CO₂e)]]-Q214)/Q214)*100,0),0)</f>
        <v>0</v>
      </c>
      <c r="T215" s="6">
        <v>2.9513034923757901E-3</v>
      </c>
      <c r="U215">
        <v>0</v>
      </c>
      <c r="V215">
        <f>IF(A214=Emisiones_CH4_CO2eq_LA[[#This Row],[País]],IFERROR(Emisiones_CH4_CO2eq_LA[[#This Row],[Industria (kilotoneladas CO₂e)]]-U214,0),0)</f>
        <v>0</v>
      </c>
      <c r="W215" s="6">
        <f>IF(A214=Emisiones_CH4_CO2eq_LA[[#This Row],[País]],IFERROR(((Emisiones_CH4_CO2eq_LA[[#This Row],[Industria (kilotoneladas CO₂e)]]-U214)/U214)*100,0),0)</f>
        <v>0</v>
      </c>
      <c r="X215" s="6">
        <v>0</v>
      </c>
      <c r="Y215">
        <v>390</v>
      </c>
      <c r="Z215">
        <f>IF(A214=Emisiones_CH4_CO2eq_LA[[#This Row],[País]],IFERROR(Emisiones_CH4_CO2eq_LA[[#This Row],[Otras Quemas de Combustible (kilotoneladas CO₂e)]]-Y214,0),0)</f>
        <v>-10</v>
      </c>
      <c r="AA215" s="6">
        <f>IF(A214=Emisiones_CH4_CO2eq_LA[[#This Row],[País]],IFERROR(((Emisiones_CH4_CO2eq_LA[[#This Row],[Otras Quemas de Combustible (kilotoneladas CO₂e)]]-Y214)/Y214)*100,0),0)</f>
        <v>-2.5</v>
      </c>
      <c r="AB215" s="6">
        <v>0.04</v>
      </c>
    </row>
    <row r="216" spans="1:28" x14ac:dyDescent="0.25">
      <c r="A216" t="s">
        <v>100</v>
      </c>
      <c r="B216" t="s">
        <v>418</v>
      </c>
      <c r="C216" t="s">
        <v>101</v>
      </c>
      <c r="D216">
        <v>2015</v>
      </c>
      <c r="E216">
        <v>6010</v>
      </c>
      <c r="F216">
        <f>IF(A215=Emisiones_CH4_CO2eq_LA[[#This Row],[País]],IFERROR(Emisiones_CH4_CO2eq_LA[[#This Row],[Agricultura (kilotoneladas CO₂e)]]-E215,0),0)</f>
        <v>-10</v>
      </c>
      <c r="G216" s="6">
        <f>IF(A215=Emisiones_CH4_CO2eq_LA[[#This Row],[País]],IFERROR(((Emisiones_CH4_CO2eq_LA[[#This Row],[Agricultura (kilotoneladas CO₂e)]]-E215)/E215)*100,0),0)</f>
        <v>-0.16611295681063123</v>
      </c>
      <c r="H216" s="6">
        <v>0.58451663100564</v>
      </c>
      <c r="I216">
        <v>120</v>
      </c>
      <c r="J216">
        <f>IF(A215=Emisiones_CH4_CO2eq_LA[[#This Row],[País]],IFERROR(Emisiones_CH4_CO2eq_LA[[#This Row],[Emisiones Fugitivas (kilotoneladas CO₂e)]]-I215,0),0)</f>
        <v>10</v>
      </c>
      <c r="K216" s="6">
        <f>IF(A215=Emisiones_CH4_CO2eq_LA[[#This Row],[País]],IFERROR(((Emisiones_CH4_CO2eq_LA[[#This Row],[Emisiones Fugitivas (kilotoneladas CO₂e)]]-I215)/I215)*100,0),0)</f>
        <v>9.0909090909090917</v>
      </c>
      <c r="L216" s="6">
        <v>1.16708811515269E-2</v>
      </c>
      <c r="M216">
        <v>2400</v>
      </c>
      <c r="N216">
        <f>IF(A215=Emisiones_CH4_CO2eq_LA[[#This Row],[País]],IFERROR(Emisiones_CH4_CO2eq_LA[[#This Row],[Residuos (kilotoneladas CO₂e)]]-M215,0),0)</f>
        <v>40</v>
      </c>
      <c r="O216" s="6">
        <f>IF(A215=Emisiones_CH4_CO2eq_LA[[#This Row],[País]],IFERROR(((Emisiones_CH4_CO2eq_LA[[#This Row],[Residuos (kilotoneladas CO₂e)]]-M215)/M215)*100,0),0)</f>
        <v>1.6949152542372881</v>
      </c>
      <c r="P216" s="6">
        <v>0.23341762303053801</v>
      </c>
      <c r="Q216">
        <v>80</v>
      </c>
      <c r="R216">
        <f>IF(A215=Emisiones_CH4_CO2eq_LA[[#This Row],[País]],IFERROR(Emisiones_CH4_CO2eq_LA[[#This Row],[UCTUS (kilotoneladas CO₂e)]]-Q215,0),0)</f>
        <v>50</v>
      </c>
      <c r="S216" s="6">
        <f>IF(A215=Emisiones_CH4_CO2eq_LA[[#This Row],[País]],IFERROR(((Emisiones_CH4_CO2eq_LA[[#This Row],[UCTUS (kilotoneladas CO₂e)]]-Q215)/Q215)*100,0),0)</f>
        <v>166.66666666666669</v>
      </c>
      <c r="T216" s="6">
        <v>7.7805874343512896E-3</v>
      </c>
      <c r="U216">
        <v>0</v>
      </c>
      <c r="V216">
        <f>IF(A215=Emisiones_CH4_CO2eq_LA[[#This Row],[País]],IFERROR(Emisiones_CH4_CO2eq_LA[[#This Row],[Industria (kilotoneladas CO₂e)]]-U215,0),0)</f>
        <v>0</v>
      </c>
      <c r="W216" s="6">
        <f>IF(A215=Emisiones_CH4_CO2eq_LA[[#This Row],[País]],IFERROR(((Emisiones_CH4_CO2eq_LA[[#This Row],[Industria (kilotoneladas CO₂e)]]-U215)/U215)*100,0),0)</f>
        <v>0</v>
      </c>
      <c r="X216" s="6">
        <v>0</v>
      </c>
      <c r="Y216">
        <v>370</v>
      </c>
      <c r="Z216">
        <f>IF(A215=Emisiones_CH4_CO2eq_LA[[#This Row],[País]],IFERROR(Emisiones_CH4_CO2eq_LA[[#This Row],[Otras Quemas de Combustible (kilotoneladas CO₂e)]]-Y215,0),0)</f>
        <v>-20</v>
      </c>
      <c r="AA216" s="6">
        <f>IF(A215=Emisiones_CH4_CO2eq_LA[[#This Row],[País]],IFERROR(((Emisiones_CH4_CO2eq_LA[[#This Row],[Otras Quemas de Combustible (kilotoneladas CO₂e)]]-Y215)/Y215)*100,0),0)</f>
        <v>-5.1282051282051277</v>
      </c>
      <c r="AB216" s="6">
        <v>0.04</v>
      </c>
    </row>
    <row r="217" spans="1:28" x14ac:dyDescent="0.25">
      <c r="A217" t="s">
        <v>100</v>
      </c>
      <c r="B217" t="s">
        <v>418</v>
      </c>
      <c r="C217" t="s">
        <v>101</v>
      </c>
      <c r="D217">
        <v>2016</v>
      </c>
      <c r="E217">
        <v>6200</v>
      </c>
      <c r="F217">
        <f>IF(A216=Emisiones_CH4_CO2eq_LA[[#This Row],[País]],IFERROR(Emisiones_CH4_CO2eq_LA[[#This Row],[Agricultura (kilotoneladas CO₂e)]]-E216,0),0)</f>
        <v>190</v>
      </c>
      <c r="G217" s="6">
        <f>IF(A216=Emisiones_CH4_CO2eq_LA[[#This Row],[País]],IFERROR(((Emisiones_CH4_CO2eq_LA[[#This Row],[Agricultura (kilotoneladas CO₂e)]]-E216)/E216)*100,0),0)</f>
        <v>3.1613976705490847</v>
      </c>
      <c r="H217" s="6">
        <v>0.59626851317561003</v>
      </c>
      <c r="I217">
        <v>120</v>
      </c>
      <c r="J217">
        <f>IF(A216=Emisiones_CH4_CO2eq_LA[[#This Row],[País]],IFERROR(Emisiones_CH4_CO2eq_LA[[#This Row],[Emisiones Fugitivas (kilotoneladas CO₂e)]]-I216,0),0)</f>
        <v>0</v>
      </c>
      <c r="K217" s="6">
        <f>IF(A216=Emisiones_CH4_CO2eq_LA[[#This Row],[País]],IFERROR(((Emisiones_CH4_CO2eq_LA[[#This Row],[Emisiones Fugitivas (kilotoneladas CO₂e)]]-I216)/I216)*100,0),0)</f>
        <v>0</v>
      </c>
      <c r="L217" s="6">
        <v>1.15406809001731E-2</v>
      </c>
      <c r="M217">
        <v>2430</v>
      </c>
      <c r="N217">
        <f>IF(A216=Emisiones_CH4_CO2eq_LA[[#This Row],[País]],IFERROR(Emisiones_CH4_CO2eq_LA[[#This Row],[Residuos (kilotoneladas CO₂e)]]-M216,0),0)</f>
        <v>30</v>
      </c>
      <c r="O217" s="6">
        <f>IF(A216=Emisiones_CH4_CO2eq_LA[[#This Row],[País]],IFERROR(((Emisiones_CH4_CO2eq_LA[[#This Row],[Residuos (kilotoneladas CO₂e)]]-M216)/M216)*100,0),0)</f>
        <v>1.25</v>
      </c>
      <c r="P217" s="6">
        <v>0.23369878822850501</v>
      </c>
      <c r="Q217">
        <v>0</v>
      </c>
      <c r="R217">
        <f>IF(A216=Emisiones_CH4_CO2eq_LA[[#This Row],[País]],IFERROR(Emisiones_CH4_CO2eq_LA[[#This Row],[UCTUS (kilotoneladas CO₂e)]]-Q216,0),0)</f>
        <v>-80</v>
      </c>
      <c r="S217" s="6">
        <f>IF(A216=Emisiones_CH4_CO2eq_LA[[#This Row],[País]],IFERROR(((Emisiones_CH4_CO2eq_LA[[#This Row],[UCTUS (kilotoneladas CO₂e)]]-Q216)/Q216)*100,0),0)</f>
        <v>-100</v>
      </c>
      <c r="T217" s="6">
        <v>0</v>
      </c>
      <c r="U217">
        <v>0</v>
      </c>
      <c r="V217">
        <f>IF(A216=Emisiones_CH4_CO2eq_LA[[#This Row],[País]],IFERROR(Emisiones_CH4_CO2eq_LA[[#This Row],[Industria (kilotoneladas CO₂e)]]-U216,0),0)</f>
        <v>0</v>
      </c>
      <c r="W217" s="6">
        <f>IF(A216=Emisiones_CH4_CO2eq_LA[[#This Row],[País]],IFERROR(((Emisiones_CH4_CO2eq_LA[[#This Row],[Industria (kilotoneladas CO₂e)]]-U216)/U216)*100,0),0)</f>
        <v>0</v>
      </c>
      <c r="X217" s="6">
        <v>0</v>
      </c>
      <c r="Y217">
        <v>370</v>
      </c>
      <c r="Z217">
        <f>IF(A216=Emisiones_CH4_CO2eq_LA[[#This Row],[País]],IFERROR(Emisiones_CH4_CO2eq_LA[[#This Row],[Otras Quemas de Combustible (kilotoneladas CO₂e)]]-Y216,0),0)</f>
        <v>0</v>
      </c>
      <c r="AA217" s="6">
        <f>IF(A216=Emisiones_CH4_CO2eq_LA[[#This Row],[País]],IFERROR(((Emisiones_CH4_CO2eq_LA[[#This Row],[Otras Quemas de Combustible (kilotoneladas CO₂e)]]-Y216)/Y216)*100,0),0)</f>
        <v>0</v>
      </c>
      <c r="AB217" s="6">
        <v>0.04</v>
      </c>
    </row>
    <row r="218" spans="1:28" x14ac:dyDescent="0.25">
      <c r="A218" t="s">
        <v>102</v>
      </c>
      <c r="B218" t="s">
        <v>102</v>
      </c>
      <c r="C218" t="s">
        <v>103</v>
      </c>
      <c r="D218">
        <v>1990</v>
      </c>
      <c r="E218">
        <v>8660</v>
      </c>
      <c r="F218">
        <f>IF(A217=Emisiones_CH4_CO2eq_LA[[#This Row],[País]],IFERROR(Emisiones_CH4_CO2eq_LA[[#This Row],[Agricultura (kilotoneladas CO₂e)]]-E217,0),0)</f>
        <v>0</v>
      </c>
      <c r="G218" s="6">
        <f>IF(A217=Emisiones_CH4_CO2eq_LA[[#This Row],[País]],IFERROR(((Emisiones_CH4_CO2eq_LA[[#This Row],[Agricultura (kilotoneladas CO₂e)]]-E217)/E217)*100,0),0)</f>
        <v>0</v>
      </c>
      <c r="H218" s="6">
        <v>0.84644707262242203</v>
      </c>
      <c r="I218">
        <v>30</v>
      </c>
      <c r="J218">
        <f>IF(A217=Emisiones_CH4_CO2eq_LA[[#This Row],[País]],IFERROR(Emisiones_CH4_CO2eq_LA[[#This Row],[Emisiones Fugitivas (kilotoneladas CO₂e)]]-I217,0),0)</f>
        <v>0</v>
      </c>
      <c r="K218" s="6">
        <f>IF(A217=Emisiones_CH4_CO2eq_LA[[#This Row],[País]],IFERROR(((Emisiones_CH4_CO2eq_LA[[#This Row],[Emisiones Fugitivas (kilotoneladas CO₂e)]]-I217)/I217)*100,0),0)</f>
        <v>0</v>
      </c>
      <c r="L218" s="6">
        <v>2.93226468575896E-3</v>
      </c>
      <c r="M218">
        <v>5390</v>
      </c>
      <c r="N218">
        <f>IF(A217=Emisiones_CH4_CO2eq_LA[[#This Row],[País]],IFERROR(Emisiones_CH4_CO2eq_LA[[#This Row],[Residuos (kilotoneladas CO₂e)]]-M217,0),0)</f>
        <v>0</v>
      </c>
      <c r="O218" s="6">
        <f>IF(A217=Emisiones_CH4_CO2eq_LA[[#This Row],[País]],IFERROR(((Emisiones_CH4_CO2eq_LA[[#This Row],[Residuos (kilotoneladas CO₂e)]]-M217)/M217)*100,0),0)</f>
        <v>0</v>
      </c>
      <c r="P218" s="6">
        <v>0.52683022187469397</v>
      </c>
      <c r="Q218">
        <v>40</v>
      </c>
      <c r="R218">
        <f>IF(A217=Emisiones_CH4_CO2eq_LA[[#This Row],[País]],IFERROR(Emisiones_CH4_CO2eq_LA[[#This Row],[UCTUS (kilotoneladas CO₂e)]]-Q217,0),0)</f>
        <v>0</v>
      </c>
      <c r="S218" s="6">
        <f>IF(A217=Emisiones_CH4_CO2eq_LA[[#This Row],[País]],IFERROR(((Emisiones_CH4_CO2eq_LA[[#This Row],[UCTUS (kilotoneladas CO₂e)]]-Q217)/Q217)*100,0),0)</f>
        <v>0</v>
      </c>
      <c r="T218" s="6">
        <v>3.9096862476786197E-3</v>
      </c>
      <c r="U218">
        <v>0</v>
      </c>
      <c r="V218">
        <f>IF(A217=Emisiones_CH4_CO2eq_LA[[#This Row],[País]],IFERROR(Emisiones_CH4_CO2eq_LA[[#This Row],[Industria (kilotoneladas CO₂e)]]-U217,0),0)</f>
        <v>0</v>
      </c>
      <c r="W218" s="6">
        <f>IF(A217=Emisiones_CH4_CO2eq_LA[[#This Row],[País]],IFERROR(((Emisiones_CH4_CO2eq_LA[[#This Row],[Industria (kilotoneladas CO₂e)]]-U217)/U217)*100,0),0)</f>
        <v>0</v>
      </c>
      <c r="X218" s="6">
        <v>0</v>
      </c>
      <c r="Y218">
        <v>500</v>
      </c>
      <c r="Z218">
        <f>IF(A217=Emisiones_CH4_CO2eq_LA[[#This Row],[País]],IFERROR(Emisiones_CH4_CO2eq_LA[[#This Row],[Otras Quemas de Combustible (kilotoneladas CO₂e)]]-Y217,0),0)</f>
        <v>0</v>
      </c>
      <c r="AA218" s="6">
        <f>IF(A217=Emisiones_CH4_CO2eq_LA[[#This Row],[País]],IFERROR(((Emisiones_CH4_CO2eq_LA[[#This Row],[Otras Quemas de Combustible (kilotoneladas CO₂e)]]-Y217)/Y217)*100,0),0)</f>
        <v>0</v>
      </c>
      <c r="AB218" s="6">
        <v>0.05</v>
      </c>
    </row>
    <row r="219" spans="1:28" x14ac:dyDescent="0.25">
      <c r="A219" t="s">
        <v>102</v>
      </c>
      <c r="B219" t="s">
        <v>102</v>
      </c>
      <c r="C219" t="s">
        <v>103</v>
      </c>
      <c r="D219">
        <v>1991</v>
      </c>
      <c r="E219">
        <v>8580</v>
      </c>
      <c r="F219">
        <f>IF(A218=Emisiones_CH4_CO2eq_LA[[#This Row],[País]],IFERROR(Emisiones_CH4_CO2eq_LA[[#This Row],[Agricultura (kilotoneladas CO₂e)]]-E218,0),0)</f>
        <v>-80</v>
      </c>
      <c r="G219" s="6">
        <f>IF(A218=Emisiones_CH4_CO2eq_LA[[#This Row],[País]],IFERROR(((Emisiones_CH4_CO2eq_LA[[#This Row],[Agricultura (kilotoneladas CO₂e)]]-E218)/E218)*100,0),0)</f>
        <v>-0.92378752886836024</v>
      </c>
      <c r="H219" s="6">
        <v>0.81932773109243695</v>
      </c>
      <c r="I219">
        <v>30</v>
      </c>
      <c r="J219">
        <f>IF(A218=Emisiones_CH4_CO2eq_LA[[#This Row],[País]],IFERROR(Emisiones_CH4_CO2eq_LA[[#This Row],[Emisiones Fugitivas (kilotoneladas CO₂e)]]-I218,0),0)</f>
        <v>0</v>
      </c>
      <c r="K219" s="6">
        <f>IF(A218=Emisiones_CH4_CO2eq_LA[[#This Row],[País]],IFERROR(((Emisiones_CH4_CO2eq_LA[[#This Row],[Emisiones Fugitivas (kilotoneladas CO₂e)]]-I218)/I218)*100,0),0)</f>
        <v>0</v>
      </c>
      <c r="L219" s="6">
        <v>2.8647822765469799E-3</v>
      </c>
      <c r="M219">
        <v>5610</v>
      </c>
      <c r="N219">
        <f>IF(A218=Emisiones_CH4_CO2eq_LA[[#This Row],[País]],IFERROR(Emisiones_CH4_CO2eq_LA[[#This Row],[Residuos (kilotoneladas CO₂e)]]-M218,0),0)</f>
        <v>220</v>
      </c>
      <c r="O219" s="6">
        <f>IF(A218=Emisiones_CH4_CO2eq_LA[[#This Row],[País]],IFERROR(((Emisiones_CH4_CO2eq_LA[[#This Row],[Residuos (kilotoneladas CO₂e)]]-M218)/M218)*100,0),0)</f>
        <v>4.0816326530612246</v>
      </c>
      <c r="P219" s="6">
        <v>0.53571428571428503</v>
      </c>
      <c r="Q219">
        <v>40</v>
      </c>
      <c r="R219">
        <f>IF(A218=Emisiones_CH4_CO2eq_LA[[#This Row],[País]],IFERROR(Emisiones_CH4_CO2eq_LA[[#This Row],[UCTUS (kilotoneladas CO₂e)]]-Q218,0),0)</f>
        <v>0</v>
      </c>
      <c r="S219" s="6">
        <f>IF(A218=Emisiones_CH4_CO2eq_LA[[#This Row],[País]],IFERROR(((Emisiones_CH4_CO2eq_LA[[#This Row],[UCTUS (kilotoneladas CO₂e)]]-Q218)/Q218)*100,0),0)</f>
        <v>0</v>
      </c>
      <c r="T219" s="6">
        <v>3.8197097020626399E-3</v>
      </c>
      <c r="U219">
        <v>0</v>
      </c>
      <c r="V219">
        <f>IF(A218=Emisiones_CH4_CO2eq_LA[[#This Row],[País]],IFERROR(Emisiones_CH4_CO2eq_LA[[#This Row],[Industria (kilotoneladas CO₂e)]]-U218,0),0)</f>
        <v>0</v>
      </c>
      <c r="W219" s="6">
        <f>IF(A218=Emisiones_CH4_CO2eq_LA[[#This Row],[País]],IFERROR(((Emisiones_CH4_CO2eq_LA[[#This Row],[Industria (kilotoneladas CO₂e)]]-U218)/U218)*100,0),0)</f>
        <v>0</v>
      </c>
      <c r="X219" s="6">
        <v>0</v>
      </c>
      <c r="Y219">
        <v>510</v>
      </c>
      <c r="Z219">
        <f>IF(A218=Emisiones_CH4_CO2eq_LA[[#This Row],[País]],IFERROR(Emisiones_CH4_CO2eq_LA[[#This Row],[Otras Quemas de Combustible (kilotoneladas CO₂e)]]-Y218,0),0)</f>
        <v>10</v>
      </c>
      <c r="AA219" s="6">
        <f>IF(A218=Emisiones_CH4_CO2eq_LA[[#This Row],[País]],IFERROR(((Emisiones_CH4_CO2eq_LA[[#This Row],[Otras Quemas de Combustible (kilotoneladas CO₂e)]]-Y218)/Y218)*100,0),0)</f>
        <v>2</v>
      </c>
      <c r="AB219" s="6">
        <v>0.05</v>
      </c>
    </row>
    <row r="220" spans="1:28" x14ac:dyDescent="0.25">
      <c r="A220" t="s">
        <v>102</v>
      </c>
      <c r="B220" t="s">
        <v>102</v>
      </c>
      <c r="C220" t="s">
        <v>103</v>
      </c>
      <c r="D220">
        <v>1992</v>
      </c>
      <c r="E220">
        <v>9400</v>
      </c>
      <c r="F220">
        <f>IF(A219=Emisiones_CH4_CO2eq_LA[[#This Row],[País]],IFERROR(Emisiones_CH4_CO2eq_LA[[#This Row],[Agricultura (kilotoneladas CO₂e)]]-E219,0),0)</f>
        <v>820</v>
      </c>
      <c r="G220" s="6">
        <f>IF(A219=Emisiones_CH4_CO2eq_LA[[#This Row],[País]],IFERROR(((Emisiones_CH4_CO2eq_LA[[#This Row],[Agricultura (kilotoneladas CO₂e)]]-E219)/E219)*100,0),0)</f>
        <v>9.5571095571095572</v>
      </c>
      <c r="H220" s="6">
        <v>0.87719298245613997</v>
      </c>
      <c r="I220">
        <v>30</v>
      </c>
      <c r="J220">
        <f>IF(A219=Emisiones_CH4_CO2eq_LA[[#This Row],[País]],IFERROR(Emisiones_CH4_CO2eq_LA[[#This Row],[Emisiones Fugitivas (kilotoneladas CO₂e)]]-I219,0),0)</f>
        <v>0</v>
      </c>
      <c r="K220" s="6">
        <f>IF(A219=Emisiones_CH4_CO2eq_LA[[#This Row],[País]],IFERROR(((Emisiones_CH4_CO2eq_LA[[#This Row],[Emisiones Fugitivas (kilotoneladas CO₂e)]]-I219)/I219)*100,0),0)</f>
        <v>0</v>
      </c>
      <c r="L220" s="6">
        <v>2.7995520716685299E-3</v>
      </c>
      <c r="M220">
        <v>5840</v>
      </c>
      <c r="N220">
        <f>IF(A219=Emisiones_CH4_CO2eq_LA[[#This Row],[País]],IFERROR(Emisiones_CH4_CO2eq_LA[[#This Row],[Residuos (kilotoneladas CO₂e)]]-M219,0),0)</f>
        <v>230</v>
      </c>
      <c r="O220" s="6">
        <f>IF(A219=Emisiones_CH4_CO2eq_LA[[#This Row],[País]],IFERROR(((Emisiones_CH4_CO2eq_LA[[#This Row],[Residuos (kilotoneladas CO₂e)]]-M219)/M219)*100,0),0)</f>
        <v>4.0998217468805702</v>
      </c>
      <c r="P220" s="6">
        <v>0.54497946995147395</v>
      </c>
      <c r="Q220">
        <v>40</v>
      </c>
      <c r="R220">
        <f>IF(A219=Emisiones_CH4_CO2eq_LA[[#This Row],[País]],IFERROR(Emisiones_CH4_CO2eq_LA[[#This Row],[UCTUS (kilotoneladas CO₂e)]]-Q219,0),0)</f>
        <v>0</v>
      </c>
      <c r="S220" s="6">
        <f>IF(A219=Emisiones_CH4_CO2eq_LA[[#This Row],[País]],IFERROR(((Emisiones_CH4_CO2eq_LA[[#This Row],[UCTUS (kilotoneladas CO₂e)]]-Q219)/Q219)*100,0),0)</f>
        <v>0</v>
      </c>
      <c r="T220" s="6">
        <v>3.7327360955580402E-3</v>
      </c>
      <c r="U220">
        <v>0</v>
      </c>
      <c r="V220">
        <f>IF(A219=Emisiones_CH4_CO2eq_LA[[#This Row],[País]],IFERROR(Emisiones_CH4_CO2eq_LA[[#This Row],[Industria (kilotoneladas CO₂e)]]-U219,0),0)</f>
        <v>0</v>
      </c>
      <c r="W220" s="6">
        <f>IF(A219=Emisiones_CH4_CO2eq_LA[[#This Row],[País]],IFERROR(((Emisiones_CH4_CO2eq_LA[[#This Row],[Industria (kilotoneladas CO₂e)]]-U219)/U219)*100,0),0)</f>
        <v>0</v>
      </c>
      <c r="X220" s="6">
        <v>0</v>
      </c>
      <c r="Y220">
        <v>530</v>
      </c>
      <c r="Z220">
        <f>IF(A219=Emisiones_CH4_CO2eq_LA[[#This Row],[País]],IFERROR(Emisiones_CH4_CO2eq_LA[[#This Row],[Otras Quemas de Combustible (kilotoneladas CO₂e)]]-Y219,0),0)</f>
        <v>20</v>
      </c>
      <c r="AA220" s="6">
        <f>IF(A219=Emisiones_CH4_CO2eq_LA[[#This Row],[País]],IFERROR(((Emisiones_CH4_CO2eq_LA[[#This Row],[Otras Quemas de Combustible (kilotoneladas CO₂e)]]-Y219)/Y219)*100,0),0)</f>
        <v>3.9215686274509802</v>
      </c>
      <c r="AB220" s="6">
        <v>0.05</v>
      </c>
    </row>
    <row r="221" spans="1:28" x14ac:dyDescent="0.25">
      <c r="A221" t="s">
        <v>102</v>
      </c>
      <c r="B221" t="s">
        <v>102</v>
      </c>
      <c r="C221" t="s">
        <v>103</v>
      </c>
      <c r="D221">
        <v>1993</v>
      </c>
      <c r="E221">
        <v>9850</v>
      </c>
      <c r="F221">
        <f>IF(A220=Emisiones_CH4_CO2eq_LA[[#This Row],[País]],IFERROR(Emisiones_CH4_CO2eq_LA[[#This Row],[Agricultura (kilotoneladas CO₂e)]]-E220,0),0)</f>
        <v>450</v>
      </c>
      <c r="G221" s="6">
        <f>IF(A220=Emisiones_CH4_CO2eq_LA[[#This Row],[País]],IFERROR(((Emisiones_CH4_CO2eq_LA[[#This Row],[Agricultura (kilotoneladas CO₂e)]]-E220)/E220)*100,0),0)</f>
        <v>4.7872340425531918</v>
      </c>
      <c r="H221" s="6">
        <v>0.89864063497855995</v>
      </c>
      <c r="I221">
        <v>30</v>
      </c>
      <c r="J221">
        <f>IF(A220=Emisiones_CH4_CO2eq_LA[[#This Row],[País]],IFERROR(Emisiones_CH4_CO2eq_LA[[#This Row],[Emisiones Fugitivas (kilotoneladas CO₂e)]]-I220,0),0)</f>
        <v>0</v>
      </c>
      <c r="K221" s="6">
        <f>IF(A220=Emisiones_CH4_CO2eq_LA[[#This Row],[País]],IFERROR(((Emisiones_CH4_CO2eq_LA[[#This Row],[Emisiones Fugitivas (kilotoneladas CO₂e)]]-I220)/I220)*100,0),0)</f>
        <v>0</v>
      </c>
      <c r="L221" s="6">
        <v>2.7369765532341901E-3</v>
      </c>
      <c r="M221">
        <v>6070</v>
      </c>
      <c r="N221">
        <f>IF(A220=Emisiones_CH4_CO2eq_LA[[#This Row],[País]],IFERROR(Emisiones_CH4_CO2eq_LA[[#This Row],[Residuos (kilotoneladas CO₂e)]]-M220,0),0)</f>
        <v>230</v>
      </c>
      <c r="O221" s="6">
        <f>IF(A220=Emisiones_CH4_CO2eq_LA[[#This Row],[País]],IFERROR(((Emisiones_CH4_CO2eq_LA[[#This Row],[Residuos (kilotoneladas CO₂e)]]-M220)/M220)*100,0),0)</f>
        <v>3.9383561643835616</v>
      </c>
      <c r="P221" s="6">
        <v>0.55378158927105103</v>
      </c>
      <c r="Q221">
        <v>40</v>
      </c>
      <c r="R221">
        <f>IF(A220=Emisiones_CH4_CO2eq_LA[[#This Row],[País]],IFERROR(Emisiones_CH4_CO2eq_LA[[#This Row],[UCTUS (kilotoneladas CO₂e)]]-Q220,0),0)</f>
        <v>0</v>
      </c>
      <c r="S221" s="6">
        <f>IF(A220=Emisiones_CH4_CO2eq_LA[[#This Row],[País]],IFERROR(((Emisiones_CH4_CO2eq_LA[[#This Row],[UCTUS (kilotoneladas CO₂e)]]-Q220)/Q220)*100,0),0)</f>
        <v>0</v>
      </c>
      <c r="T221" s="6">
        <v>3.6493020709789199E-3</v>
      </c>
      <c r="U221">
        <v>0</v>
      </c>
      <c r="V221">
        <f>IF(A220=Emisiones_CH4_CO2eq_LA[[#This Row],[País]],IFERROR(Emisiones_CH4_CO2eq_LA[[#This Row],[Industria (kilotoneladas CO₂e)]]-U220,0),0)</f>
        <v>0</v>
      </c>
      <c r="W221" s="6">
        <f>IF(A220=Emisiones_CH4_CO2eq_LA[[#This Row],[País]],IFERROR(((Emisiones_CH4_CO2eq_LA[[#This Row],[Industria (kilotoneladas CO₂e)]]-U220)/U220)*100,0),0)</f>
        <v>0</v>
      </c>
      <c r="X221" s="6">
        <v>0</v>
      </c>
      <c r="Y221">
        <v>540</v>
      </c>
      <c r="Z221">
        <f>IF(A220=Emisiones_CH4_CO2eq_LA[[#This Row],[País]],IFERROR(Emisiones_CH4_CO2eq_LA[[#This Row],[Otras Quemas de Combustible (kilotoneladas CO₂e)]]-Y220,0),0)</f>
        <v>10</v>
      </c>
      <c r="AA221" s="6">
        <f>IF(A220=Emisiones_CH4_CO2eq_LA[[#This Row],[País]],IFERROR(((Emisiones_CH4_CO2eq_LA[[#This Row],[Otras Quemas de Combustible (kilotoneladas CO₂e)]]-Y220)/Y220)*100,0),0)</f>
        <v>1.8867924528301887</v>
      </c>
      <c r="AB221" s="6">
        <v>0.05</v>
      </c>
    </row>
    <row r="222" spans="1:28" x14ac:dyDescent="0.25">
      <c r="A222" t="s">
        <v>102</v>
      </c>
      <c r="B222" t="s">
        <v>102</v>
      </c>
      <c r="C222" t="s">
        <v>103</v>
      </c>
      <c r="D222">
        <v>1994</v>
      </c>
      <c r="E222">
        <v>10210</v>
      </c>
      <c r="F222">
        <f>IF(A221=Emisiones_CH4_CO2eq_LA[[#This Row],[País]],IFERROR(Emisiones_CH4_CO2eq_LA[[#This Row],[Agricultura (kilotoneladas CO₂e)]]-E221,0),0)</f>
        <v>360</v>
      </c>
      <c r="G222" s="6">
        <f>IF(A221=Emisiones_CH4_CO2eq_LA[[#This Row],[País]],IFERROR(((Emisiones_CH4_CO2eq_LA[[#This Row],[Agricultura (kilotoneladas CO₂e)]]-E221)/E221)*100,0),0)</f>
        <v>3.654822335025381</v>
      </c>
      <c r="H222" s="6">
        <v>0.91095645967166305</v>
      </c>
      <c r="I222">
        <v>30</v>
      </c>
      <c r="J222">
        <f>IF(A221=Emisiones_CH4_CO2eq_LA[[#This Row],[País]],IFERROR(Emisiones_CH4_CO2eq_LA[[#This Row],[Emisiones Fugitivas (kilotoneladas CO₂e)]]-I221,0),0)</f>
        <v>0</v>
      </c>
      <c r="K222" s="6">
        <f>IF(A221=Emisiones_CH4_CO2eq_LA[[#This Row],[País]],IFERROR(((Emisiones_CH4_CO2eq_LA[[#This Row],[Emisiones Fugitivas (kilotoneladas CO₂e)]]-I221)/I221)*100,0),0)</f>
        <v>0</v>
      </c>
      <c r="L222" s="6">
        <v>2.6766595289079201E-3</v>
      </c>
      <c r="M222">
        <v>6290</v>
      </c>
      <c r="N222">
        <f>IF(A221=Emisiones_CH4_CO2eq_LA[[#This Row],[País]],IFERROR(Emisiones_CH4_CO2eq_LA[[#This Row],[Residuos (kilotoneladas CO₂e)]]-M221,0),0)</f>
        <v>220</v>
      </c>
      <c r="O222" s="6">
        <f>IF(A221=Emisiones_CH4_CO2eq_LA[[#This Row],[País]],IFERROR(((Emisiones_CH4_CO2eq_LA[[#This Row],[Residuos (kilotoneladas CO₂e)]]-M221)/M221)*100,0),0)</f>
        <v>3.6243822075782535</v>
      </c>
      <c r="P222" s="6">
        <v>0.561206281227694</v>
      </c>
      <c r="Q222">
        <v>40</v>
      </c>
      <c r="R222">
        <f>IF(A221=Emisiones_CH4_CO2eq_LA[[#This Row],[País]],IFERROR(Emisiones_CH4_CO2eq_LA[[#This Row],[UCTUS (kilotoneladas CO₂e)]]-Q221,0),0)</f>
        <v>0</v>
      </c>
      <c r="S222" s="6">
        <f>IF(A221=Emisiones_CH4_CO2eq_LA[[#This Row],[País]],IFERROR(((Emisiones_CH4_CO2eq_LA[[#This Row],[UCTUS (kilotoneladas CO₂e)]]-Q221)/Q221)*100,0),0)</f>
        <v>0</v>
      </c>
      <c r="T222" s="6">
        <v>3.56887937187723E-3</v>
      </c>
      <c r="U222">
        <v>0</v>
      </c>
      <c r="V222">
        <f>IF(A221=Emisiones_CH4_CO2eq_LA[[#This Row],[País]],IFERROR(Emisiones_CH4_CO2eq_LA[[#This Row],[Industria (kilotoneladas CO₂e)]]-U221,0),0)</f>
        <v>0</v>
      </c>
      <c r="W222" s="6">
        <f>IF(A221=Emisiones_CH4_CO2eq_LA[[#This Row],[País]],IFERROR(((Emisiones_CH4_CO2eq_LA[[#This Row],[Industria (kilotoneladas CO₂e)]]-U221)/U221)*100,0),0)</f>
        <v>0</v>
      </c>
      <c r="X222" s="6">
        <v>0</v>
      </c>
      <c r="Y222">
        <v>550</v>
      </c>
      <c r="Z222">
        <f>IF(A221=Emisiones_CH4_CO2eq_LA[[#This Row],[País]],IFERROR(Emisiones_CH4_CO2eq_LA[[#This Row],[Otras Quemas de Combustible (kilotoneladas CO₂e)]]-Y221,0),0)</f>
        <v>10</v>
      </c>
      <c r="AA222" s="6">
        <f>IF(A221=Emisiones_CH4_CO2eq_LA[[#This Row],[País]],IFERROR(((Emisiones_CH4_CO2eq_LA[[#This Row],[Otras Quemas de Combustible (kilotoneladas CO₂e)]]-Y221)/Y221)*100,0),0)</f>
        <v>1.8518518518518516</v>
      </c>
      <c r="AB222" s="6">
        <v>0.05</v>
      </c>
    </row>
    <row r="223" spans="1:28" x14ac:dyDescent="0.25">
      <c r="A223" t="s">
        <v>102</v>
      </c>
      <c r="B223" t="s">
        <v>102</v>
      </c>
      <c r="C223" t="s">
        <v>103</v>
      </c>
      <c r="D223">
        <v>1995</v>
      </c>
      <c r="E223">
        <v>10360</v>
      </c>
      <c r="F223">
        <f>IF(A222=Emisiones_CH4_CO2eq_LA[[#This Row],[País]],IFERROR(Emisiones_CH4_CO2eq_LA[[#This Row],[Agricultura (kilotoneladas CO₂e)]]-E222,0),0)</f>
        <v>150</v>
      </c>
      <c r="G223" s="6">
        <f>IF(A222=Emisiones_CH4_CO2eq_LA[[#This Row],[País]],IFERROR(((Emisiones_CH4_CO2eq_LA[[#This Row],[Agricultura (kilotoneladas CO₂e)]]-E222)/E222)*100,0),0)</f>
        <v>1.4691478942213516</v>
      </c>
      <c r="H223" s="6">
        <v>0.904408555216062</v>
      </c>
      <c r="I223">
        <v>30</v>
      </c>
      <c r="J223">
        <f>IF(A222=Emisiones_CH4_CO2eq_LA[[#This Row],[País]],IFERROR(Emisiones_CH4_CO2eq_LA[[#This Row],[Emisiones Fugitivas (kilotoneladas CO₂e)]]-I222,0),0)</f>
        <v>0</v>
      </c>
      <c r="K223" s="6">
        <f>IF(A222=Emisiones_CH4_CO2eq_LA[[#This Row],[País]],IFERROR(((Emisiones_CH4_CO2eq_LA[[#This Row],[Emisiones Fugitivas (kilotoneladas CO₂e)]]-I222)/I222)*100,0),0)</f>
        <v>0</v>
      </c>
      <c r="L223" s="6">
        <v>2.6189436927106001E-3</v>
      </c>
      <c r="M223">
        <v>6420</v>
      </c>
      <c r="N223">
        <f>IF(A222=Emisiones_CH4_CO2eq_LA[[#This Row],[País]],IFERROR(Emisiones_CH4_CO2eq_LA[[#This Row],[Residuos (kilotoneladas CO₂e)]]-M222,0),0)</f>
        <v>130</v>
      </c>
      <c r="O223" s="6">
        <f>IF(A222=Emisiones_CH4_CO2eq_LA[[#This Row],[País]],IFERROR(((Emisiones_CH4_CO2eq_LA[[#This Row],[Residuos (kilotoneladas CO₂e)]]-M222)/M222)*100,0),0)</f>
        <v>2.066772655007949</v>
      </c>
      <c r="P223" s="6">
        <v>0.56045395024006905</v>
      </c>
      <c r="Q223">
        <v>40</v>
      </c>
      <c r="R223">
        <f>IF(A222=Emisiones_CH4_CO2eq_LA[[#This Row],[País]],IFERROR(Emisiones_CH4_CO2eq_LA[[#This Row],[UCTUS (kilotoneladas CO₂e)]]-Q222,0),0)</f>
        <v>0</v>
      </c>
      <c r="S223" s="6">
        <f>IF(A222=Emisiones_CH4_CO2eq_LA[[#This Row],[País]],IFERROR(((Emisiones_CH4_CO2eq_LA[[#This Row],[UCTUS (kilotoneladas CO₂e)]]-Q222)/Q222)*100,0),0)</f>
        <v>0</v>
      </c>
      <c r="T223" s="6">
        <v>3.49192492361414E-3</v>
      </c>
      <c r="U223">
        <v>0</v>
      </c>
      <c r="V223">
        <f>IF(A222=Emisiones_CH4_CO2eq_LA[[#This Row],[País]],IFERROR(Emisiones_CH4_CO2eq_LA[[#This Row],[Industria (kilotoneladas CO₂e)]]-U222,0),0)</f>
        <v>0</v>
      </c>
      <c r="W223" s="6">
        <f>IF(A222=Emisiones_CH4_CO2eq_LA[[#This Row],[País]],IFERROR(((Emisiones_CH4_CO2eq_LA[[#This Row],[Industria (kilotoneladas CO₂e)]]-U222)/U222)*100,0),0)</f>
        <v>0</v>
      </c>
      <c r="X223" s="6">
        <v>0</v>
      </c>
      <c r="Y223">
        <v>560</v>
      </c>
      <c r="Z223">
        <f>IF(A222=Emisiones_CH4_CO2eq_LA[[#This Row],[País]],IFERROR(Emisiones_CH4_CO2eq_LA[[#This Row],[Otras Quemas de Combustible (kilotoneladas CO₂e)]]-Y222,0),0)</f>
        <v>10</v>
      </c>
      <c r="AA223" s="6">
        <f>IF(A222=Emisiones_CH4_CO2eq_LA[[#This Row],[País]],IFERROR(((Emisiones_CH4_CO2eq_LA[[#This Row],[Otras Quemas de Combustible (kilotoneladas CO₂e)]]-Y222)/Y222)*100,0),0)</f>
        <v>1.8181818181818181</v>
      </c>
      <c r="AB223" s="6">
        <v>0.05</v>
      </c>
    </row>
    <row r="224" spans="1:28" x14ac:dyDescent="0.25">
      <c r="A224" t="s">
        <v>102</v>
      </c>
      <c r="B224" t="s">
        <v>102</v>
      </c>
      <c r="C224" t="s">
        <v>103</v>
      </c>
      <c r="D224">
        <v>1996</v>
      </c>
      <c r="E224">
        <v>10640</v>
      </c>
      <c r="F224">
        <f>IF(A223=Emisiones_CH4_CO2eq_LA[[#This Row],[País]],IFERROR(Emisiones_CH4_CO2eq_LA[[#This Row],[Agricultura (kilotoneladas CO₂e)]]-E223,0),0)</f>
        <v>280</v>
      </c>
      <c r="G224" s="6">
        <f>IF(A223=Emisiones_CH4_CO2eq_LA[[#This Row],[País]],IFERROR(((Emisiones_CH4_CO2eq_LA[[#This Row],[Agricultura (kilotoneladas CO₂e)]]-E223)/E223)*100,0),0)</f>
        <v>2.7027027027027026</v>
      </c>
      <c r="H224" s="6">
        <v>0.90916858925061905</v>
      </c>
      <c r="I224">
        <v>30</v>
      </c>
      <c r="J224">
        <f>IF(A223=Emisiones_CH4_CO2eq_LA[[#This Row],[País]],IFERROR(Emisiones_CH4_CO2eq_LA[[#This Row],[Emisiones Fugitivas (kilotoneladas CO₂e)]]-I223,0),0)</f>
        <v>0</v>
      </c>
      <c r="K224" s="6">
        <f>IF(A223=Emisiones_CH4_CO2eq_LA[[#This Row],[País]],IFERROR(((Emisiones_CH4_CO2eq_LA[[#This Row],[Emisiones Fugitivas (kilotoneladas CO₂e)]]-I223)/I223)*100,0),0)</f>
        <v>0</v>
      </c>
      <c r="L224" s="6">
        <v>2.5634452704434698E-3</v>
      </c>
      <c r="M224">
        <v>6550</v>
      </c>
      <c r="N224">
        <f>IF(A223=Emisiones_CH4_CO2eq_LA[[#This Row],[País]],IFERROR(Emisiones_CH4_CO2eq_LA[[#This Row],[Residuos (kilotoneladas CO₂e)]]-M223,0),0)</f>
        <v>130</v>
      </c>
      <c r="O224" s="6">
        <f>IF(A223=Emisiones_CH4_CO2eq_LA[[#This Row],[País]],IFERROR(((Emisiones_CH4_CO2eq_LA[[#This Row],[Residuos (kilotoneladas CO₂e)]]-M223)/M223)*100,0),0)</f>
        <v>2.0249221183800623</v>
      </c>
      <c r="P224" s="6">
        <v>0.55968555071349202</v>
      </c>
      <c r="Q224">
        <v>10</v>
      </c>
      <c r="R224">
        <f>IF(A223=Emisiones_CH4_CO2eq_LA[[#This Row],[País]],IFERROR(Emisiones_CH4_CO2eq_LA[[#This Row],[UCTUS (kilotoneladas CO₂e)]]-Q223,0),0)</f>
        <v>-30</v>
      </c>
      <c r="S224" s="6">
        <f>IF(A223=Emisiones_CH4_CO2eq_LA[[#This Row],[País]],IFERROR(((Emisiones_CH4_CO2eq_LA[[#This Row],[UCTUS (kilotoneladas CO₂e)]]-Q223)/Q223)*100,0),0)</f>
        <v>-75</v>
      </c>
      <c r="T224" s="6">
        <v>8.5448175681449197E-4</v>
      </c>
      <c r="U224">
        <v>0</v>
      </c>
      <c r="V224">
        <f>IF(A223=Emisiones_CH4_CO2eq_LA[[#This Row],[País]],IFERROR(Emisiones_CH4_CO2eq_LA[[#This Row],[Industria (kilotoneladas CO₂e)]]-U223,0),0)</f>
        <v>0</v>
      </c>
      <c r="W224" s="6">
        <f>IF(A223=Emisiones_CH4_CO2eq_LA[[#This Row],[País]],IFERROR(((Emisiones_CH4_CO2eq_LA[[#This Row],[Industria (kilotoneladas CO₂e)]]-U223)/U223)*100,0),0)</f>
        <v>0</v>
      </c>
      <c r="X224" s="6">
        <v>0</v>
      </c>
      <c r="Y224">
        <v>560</v>
      </c>
      <c r="Z224">
        <f>IF(A223=Emisiones_CH4_CO2eq_LA[[#This Row],[País]],IFERROR(Emisiones_CH4_CO2eq_LA[[#This Row],[Otras Quemas de Combustible (kilotoneladas CO₂e)]]-Y223,0),0)</f>
        <v>0</v>
      </c>
      <c r="AA224" s="6">
        <f>IF(A223=Emisiones_CH4_CO2eq_LA[[#This Row],[País]],IFERROR(((Emisiones_CH4_CO2eq_LA[[#This Row],[Otras Quemas de Combustible (kilotoneladas CO₂e)]]-Y223)/Y223)*100,0),0)</f>
        <v>0</v>
      </c>
      <c r="AB224" s="6">
        <v>0.05</v>
      </c>
    </row>
    <row r="225" spans="1:28" x14ac:dyDescent="0.25">
      <c r="A225" t="s">
        <v>102</v>
      </c>
      <c r="B225" t="s">
        <v>102</v>
      </c>
      <c r="C225" t="s">
        <v>103</v>
      </c>
      <c r="D225">
        <v>1997</v>
      </c>
      <c r="E225">
        <v>11130</v>
      </c>
      <c r="F225">
        <f>IF(A224=Emisiones_CH4_CO2eq_LA[[#This Row],[País]],IFERROR(Emisiones_CH4_CO2eq_LA[[#This Row],[Agricultura (kilotoneladas CO₂e)]]-E224,0),0)</f>
        <v>490</v>
      </c>
      <c r="G225" s="6">
        <f>IF(A224=Emisiones_CH4_CO2eq_LA[[#This Row],[País]],IFERROR(((Emisiones_CH4_CO2eq_LA[[#This Row],[Agricultura (kilotoneladas CO₂e)]]-E224)/E224)*100,0),0)</f>
        <v>4.6052631578947363</v>
      </c>
      <c r="H225" s="6">
        <v>0.93130281984771102</v>
      </c>
      <c r="I225">
        <v>30</v>
      </c>
      <c r="J225">
        <f>IF(A224=Emisiones_CH4_CO2eq_LA[[#This Row],[País]],IFERROR(Emisiones_CH4_CO2eq_LA[[#This Row],[Emisiones Fugitivas (kilotoneladas CO₂e)]]-I224,0),0)</f>
        <v>0</v>
      </c>
      <c r="K225" s="6">
        <f>IF(A224=Emisiones_CH4_CO2eq_LA[[#This Row],[País]],IFERROR(((Emisiones_CH4_CO2eq_LA[[#This Row],[Emisiones Fugitivas (kilotoneladas CO₂e)]]-I224)/I224)*100,0),0)</f>
        <v>0</v>
      </c>
      <c r="L225" s="6">
        <v>2.5102501882687599E-3</v>
      </c>
      <c r="M225">
        <v>6690</v>
      </c>
      <c r="N225">
        <f>IF(A224=Emisiones_CH4_CO2eq_LA[[#This Row],[País]],IFERROR(Emisiones_CH4_CO2eq_LA[[#This Row],[Residuos (kilotoneladas CO₂e)]]-M224,0),0)</f>
        <v>140</v>
      </c>
      <c r="O225" s="6">
        <f>IF(A224=Emisiones_CH4_CO2eq_LA[[#This Row],[País]],IFERROR(((Emisiones_CH4_CO2eq_LA[[#This Row],[Residuos (kilotoneladas CO₂e)]]-M224)/M224)*100,0),0)</f>
        <v>2.1374045801526718</v>
      </c>
      <c r="P225" s="6">
        <v>0.55978579198393397</v>
      </c>
      <c r="Q225">
        <v>10</v>
      </c>
      <c r="R225">
        <f>IF(A224=Emisiones_CH4_CO2eq_LA[[#This Row],[País]],IFERROR(Emisiones_CH4_CO2eq_LA[[#This Row],[UCTUS (kilotoneladas CO₂e)]]-Q224,0),0)</f>
        <v>0</v>
      </c>
      <c r="S225" s="6">
        <f>IF(A224=Emisiones_CH4_CO2eq_LA[[#This Row],[País]],IFERROR(((Emisiones_CH4_CO2eq_LA[[#This Row],[UCTUS (kilotoneladas CO₂e)]]-Q224)/Q224)*100,0),0)</f>
        <v>0</v>
      </c>
      <c r="T225" s="6">
        <v>8.3675006275625401E-4</v>
      </c>
      <c r="U225">
        <v>0</v>
      </c>
      <c r="V225">
        <f>IF(A224=Emisiones_CH4_CO2eq_LA[[#This Row],[País]],IFERROR(Emisiones_CH4_CO2eq_LA[[#This Row],[Industria (kilotoneladas CO₂e)]]-U224,0),0)</f>
        <v>0</v>
      </c>
      <c r="W225" s="6">
        <f>IF(A224=Emisiones_CH4_CO2eq_LA[[#This Row],[País]],IFERROR(((Emisiones_CH4_CO2eq_LA[[#This Row],[Industria (kilotoneladas CO₂e)]]-U224)/U224)*100,0),0)</f>
        <v>0</v>
      </c>
      <c r="X225" s="6">
        <v>0</v>
      </c>
      <c r="Y225">
        <v>570</v>
      </c>
      <c r="Z225">
        <f>IF(A224=Emisiones_CH4_CO2eq_LA[[#This Row],[País]],IFERROR(Emisiones_CH4_CO2eq_LA[[#This Row],[Otras Quemas de Combustible (kilotoneladas CO₂e)]]-Y224,0),0)</f>
        <v>10</v>
      </c>
      <c r="AA225" s="6">
        <f>IF(A224=Emisiones_CH4_CO2eq_LA[[#This Row],[País]],IFERROR(((Emisiones_CH4_CO2eq_LA[[#This Row],[Otras Quemas de Combustible (kilotoneladas CO₂e)]]-Y224)/Y224)*100,0),0)</f>
        <v>1.7857142857142856</v>
      </c>
      <c r="AB225" s="6">
        <v>0.05</v>
      </c>
    </row>
    <row r="226" spans="1:28" x14ac:dyDescent="0.25">
      <c r="A226" t="s">
        <v>102</v>
      </c>
      <c r="B226" t="s">
        <v>102</v>
      </c>
      <c r="C226" t="s">
        <v>103</v>
      </c>
      <c r="D226">
        <v>1998</v>
      </c>
      <c r="E226">
        <v>10240</v>
      </c>
      <c r="F226">
        <f>IF(A225=Emisiones_CH4_CO2eq_LA[[#This Row],[País]],IFERROR(Emisiones_CH4_CO2eq_LA[[#This Row],[Agricultura (kilotoneladas CO₂e)]]-E225,0),0)</f>
        <v>-890</v>
      </c>
      <c r="G226" s="6">
        <f>IF(A225=Emisiones_CH4_CO2eq_LA[[#This Row],[País]],IFERROR(((Emisiones_CH4_CO2eq_LA[[#This Row],[Agricultura (kilotoneladas CO₂e)]]-E225)/E225)*100,0),0)</f>
        <v>-7.9964061096136572</v>
      </c>
      <c r="H226" s="6">
        <v>0.83948188227578202</v>
      </c>
      <c r="I226">
        <v>30</v>
      </c>
      <c r="J226">
        <f>IF(A225=Emisiones_CH4_CO2eq_LA[[#This Row],[País]],IFERROR(Emisiones_CH4_CO2eq_LA[[#This Row],[Emisiones Fugitivas (kilotoneladas CO₂e)]]-I225,0),0)</f>
        <v>0</v>
      </c>
      <c r="K226" s="6">
        <f>IF(A225=Emisiones_CH4_CO2eq_LA[[#This Row],[País]],IFERROR(((Emisiones_CH4_CO2eq_LA[[#This Row],[Emisiones Fugitivas (kilotoneladas CO₂e)]]-I225)/I225)*100,0),0)</f>
        <v>0</v>
      </c>
      <c r="L226" s="6">
        <v>2.4594195769798298E-3</v>
      </c>
      <c r="M226">
        <v>6820</v>
      </c>
      <c r="N226">
        <f>IF(A225=Emisiones_CH4_CO2eq_LA[[#This Row],[País]],IFERROR(Emisiones_CH4_CO2eq_LA[[#This Row],[Residuos (kilotoneladas CO₂e)]]-M225,0),0)</f>
        <v>130</v>
      </c>
      <c r="O226" s="6">
        <f>IF(A225=Emisiones_CH4_CO2eq_LA[[#This Row],[País]],IFERROR(((Emisiones_CH4_CO2eq_LA[[#This Row],[Residuos (kilotoneladas CO₂e)]]-M225)/M225)*100,0),0)</f>
        <v>1.9431988041853512</v>
      </c>
      <c r="P226" s="6">
        <v>0.55910805050008106</v>
      </c>
      <c r="Q226">
        <v>10</v>
      </c>
      <c r="R226">
        <f>IF(A225=Emisiones_CH4_CO2eq_LA[[#This Row],[País]],IFERROR(Emisiones_CH4_CO2eq_LA[[#This Row],[UCTUS (kilotoneladas CO₂e)]]-Q225,0),0)</f>
        <v>0</v>
      </c>
      <c r="S226" s="6">
        <f>IF(A225=Emisiones_CH4_CO2eq_LA[[#This Row],[País]],IFERROR(((Emisiones_CH4_CO2eq_LA[[#This Row],[UCTUS (kilotoneladas CO₂e)]]-Q225)/Q225)*100,0),0)</f>
        <v>0</v>
      </c>
      <c r="T226" s="6">
        <v>8.1980652565994403E-4</v>
      </c>
      <c r="U226">
        <v>0</v>
      </c>
      <c r="V226">
        <f>IF(A225=Emisiones_CH4_CO2eq_LA[[#This Row],[País]],IFERROR(Emisiones_CH4_CO2eq_LA[[#This Row],[Industria (kilotoneladas CO₂e)]]-U225,0),0)</f>
        <v>0</v>
      </c>
      <c r="W226" s="6">
        <f>IF(A225=Emisiones_CH4_CO2eq_LA[[#This Row],[País]],IFERROR(((Emisiones_CH4_CO2eq_LA[[#This Row],[Industria (kilotoneladas CO₂e)]]-U225)/U225)*100,0),0)</f>
        <v>0</v>
      </c>
      <c r="X226" s="6">
        <v>0</v>
      </c>
      <c r="Y226">
        <v>570</v>
      </c>
      <c r="Z226">
        <f>IF(A225=Emisiones_CH4_CO2eq_LA[[#This Row],[País]],IFERROR(Emisiones_CH4_CO2eq_LA[[#This Row],[Otras Quemas de Combustible (kilotoneladas CO₂e)]]-Y225,0),0)</f>
        <v>0</v>
      </c>
      <c r="AA226" s="6">
        <f>IF(A225=Emisiones_CH4_CO2eq_LA[[#This Row],[País]],IFERROR(((Emisiones_CH4_CO2eq_LA[[#This Row],[Otras Quemas de Combustible (kilotoneladas CO₂e)]]-Y225)/Y225)*100,0),0)</f>
        <v>0</v>
      </c>
      <c r="AB226" s="6">
        <v>0.05</v>
      </c>
    </row>
    <row r="227" spans="1:28" x14ac:dyDescent="0.25">
      <c r="A227" t="s">
        <v>102</v>
      </c>
      <c r="B227" t="s">
        <v>102</v>
      </c>
      <c r="C227" t="s">
        <v>103</v>
      </c>
      <c r="D227">
        <v>1999</v>
      </c>
      <c r="E227">
        <v>10440</v>
      </c>
      <c r="F227">
        <f>IF(A226=Emisiones_CH4_CO2eq_LA[[#This Row],[País]],IFERROR(Emisiones_CH4_CO2eq_LA[[#This Row],[Agricultura (kilotoneladas CO₂e)]]-E226,0),0)</f>
        <v>200</v>
      </c>
      <c r="G227" s="6">
        <f>IF(A226=Emisiones_CH4_CO2eq_LA[[#This Row],[País]],IFERROR(((Emisiones_CH4_CO2eq_LA[[#This Row],[Agricultura (kilotoneladas CO₂e)]]-E226)/E226)*100,0),0)</f>
        <v>1.953125</v>
      </c>
      <c r="H227" s="6">
        <v>0.83909339334512101</v>
      </c>
      <c r="I227">
        <v>30</v>
      </c>
      <c r="J227">
        <f>IF(A226=Emisiones_CH4_CO2eq_LA[[#This Row],[País]],IFERROR(Emisiones_CH4_CO2eq_LA[[#This Row],[Emisiones Fugitivas (kilotoneladas CO₂e)]]-I226,0),0)</f>
        <v>0</v>
      </c>
      <c r="K227" s="6">
        <f>IF(A226=Emisiones_CH4_CO2eq_LA[[#This Row],[País]],IFERROR(((Emisiones_CH4_CO2eq_LA[[#This Row],[Emisiones Fugitivas (kilotoneladas CO₂e)]]-I226)/I226)*100,0),0)</f>
        <v>0</v>
      </c>
      <c r="L227" s="6">
        <v>2.41118791191126E-3</v>
      </c>
      <c r="M227">
        <v>6950</v>
      </c>
      <c r="N227">
        <f>IF(A226=Emisiones_CH4_CO2eq_LA[[#This Row],[País]],IFERROR(Emisiones_CH4_CO2eq_LA[[#This Row],[Residuos (kilotoneladas CO₂e)]]-M226,0),0)</f>
        <v>130</v>
      </c>
      <c r="O227" s="6">
        <f>IF(A226=Emisiones_CH4_CO2eq_LA[[#This Row],[País]],IFERROR(((Emisiones_CH4_CO2eq_LA[[#This Row],[Residuos (kilotoneladas CO₂e)]]-M226)/M226)*100,0),0)</f>
        <v>1.9061583577712611</v>
      </c>
      <c r="P227" s="6">
        <v>0.55859186625944302</v>
      </c>
      <c r="Q227">
        <v>10</v>
      </c>
      <c r="R227">
        <f>IF(A226=Emisiones_CH4_CO2eq_LA[[#This Row],[País]],IFERROR(Emisiones_CH4_CO2eq_LA[[#This Row],[UCTUS (kilotoneladas CO₂e)]]-Q226,0),0)</f>
        <v>0</v>
      </c>
      <c r="S227" s="6">
        <f>IF(A226=Emisiones_CH4_CO2eq_LA[[#This Row],[País]],IFERROR(((Emisiones_CH4_CO2eq_LA[[#This Row],[UCTUS (kilotoneladas CO₂e)]]-Q226)/Q226)*100,0),0)</f>
        <v>0</v>
      </c>
      <c r="T227" s="6">
        <v>8.0372930397042196E-4</v>
      </c>
      <c r="U227">
        <v>0</v>
      </c>
      <c r="V227">
        <f>IF(A226=Emisiones_CH4_CO2eq_LA[[#This Row],[País]],IFERROR(Emisiones_CH4_CO2eq_LA[[#This Row],[Industria (kilotoneladas CO₂e)]]-U226,0),0)</f>
        <v>0</v>
      </c>
      <c r="W227" s="6">
        <f>IF(A226=Emisiones_CH4_CO2eq_LA[[#This Row],[País]],IFERROR(((Emisiones_CH4_CO2eq_LA[[#This Row],[Industria (kilotoneladas CO₂e)]]-U226)/U226)*100,0),0)</f>
        <v>0</v>
      </c>
      <c r="X227" s="6">
        <v>0</v>
      </c>
      <c r="Y227">
        <v>580</v>
      </c>
      <c r="Z227">
        <f>IF(A226=Emisiones_CH4_CO2eq_LA[[#This Row],[País]],IFERROR(Emisiones_CH4_CO2eq_LA[[#This Row],[Otras Quemas de Combustible (kilotoneladas CO₂e)]]-Y226,0),0)</f>
        <v>10</v>
      </c>
      <c r="AA227" s="6">
        <f>IF(A226=Emisiones_CH4_CO2eq_LA[[#This Row],[País]],IFERROR(((Emisiones_CH4_CO2eq_LA[[#This Row],[Otras Quemas de Combustible (kilotoneladas CO₂e)]]-Y226)/Y226)*100,0),0)</f>
        <v>1.7543859649122806</v>
      </c>
      <c r="AB227" s="6">
        <v>0.05</v>
      </c>
    </row>
    <row r="228" spans="1:28" x14ac:dyDescent="0.25">
      <c r="A228" t="s">
        <v>102</v>
      </c>
      <c r="B228" t="s">
        <v>102</v>
      </c>
      <c r="C228" t="s">
        <v>103</v>
      </c>
      <c r="D228">
        <v>2000</v>
      </c>
      <c r="E228">
        <v>9120</v>
      </c>
      <c r="F228">
        <f>IF(A227=Emisiones_CH4_CO2eq_LA[[#This Row],[País]],IFERROR(Emisiones_CH4_CO2eq_LA[[#This Row],[Agricultura (kilotoneladas CO₂e)]]-E227,0),0)</f>
        <v>-1320</v>
      </c>
      <c r="G228" s="6">
        <f>IF(A227=Emisiones_CH4_CO2eq_LA[[#This Row],[País]],IFERROR(((Emisiones_CH4_CO2eq_LA[[#This Row],[Agricultura (kilotoneladas CO₂e)]]-E227)/E227)*100,0),0)</f>
        <v>-12.643678160919542</v>
      </c>
      <c r="H228" s="6">
        <v>0.71918618405488499</v>
      </c>
      <c r="I228">
        <v>30</v>
      </c>
      <c r="J228">
        <f>IF(A227=Emisiones_CH4_CO2eq_LA[[#This Row],[País]],IFERROR(Emisiones_CH4_CO2eq_LA[[#This Row],[Emisiones Fugitivas (kilotoneladas CO₂e)]]-I227,0),0)</f>
        <v>0</v>
      </c>
      <c r="K228" s="6">
        <f>IF(A227=Emisiones_CH4_CO2eq_LA[[#This Row],[País]],IFERROR(((Emisiones_CH4_CO2eq_LA[[#This Row],[Emisiones Fugitivas (kilotoneladas CO₂e)]]-I227)/I227)*100,0),0)</f>
        <v>0</v>
      </c>
      <c r="L228" s="6">
        <v>2.3657440264963298E-3</v>
      </c>
      <c r="M228">
        <v>7080</v>
      </c>
      <c r="N228">
        <f>IF(A227=Emisiones_CH4_CO2eq_LA[[#This Row],[País]],IFERROR(Emisiones_CH4_CO2eq_LA[[#This Row],[Residuos (kilotoneladas CO₂e)]]-M227,0),0)</f>
        <v>130</v>
      </c>
      <c r="O228" s="6">
        <f>IF(A227=Emisiones_CH4_CO2eq_LA[[#This Row],[País]],IFERROR(((Emisiones_CH4_CO2eq_LA[[#This Row],[Residuos (kilotoneladas CO₂e)]]-M227)/M227)*100,0),0)</f>
        <v>1.8705035971223021</v>
      </c>
      <c r="P228" s="6">
        <v>0.55831559025313404</v>
      </c>
      <c r="Q228">
        <v>0</v>
      </c>
      <c r="R228">
        <f>IF(A227=Emisiones_CH4_CO2eq_LA[[#This Row],[País]],IFERROR(Emisiones_CH4_CO2eq_LA[[#This Row],[UCTUS (kilotoneladas CO₂e)]]-Q227,0),0)</f>
        <v>-10</v>
      </c>
      <c r="S228" s="6">
        <f>IF(A227=Emisiones_CH4_CO2eq_LA[[#This Row],[País]],IFERROR(((Emisiones_CH4_CO2eq_LA[[#This Row],[UCTUS (kilotoneladas CO₂e)]]-Q227)/Q227)*100,0),0)</f>
        <v>-100</v>
      </c>
      <c r="T228" s="6">
        <v>0</v>
      </c>
      <c r="U228">
        <v>0</v>
      </c>
      <c r="V228">
        <f>IF(A227=Emisiones_CH4_CO2eq_LA[[#This Row],[País]],IFERROR(Emisiones_CH4_CO2eq_LA[[#This Row],[Industria (kilotoneladas CO₂e)]]-U227,0),0)</f>
        <v>0</v>
      </c>
      <c r="W228" s="6">
        <f>IF(A227=Emisiones_CH4_CO2eq_LA[[#This Row],[País]],IFERROR(((Emisiones_CH4_CO2eq_LA[[#This Row],[Industria (kilotoneladas CO₂e)]]-U227)/U227)*100,0),0)</f>
        <v>0</v>
      </c>
      <c r="X228" s="6">
        <v>0</v>
      </c>
      <c r="Y228">
        <v>580</v>
      </c>
      <c r="Z228">
        <f>IF(A227=Emisiones_CH4_CO2eq_LA[[#This Row],[País]],IFERROR(Emisiones_CH4_CO2eq_LA[[#This Row],[Otras Quemas de Combustible (kilotoneladas CO₂e)]]-Y227,0),0)</f>
        <v>0</v>
      </c>
      <c r="AA228" s="6">
        <f>IF(A227=Emisiones_CH4_CO2eq_LA[[#This Row],[País]],IFERROR(((Emisiones_CH4_CO2eq_LA[[#This Row],[Otras Quemas de Combustible (kilotoneladas CO₂e)]]-Y227)/Y227)*100,0),0)</f>
        <v>0</v>
      </c>
      <c r="AB228" s="6">
        <v>0.05</v>
      </c>
    </row>
    <row r="229" spans="1:28" x14ac:dyDescent="0.25">
      <c r="A229" t="s">
        <v>102</v>
      </c>
      <c r="B229" t="s">
        <v>102</v>
      </c>
      <c r="C229" t="s">
        <v>103</v>
      </c>
      <c r="D229">
        <v>2001</v>
      </c>
      <c r="E229">
        <v>9810</v>
      </c>
      <c r="F229">
        <f>IF(A228=Emisiones_CH4_CO2eq_LA[[#This Row],[País]],IFERROR(Emisiones_CH4_CO2eq_LA[[#This Row],[Agricultura (kilotoneladas CO₂e)]]-E228,0),0)</f>
        <v>690</v>
      </c>
      <c r="G229" s="6">
        <f>IF(A228=Emisiones_CH4_CO2eq_LA[[#This Row],[País]],IFERROR(((Emisiones_CH4_CO2eq_LA[[#This Row],[Agricultura (kilotoneladas CO₂e)]]-E228)/E228)*100,0),0)</f>
        <v>7.5657894736842106</v>
      </c>
      <c r="H229" s="6">
        <v>0.75958188153310102</v>
      </c>
      <c r="I229">
        <v>30</v>
      </c>
      <c r="J229">
        <f>IF(A228=Emisiones_CH4_CO2eq_LA[[#This Row],[País]],IFERROR(Emisiones_CH4_CO2eq_LA[[#This Row],[Emisiones Fugitivas (kilotoneladas CO₂e)]]-I228,0),0)</f>
        <v>0</v>
      </c>
      <c r="K229" s="6">
        <f>IF(A228=Emisiones_CH4_CO2eq_LA[[#This Row],[País]],IFERROR(((Emisiones_CH4_CO2eq_LA[[#This Row],[Emisiones Fugitivas (kilotoneladas CO₂e)]]-I228)/I228)*100,0),0)</f>
        <v>0</v>
      </c>
      <c r="L229" s="6">
        <v>2.3228803716608499E-3</v>
      </c>
      <c r="M229">
        <v>7470</v>
      </c>
      <c r="N229">
        <f>IF(A228=Emisiones_CH4_CO2eq_LA[[#This Row],[País]],IFERROR(Emisiones_CH4_CO2eq_LA[[#This Row],[Residuos (kilotoneladas CO₂e)]]-M228,0),0)</f>
        <v>390</v>
      </c>
      <c r="O229" s="6">
        <f>IF(A228=Emisiones_CH4_CO2eq_LA[[#This Row],[País]],IFERROR(((Emisiones_CH4_CO2eq_LA[[#This Row],[Residuos (kilotoneladas CO₂e)]]-M228)/M228)*100,0),0)</f>
        <v>5.508474576271186</v>
      </c>
      <c r="P229" s="6">
        <v>0.57839721254355303</v>
      </c>
      <c r="Q229">
        <v>40</v>
      </c>
      <c r="R229">
        <f>IF(A228=Emisiones_CH4_CO2eq_LA[[#This Row],[País]],IFERROR(Emisiones_CH4_CO2eq_LA[[#This Row],[UCTUS (kilotoneladas CO₂e)]]-Q228,0),0)</f>
        <v>40</v>
      </c>
      <c r="S229" s="6">
        <f>IF(A228=Emisiones_CH4_CO2eq_LA[[#This Row],[País]],IFERROR(((Emisiones_CH4_CO2eq_LA[[#This Row],[UCTUS (kilotoneladas CO₂e)]]-Q228)/Q228)*100,0),0)</f>
        <v>0</v>
      </c>
      <c r="T229" s="6">
        <v>3.0971738288811399E-3</v>
      </c>
      <c r="U229">
        <v>0</v>
      </c>
      <c r="V229">
        <f>IF(A228=Emisiones_CH4_CO2eq_LA[[#This Row],[País]],IFERROR(Emisiones_CH4_CO2eq_LA[[#This Row],[Industria (kilotoneladas CO₂e)]]-U228,0),0)</f>
        <v>0</v>
      </c>
      <c r="W229" s="6">
        <f>IF(A228=Emisiones_CH4_CO2eq_LA[[#This Row],[País]],IFERROR(((Emisiones_CH4_CO2eq_LA[[#This Row],[Industria (kilotoneladas CO₂e)]]-U228)/U228)*100,0),0)</f>
        <v>0</v>
      </c>
      <c r="X229" s="6">
        <v>0</v>
      </c>
      <c r="Y229">
        <v>580</v>
      </c>
      <c r="Z229">
        <f>IF(A228=Emisiones_CH4_CO2eq_LA[[#This Row],[País]],IFERROR(Emisiones_CH4_CO2eq_LA[[#This Row],[Otras Quemas de Combustible (kilotoneladas CO₂e)]]-Y228,0),0)</f>
        <v>0</v>
      </c>
      <c r="AA229" s="6">
        <f>IF(A228=Emisiones_CH4_CO2eq_LA[[#This Row],[País]],IFERROR(((Emisiones_CH4_CO2eq_LA[[#This Row],[Otras Quemas de Combustible (kilotoneladas CO₂e)]]-Y228)/Y228)*100,0),0)</f>
        <v>0</v>
      </c>
      <c r="AB229" s="6">
        <v>0.05</v>
      </c>
    </row>
    <row r="230" spans="1:28" x14ac:dyDescent="0.25">
      <c r="A230" t="s">
        <v>102</v>
      </c>
      <c r="B230" t="s">
        <v>102</v>
      </c>
      <c r="C230" t="s">
        <v>103</v>
      </c>
      <c r="D230">
        <v>2002</v>
      </c>
      <c r="E230">
        <v>10110</v>
      </c>
      <c r="F230">
        <f>IF(A229=Emisiones_CH4_CO2eq_LA[[#This Row],[País]],IFERROR(Emisiones_CH4_CO2eq_LA[[#This Row],[Agricultura (kilotoneladas CO₂e)]]-E229,0),0)</f>
        <v>300</v>
      </c>
      <c r="G230" s="6">
        <f>IF(A229=Emisiones_CH4_CO2eq_LA[[#This Row],[País]],IFERROR(((Emisiones_CH4_CO2eq_LA[[#This Row],[Agricultura (kilotoneladas CO₂e)]]-E229)/E229)*100,0),0)</f>
        <v>3.0581039755351682</v>
      </c>
      <c r="H230" s="6">
        <v>0.76923076923076905</v>
      </c>
      <c r="I230">
        <v>30</v>
      </c>
      <c r="J230">
        <f>IF(A229=Emisiones_CH4_CO2eq_LA[[#This Row],[País]],IFERROR(Emisiones_CH4_CO2eq_LA[[#This Row],[Emisiones Fugitivas (kilotoneladas CO₂e)]]-I229,0),0)</f>
        <v>0</v>
      </c>
      <c r="K230" s="6">
        <f>IF(A229=Emisiones_CH4_CO2eq_LA[[#This Row],[País]],IFERROR(((Emisiones_CH4_CO2eq_LA[[#This Row],[Emisiones Fugitivas (kilotoneladas CO₂e)]]-I229)/I229)*100,0),0)</f>
        <v>0</v>
      </c>
      <c r="L230" s="6">
        <v>2.2825838849577702E-3</v>
      </c>
      <c r="M230">
        <v>7860</v>
      </c>
      <c r="N230">
        <f>IF(A229=Emisiones_CH4_CO2eq_LA[[#This Row],[País]],IFERROR(Emisiones_CH4_CO2eq_LA[[#This Row],[Residuos (kilotoneladas CO₂e)]]-M229,0),0)</f>
        <v>390</v>
      </c>
      <c r="O230" s="6">
        <f>IF(A229=Emisiones_CH4_CO2eq_LA[[#This Row],[País]],IFERROR(((Emisiones_CH4_CO2eq_LA[[#This Row],[Residuos (kilotoneladas CO₂e)]]-M229)/M229)*100,0),0)</f>
        <v>5.2208835341365463</v>
      </c>
      <c r="P230" s="6">
        <v>0.59803697785893595</v>
      </c>
      <c r="Q230">
        <v>10</v>
      </c>
      <c r="R230">
        <f>IF(A229=Emisiones_CH4_CO2eq_LA[[#This Row],[País]],IFERROR(Emisiones_CH4_CO2eq_LA[[#This Row],[UCTUS (kilotoneladas CO₂e)]]-Q229,0),0)</f>
        <v>-30</v>
      </c>
      <c r="S230" s="6">
        <f>IF(A229=Emisiones_CH4_CO2eq_LA[[#This Row],[País]],IFERROR(((Emisiones_CH4_CO2eq_LA[[#This Row],[UCTUS (kilotoneladas CO₂e)]]-Q229)/Q229)*100,0),0)</f>
        <v>-75</v>
      </c>
      <c r="T230" s="6">
        <v>7.6086129498592397E-4</v>
      </c>
      <c r="U230">
        <v>0</v>
      </c>
      <c r="V230">
        <f>IF(A229=Emisiones_CH4_CO2eq_LA[[#This Row],[País]],IFERROR(Emisiones_CH4_CO2eq_LA[[#This Row],[Industria (kilotoneladas CO₂e)]]-U229,0),0)</f>
        <v>0</v>
      </c>
      <c r="W230" s="6">
        <f>IF(A229=Emisiones_CH4_CO2eq_LA[[#This Row],[País]],IFERROR(((Emisiones_CH4_CO2eq_LA[[#This Row],[Industria (kilotoneladas CO₂e)]]-U229)/U229)*100,0),0)</f>
        <v>0</v>
      </c>
      <c r="X230" s="6">
        <v>0</v>
      </c>
      <c r="Y230">
        <v>580</v>
      </c>
      <c r="Z230">
        <f>IF(A229=Emisiones_CH4_CO2eq_LA[[#This Row],[País]],IFERROR(Emisiones_CH4_CO2eq_LA[[#This Row],[Otras Quemas de Combustible (kilotoneladas CO₂e)]]-Y229,0),0)</f>
        <v>0</v>
      </c>
      <c r="AA230" s="6">
        <f>IF(A229=Emisiones_CH4_CO2eq_LA[[#This Row],[País]],IFERROR(((Emisiones_CH4_CO2eq_LA[[#This Row],[Otras Quemas de Combustible (kilotoneladas CO₂e)]]-Y229)/Y229)*100,0),0)</f>
        <v>0</v>
      </c>
      <c r="AB230" s="6">
        <v>0.04</v>
      </c>
    </row>
    <row r="231" spans="1:28" x14ac:dyDescent="0.25">
      <c r="A231" t="s">
        <v>102</v>
      </c>
      <c r="B231" t="s">
        <v>102</v>
      </c>
      <c r="C231" t="s">
        <v>103</v>
      </c>
      <c r="D231">
        <v>2003</v>
      </c>
      <c r="E231">
        <v>9990</v>
      </c>
      <c r="F231">
        <f>IF(A230=Emisiones_CH4_CO2eq_LA[[#This Row],[País]],IFERROR(Emisiones_CH4_CO2eq_LA[[#This Row],[Agricultura (kilotoneladas CO₂e)]]-E230,0),0)</f>
        <v>-120</v>
      </c>
      <c r="G231" s="6">
        <f>IF(A230=Emisiones_CH4_CO2eq_LA[[#This Row],[País]],IFERROR(((Emisiones_CH4_CO2eq_LA[[#This Row],[Agricultura (kilotoneladas CO₂e)]]-E230)/E230)*100,0),0)</f>
        <v>-1.1869436201780417</v>
      </c>
      <c r="H231" s="6">
        <v>0.747195213163799</v>
      </c>
      <c r="I231">
        <v>30</v>
      </c>
      <c r="J231">
        <f>IF(A230=Emisiones_CH4_CO2eq_LA[[#This Row],[País]],IFERROR(Emisiones_CH4_CO2eq_LA[[#This Row],[Emisiones Fugitivas (kilotoneladas CO₂e)]]-I230,0),0)</f>
        <v>0</v>
      </c>
      <c r="K231" s="6">
        <f>IF(A230=Emisiones_CH4_CO2eq_LA[[#This Row],[País]],IFERROR(((Emisiones_CH4_CO2eq_LA[[#This Row],[Emisiones Fugitivas (kilotoneladas CO₂e)]]-I230)/I230)*100,0),0)</f>
        <v>0</v>
      </c>
      <c r="L231" s="6">
        <v>2.2438294689603499E-3</v>
      </c>
      <c r="M231">
        <v>8250</v>
      </c>
      <c r="N231">
        <f>IF(A230=Emisiones_CH4_CO2eq_LA[[#This Row],[País]],IFERROR(Emisiones_CH4_CO2eq_LA[[#This Row],[Residuos (kilotoneladas CO₂e)]]-M230,0),0)</f>
        <v>390</v>
      </c>
      <c r="O231" s="6">
        <f>IF(A230=Emisiones_CH4_CO2eq_LA[[#This Row],[País]],IFERROR(((Emisiones_CH4_CO2eq_LA[[#This Row],[Residuos (kilotoneladas CO₂e)]]-M230)/M230)*100,0),0)</f>
        <v>4.9618320610687023</v>
      </c>
      <c r="P231" s="6">
        <v>0.61705310396409796</v>
      </c>
      <c r="Q231">
        <v>10</v>
      </c>
      <c r="R231">
        <f>IF(A230=Emisiones_CH4_CO2eq_LA[[#This Row],[País]],IFERROR(Emisiones_CH4_CO2eq_LA[[#This Row],[UCTUS (kilotoneladas CO₂e)]]-Q230,0),0)</f>
        <v>0</v>
      </c>
      <c r="S231" s="6">
        <f>IF(A230=Emisiones_CH4_CO2eq_LA[[#This Row],[País]],IFERROR(((Emisiones_CH4_CO2eq_LA[[#This Row],[UCTUS (kilotoneladas CO₂e)]]-Q230)/Q230)*100,0),0)</f>
        <v>0</v>
      </c>
      <c r="T231" s="6">
        <v>7.47943156320119E-4</v>
      </c>
      <c r="U231">
        <v>0</v>
      </c>
      <c r="V231">
        <f>IF(A230=Emisiones_CH4_CO2eq_LA[[#This Row],[País]],IFERROR(Emisiones_CH4_CO2eq_LA[[#This Row],[Industria (kilotoneladas CO₂e)]]-U230,0),0)</f>
        <v>0</v>
      </c>
      <c r="W231" s="6">
        <f>IF(A230=Emisiones_CH4_CO2eq_LA[[#This Row],[País]],IFERROR(((Emisiones_CH4_CO2eq_LA[[#This Row],[Industria (kilotoneladas CO₂e)]]-U230)/U230)*100,0),0)</f>
        <v>0</v>
      </c>
      <c r="X231" s="6">
        <v>0</v>
      </c>
      <c r="Y231">
        <v>590</v>
      </c>
      <c r="Z231">
        <f>IF(A230=Emisiones_CH4_CO2eq_LA[[#This Row],[País]],IFERROR(Emisiones_CH4_CO2eq_LA[[#This Row],[Otras Quemas de Combustible (kilotoneladas CO₂e)]]-Y230,0),0)</f>
        <v>10</v>
      </c>
      <c r="AA231" s="6">
        <f>IF(A230=Emisiones_CH4_CO2eq_LA[[#This Row],[País]],IFERROR(((Emisiones_CH4_CO2eq_LA[[#This Row],[Otras Quemas de Combustible (kilotoneladas CO₂e)]]-Y230)/Y230)*100,0),0)</f>
        <v>1.7241379310344827</v>
      </c>
      <c r="AB231" s="6">
        <v>0.04</v>
      </c>
    </row>
    <row r="232" spans="1:28" x14ac:dyDescent="0.25">
      <c r="A232" t="s">
        <v>102</v>
      </c>
      <c r="B232" t="s">
        <v>102</v>
      </c>
      <c r="C232" t="s">
        <v>103</v>
      </c>
      <c r="D232">
        <v>2004</v>
      </c>
      <c r="E232">
        <v>10490</v>
      </c>
      <c r="F232">
        <f>IF(A231=Emisiones_CH4_CO2eq_LA[[#This Row],[País]],IFERROR(Emisiones_CH4_CO2eq_LA[[#This Row],[Agricultura (kilotoneladas CO₂e)]]-E231,0),0)</f>
        <v>500</v>
      </c>
      <c r="G232" s="6">
        <f>IF(A231=Emisiones_CH4_CO2eq_LA[[#This Row],[País]],IFERROR(((Emisiones_CH4_CO2eq_LA[[#This Row],[Agricultura (kilotoneladas CO₂e)]]-E231)/E231)*100,0),0)</f>
        <v>5.005005005005005</v>
      </c>
      <c r="H232" s="6">
        <v>0.77155045601647498</v>
      </c>
      <c r="I232">
        <v>30</v>
      </c>
      <c r="J232">
        <f>IF(A231=Emisiones_CH4_CO2eq_LA[[#This Row],[País]],IFERROR(Emisiones_CH4_CO2eq_LA[[#This Row],[Emisiones Fugitivas (kilotoneladas CO₂e)]]-I231,0),0)</f>
        <v>0</v>
      </c>
      <c r="K232" s="6">
        <f>IF(A231=Emisiones_CH4_CO2eq_LA[[#This Row],[País]],IFERROR(((Emisiones_CH4_CO2eq_LA[[#This Row],[Emisiones Fugitivas (kilotoneladas CO₂e)]]-I231)/I231)*100,0),0)</f>
        <v>0</v>
      </c>
      <c r="L232" s="6">
        <v>2.20653133274492E-3</v>
      </c>
      <c r="M232">
        <v>8640</v>
      </c>
      <c r="N232">
        <f>IF(A231=Emisiones_CH4_CO2eq_LA[[#This Row],[País]],IFERROR(Emisiones_CH4_CO2eq_LA[[#This Row],[Residuos (kilotoneladas CO₂e)]]-M231,0),0)</f>
        <v>390</v>
      </c>
      <c r="O232" s="6">
        <f>IF(A231=Emisiones_CH4_CO2eq_LA[[#This Row],[País]],IFERROR(((Emisiones_CH4_CO2eq_LA[[#This Row],[Residuos (kilotoneladas CO₂e)]]-M231)/M231)*100,0),0)</f>
        <v>4.7272727272727275</v>
      </c>
      <c r="P232" s="6">
        <v>0.63548102383053795</v>
      </c>
      <c r="Q232">
        <v>20</v>
      </c>
      <c r="R232">
        <f>IF(A231=Emisiones_CH4_CO2eq_LA[[#This Row],[País]],IFERROR(Emisiones_CH4_CO2eq_LA[[#This Row],[UCTUS (kilotoneladas CO₂e)]]-Q231,0),0)</f>
        <v>10</v>
      </c>
      <c r="S232" s="6">
        <f>IF(A231=Emisiones_CH4_CO2eq_LA[[#This Row],[País]],IFERROR(((Emisiones_CH4_CO2eq_LA[[#This Row],[UCTUS (kilotoneladas CO₂e)]]-Q231)/Q231)*100,0),0)</f>
        <v>100</v>
      </c>
      <c r="T232" s="6">
        <v>1.47102088849661E-3</v>
      </c>
      <c r="U232">
        <v>0</v>
      </c>
      <c r="V232">
        <f>IF(A231=Emisiones_CH4_CO2eq_LA[[#This Row],[País]],IFERROR(Emisiones_CH4_CO2eq_LA[[#This Row],[Industria (kilotoneladas CO₂e)]]-U231,0),0)</f>
        <v>0</v>
      </c>
      <c r="W232" s="6">
        <f>IF(A231=Emisiones_CH4_CO2eq_LA[[#This Row],[País]],IFERROR(((Emisiones_CH4_CO2eq_LA[[#This Row],[Industria (kilotoneladas CO₂e)]]-U231)/U231)*100,0),0)</f>
        <v>0</v>
      </c>
      <c r="X232" s="6">
        <v>0</v>
      </c>
      <c r="Y232">
        <v>590</v>
      </c>
      <c r="Z232">
        <f>IF(A231=Emisiones_CH4_CO2eq_LA[[#This Row],[País]],IFERROR(Emisiones_CH4_CO2eq_LA[[#This Row],[Otras Quemas de Combustible (kilotoneladas CO₂e)]]-Y231,0),0)</f>
        <v>0</v>
      </c>
      <c r="AA232" s="6">
        <f>IF(A231=Emisiones_CH4_CO2eq_LA[[#This Row],[País]],IFERROR(((Emisiones_CH4_CO2eq_LA[[#This Row],[Otras Quemas de Combustible (kilotoneladas CO₂e)]]-Y231)/Y231)*100,0),0)</f>
        <v>0</v>
      </c>
      <c r="AB232" s="6">
        <v>0.04</v>
      </c>
    </row>
    <row r="233" spans="1:28" x14ac:dyDescent="0.25">
      <c r="A233" t="s">
        <v>102</v>
      </c>
      <c r="B233" t="s">
        <v>102</v>
      </c>
      <c r="C233" t="s">
        <v>103</v>
      </c>
      <c r="D233">
        <v>2005</v>
      </c>
      <c r="E233">
        <v>10060</v>
      </c>
      <c r="F233">
        <f>IF(A232=Emisiones_CH4_CO2eq_LA[[#This Row],[País]],IFERROR(Emisiones_CH4_CO2eq_LA[[#This Row],[Agricultura (kilotoneladas CO₂e)]]-E232,0),0)</f>
        <v>-430</v>
      </c>
      <c r="G233" s="6">
        <f>IF(A232=Emisiones_CH4_CO2eq_LA[[#This Row],[País]],IFERROR(((Emisiones_CH4_CO2eq_LA[[#This Row],[Agricultura (kilotoneladas CO₂e)]]-E232)/E232)*100,0),0)</f>
        <v>-4.0991420400381315</v>
      </c>
      <c r="H233" s="6">
        <v>0.72761463908577995</v>
      </c>
      <c r="I233">
        <v>40</v>
      </c>
      <c r="J233">
        <f>IF(A232=Emisiones_CH4_CO2eq_LA[[#This Row],[País]],IFERROR(Emisiones_CH4_CO2eq_LA[[#This Row],[Emisiones Fugitivas (kilotoneladas CO₂e)]]-I232,0),0)</f>
        <v>10</v>
      </c>
      <c r="K233" s="6">
        <f>IF(A232=Emisiones_CH4_CO2eq_LA[[#This Row],[País]],IFERROR(((Emisiones_CH4_CO2eq_LA[[#This Row],[Emisiones Fugitivas (kilotoneladas CO₂e)]]-I232)/I232)*100,0),0)</f>
        <v>33.333333333333329</v>
      </c>
      <c r="L233" s="6">
        <v>2.8930999566035001E-3</v>
      </c>
      <c r="M233">
        <v>9030</v>
      </c>
      <c r="N233">
        <f>IF(A232=Emisiones_CH4_CO2eq_LA[[#This Row],[País]],IFERROR(Emisiones_CH4_CO2eq_LA[[#This Row],[Residuos (kilotoneladas CO₂e)]]-M232,0),0)</f>
        <v>390</v>
      </c>
      <c r="O233" s="6">
        <f>IF(A232=Emisiones_CH4_CO2eq_LA[[#This Row],[País]],IFERROR(((Emisiones_CH4_CO2eq_LA[[#This Row],[Residuos (kilotoneladas CO₂e)]]-M232)/M232)*100,0),0)</f>
        <v>4.5138888888888884</v>
      </c>
      <c r="P233" s="6">
        <v>0.65311731520324001</v>
      </c>
      <c r="Q233">
        <v>60</v>
      </c>
      <c r="R233">
        <f>IF(A232=Emisiones_CH4_CO2eq_LA[[#This Row],[País]],IFERROR(Emisiones_CH4_CO2eq_LA[[#This Row],[UCTUS (kilotoneladas CO₂e)]]-Q232,0),0)</f>
        <v>40</v>
      </c>
      <c r="S233" s="6">
        <f>IF(A232=Emisiones_CH4_CO2eq_LA[[#This Row],[País]],IFERROR(((Emisiones_CH4_CO2eq_LA[[#This Row],[UCTUS (kilotoneladas CO₂e)]]-Q232)/Q232)*100,0),0)</f>
        <v>200</v>
      </c>
      <c r="T233" s="6">
        <v>4.3396499349052497E-3</v>
      </c>
      <c r="U233">
        <v>0</v>
      </c>
      <c r="V233">
        <f>IF(A232=Emisiones_CH4_CO2eq_LA[[#This Row],[País]],IFERROR(Emisiones_CH4_CO2eq_LA[[#This Row],[Industria (kilotoneladas CO₂e)]]-U232,0),0)</f>
        <v>0</v>
      </c>
      <c r="W233" s="6">
        <f>IF(A232=Emisiones_CH4_CO2eq_LA[[#This Row],[País]],IFERROR(((Emisiones_CH4_CO2eq_LA[[#This Row],[Industria (kilotoneladas CO₂e)]]-U232)/U232)*100,0),0)</f>
        <v>0</v>
      </c>
      <c r="X233" s="6">
        <v>0</v>
      </c>
      <c r="Y233">
        <v>590</v>
      </c>
      <c r="Z233">
        <f>IF(A232=Emisiones_CH4_CO2eq_LA[[#This Row],[País]],IFERROR(Emisiones_CH4_CO2eq_LA[[#This Row],[Otras Quemas de Combustible (kilotoneladas CO₂e)]]-Y232,0),0)</f>
        <v>0</v>
      </c>
      <c r="AA233" s="6">
        <f>IF(A232=Emisiones_CH4_CO2eq_LA[[#This Row],[País]],IFERROR(((Emisiones_CH4_CO2eq_LA[[#This Row],[Otras Quemas de Combustible (kilotoneladas CO₂e)]]-Y232)/Y232)*100,0),0)</f>
        <v>0</v>
      </c>
      <c r="AB233" s="6">
        <v>0.04</v>
      </c>
    </row>
    <row r="234" spans="1:28" x14ac:dyDescent="0.25">
      <c r="A234" t="s">
        <v>102</v>
      </c>
      <c r="B234" t="s">
        <v>102</v>
      </c>
      <c r="C234" t="s">
        <v>103</v>
      </c>
      <c r="D234">
        <v>2006</v>
      </c>
      <c r="E234">
        <v>10070</v>
      </c>
      <c r="F234">
        <f>IF(A233=Emisiones_CH4_CO2eq_LA[[#This Row],[País]],IFERROR(Emisiones_CH4_CO2eq_LA[[#This Row],[Agricultura (kilotoneladas CO₂e)]]-E233,0),0)</f>
        <v>10</v>
      </c>
      <c r="G234" s="6">
        <f>IF(A233=Emisiones_CH4_CO2eq_LA[[#This Row],[País]],IFERROR(((Emisiones_CH4_CO2eq_LA[[#This Row],[Agricultura (kilotoneladas CO₂e)]]-E233)/E233)*100,0),0)</f>
        <v>9.940357852882703E-2</v>
      </c>
      <c r="H234" s="6">
        <v>0.71626715982644495</v>
      </c>
      <c r="I234">
        <v>40</v>
      </c>
      <c r="J234">
        <f>IF(A233=Emisiones_CH4_CO2eq_LA[[#This Row],[País]],IFERROR(Emisiones_CH4_CO2eq_LA[[#This Row],[Emisiones Fugitivas (kilotoneladas CO₂e)]]-I233,0),0)</f>
        <v>0</v>
      </c>
      <c r="K234" s="6">
        <f>IF(A233=Emisiones_CH4_CO2eq_LA[[#This Row],[País]],IFERROR(((Emisiones_CH4_CO2eq_LA[[#This Row],[Emisiones Fugitivas (kilotoneladas CO₂e)]]-I233)/I233)*100,0),0)</f>
        <v>0</v>
      </c>
      <c r="L234" s="6">
        <v>2.8451525713066301E-3</v>
      </c>
      <c r="M234">
        <v>9430</v>
      </c>
      <c r="N234">
        <f>IF(A233=Emisiones_CH4_CO2eq_LA[[#This Row],[País]],IFERROR(Emisiones_CH4_CO2eq_LA[[#This Row],[Residuos (kilotoneladas CO₂e)]]-M233,0),0)</f>
        <v>400</v>
      </c>
      <c r="O234" s="6">
        <f>IF(A233=Emisiones_CH4_CO2eq_LA[[#This Row],[País]],IFERROR(((Emisiones_CH4_CO2eq_LA[[#This Row],[Residuos (kilotoneladas CO₂e)]]-M233)/M233)*100,0),0)</f>
        <v>4.4296788482834994</v>
      </c>
      <c r="P234" s="6">
        <v>0.67074471868553898</v>
      </c>
      <c r="Q234">
        <v>30</v>
      </c>
      <c r="R234">
        <f>IF(A233=Emisiones_CH4_CO2eq_LA[[#This Row],[País]],IFERROR(Emisiones_CH4_CO2eq_LA[[#This Row],[UCTUS (kilotoneladas CO₂e)]]-Q233,0),0)</f>
        <v>-30</v>
      </c>
      <c r="S234" s="6">
        <f>IF(A233=Emisiones_CH4_CO2eq_LA[[#This Row],[País]],IFERROR(((Emisiones_CH4_CO2eq_LA[[#This Row],[UCTUS (kilotoneladas CO₂e)]]-Q233)/Q233)*100,0),0)</f>
        <v>-50</v>
      </c>
      <c r="T234" s="6">
        <v>2.1338644284799699E-3</v>
      </c>
      <c r="U234">
        <v>0</v>
      </c>
      <c r="V234">
        <f>IF(A233=Emisiones_CH4_CO2eq_LA[[#This Row],[País]],IFERROR(Emisiones_CH4_CO2eq_LA[[#This Row],[Industria (kilotoneladas CO₂e)]]-U233,0),0)</f>
        <v>0</v>
      </c>
      <c r="W234" s="6">
        <f>IF(A233=Emisiones_CH4_CO2eq_LA[[#This Row],[País]],IFERROR(((Emisiones_CH4_CO2eq_LA[[#This Row],[Industria (kilotoneladas CO₂e)]]-U233)/U233)*100,0),0)</f>
        <v>0</v>
      </c>
      <c r="X234" s="6">
        <v>0</v>
      </c>
      <c r="Y234">
        <v>580</v>
      </c>
      <c r="Z234">
        <f>IF(A233=Emisiones_CH4_CO2eq_LA[[#This Row],[País]],IFERROR(Emisiones_CH4_CO2eq_LA[[#This Row],[Otras Quemas de Combustible (kilotoneladas CO₂e)]]-Y233,0),0)</f>
        <v>-10</v>
      </c>
      <c r="AA234" s="6">
        <f>IF(A233=Emisiones_CH4_CO2eq_LA[[#This Row],[País]],IFERROR(((Emisiones_CH4_CO2eq_LA[[#This Row],[Otras Quemas de Combustible (kilotoneladas CO₂e)]]-Y233)/Y233)*100,0),0)</f>
        <v>-1.6949152542372881</v>
      </c>
      <c r="AB234" s="6">
        <v>0.04</v>
      </c>
    </row>
    <row r="235" spans="1:28" x14ac:dyDescent="0.25">
      <c r="A235" t="s">
        <v>102</v>
      </c>
      <c r="B235" t="s">
        <v>102</v>
      </c>
      <c r="C235" t="s">
        <v>103</v>
      </c>
      <c r="D235">
        <v>2007</v>
      </c>
      <c r="E235">
        <v>9770</v>
      </c>
      <c r="F235">
        <f>IF(A234=Emisiones_CH4_CO2eq_LA[[#This Row],[País]],IFERROR(Emisiones_CH4_CO2eq_LA[[#This Row],[Agricultura (kilotoneladas CO₂e)]]-E234,0),0)</f>
        <v>-300</v>
      </c>
      <c r="G235" s="6">
        <f>IF(A234=Emisiones_CH4_CO2eq_LA[[#This Row],[País]],IFERROR(((Emisiones_CH4_CO2eq_LA[[#This Row],[Agricultura (kilotoneladas CO₂e)]]-E234)/E234)*100,0),0)</f>
        <v>-2.9791459781529297</v>
      </c>
      <c r="H235" s="6">
        <v>0.68336014548506596</v>
      </c>
      <c r="I235">
        <v>30</v>
      </c>
      <c r="J235">
        <f>IF(A234=Emisiones_CH4_CO2eq_LA[[#This Row],[País]],IFERROR(Emisiones_CH4_CO2eq_LA[[#This Row],[Emisiones Fugitivas (kilotoneladas CO₂e)]]-I234,0),0)</f>
        <v>-10</v>
      </c>
      <c r="K235" s="6">
        <f>IF(A234=Emisiones_CH4_CO2eq_LA[[#This Row],[País]],IFERROR(((Emisiones_CH4_CO2eq_LA[[#This Row],[Emisiones Fugitivas (kilotoneladas CO₂e)]]-I234)/I234)*100,0),0)</f>
        <v>-25</v>
      </c>
      <c r="L235" s="6">
        <v>2.09834230957543E-3</v>
      </c>
      <c r="M235">
        <v>9600</v>
      </c>
      <c r="N235">
        <f>IF(A234=Emisiones_CH4_CO2eq_LA[[#This Row],[País]],IFERROR(Emisiones_CH4_CO2eq_LA[[#This Row],[Residuos (kilotoneladas CO₂e)]]-M234,0),0)</f>
        <v>170</v>
      </c>
      <c r="O235" s="6">
        <f>IF(A234=Emisiones_CH4_CO2eq_LA[[#This Row],[País]],IFERROR(((Emisiones_CH4_CO2eq_LA[[#This Row],[Residuos (kilotoneladas CO₂e)]]-M234)/M234)*100,0),0)</f>
        <v>1.8027571580063628</v>
      </c>
      <c r="P235" s="6">
        <v>0.67146953906413898</v>
      </c>
      <c r="Q235">
        <v>40</v>
      </c>
      <c r="R235">
        <f>IF(A234=Emisiones_CH4_CO2eq_LA[[#This Row],[País]],IFERROR(Emisiones_CH4_CO2eq_LA[[#This Row],[UCTUS (kilotoneladas CO₂e)]]-Q234,0),0)</f>
        <v>10</v>
      </c>
      <c r="S235" s="6">
        <f>IF(A234=Emisiones_CH4_CO2eq_LA[[#This Row],[País]],IFERROR(((Emisiones_CH4_CO2eq_LA[[#This Row],[UCTUS (kilotoneladas CO₂e)]]-Q234)/Q234)*100,0),0)</f>
        <v>33.333333333333329</v>
      </c>
      <c r="T235" s="6">
        <v>2.7977897461005799E-3</v>
      </c>
      <c r="U235">
        <v>0</v>
      </c>
      <c r="V235">
        <f>IF(A234=Emisiones_CH4_CO2eq_LA[[#This Row],[País]],IFERROR(Emisiones_CH4_CO2eq_LA[[#This Row],[Industria (kilotoneladas CO₂e)]]-U234,0),0)</f>
        <v>0</v>
      </c>
      <c r="W235" s="6">
        <f>IF(A234=Emisiones_CH4_CO2eq_LA[[#This Row],[País]],IFERROR(((Emisiones_CH4_CO2eq_LA[[#This Row],[Industria (kilotoneladas CO₂e)]]-U234)/U234)*100,0),0)</f>
        <v>0</v>
      </c>
      <c r="X235" s="6">
        <v>0</v>
      </c>
      <c r="Y235">
        <v>590</v>
      </c>
      <c r="Z235">
        <f>IF(A234=Emisiones_CH4_CO2eq_LA[[#This Row],[País]],IFERROR(Emisiones_CH4_CO2eq_LA[[#This Row],[Otras Quemas de Combustible (kilotoneladas CO₂e)]]-Y234,0),0)</f>
        <v>10</v>
      </c>
      <c r="AA235" s="6">
        <f>IF(A234=Emisiones_CH4_CO2eq_LA[[#This Row],[País]],IFERROR(((Emisiones_CH4_CO2eq_LA[[#This Row],[Otras Quemas de Combustible (kilotoneladas CO₂e)]]-Y234)/Y234)*100,0),0)</f>
        <v>1.7241379310344827</v>
      </c>
      <c r="AB235" s="6">
        <v>0.04</v>
      </c>
    </row>
    <row r="236" spans="1:28" x14ac:dyDescent="0.25">
      <c r="A236" t="s">
        <v>102</v>
      </c>
      <c r="B236" t="s">
        <v>102</v>
      </c>
      <c r="C236" t="s">
        <v>103</v>
      </c>
      <c r="D236">
        <v>2008</v>
      </c>
      <c r="E236">
        <v>9770</v>
      </c>
      <c r="F236">
        <f>IF(A235=Emisiones_CH4_CO2eq_LA[[#This Row],[País]],IFERROR(Emisiones_CH4_CO2eq_LA[[#This Row],[Agricultura (kilotoneladas CO₂e)]]-E235,0),0)</f>
        <v>0</v>
      </c>
      <c r="G236" s="6">
        <f>IF(A235=Emisiones_CH4_CO2eq_LA[[#This Row],[País]],IFERROR(((Emisiones_CH4_CO2eq_LA[[#This Row],[Agricultura (kilotoneladas CO₂e)]]-E235)/E235)*100,0),0)</f>
        <v>0</v>
      </c>
      <c r="H236" s="6">
        <v>0.67212438084755</v>
      </c>
      <c r="I236">
        <v>30</v>
      </c>
      <c r="J236">
        <f>IF(A235=Emisiones_CH4_CO2eq_LA[[#This Row],[País]],IFERROR(Emisiones_CH4_CO2eq_LA[[#This Row],[Emisiones Fugitivas (kilotoneladas CO₂e)]]-I235,0),0)</f>
        <v>0</v>
      </c>
      <c r="K236" s="6">
        <f>IF(A235=Emisiones_CH4_CO2eq_LA[[#This Row],[País]],IFERROR(((Emisiones_CH4_CO2eq_LA[[#This Row],[Emisiones Fugitivas (kilotoneladas CO₂e)]]-I235)/I235)*100,0),0)</f>
        <v>0</v>
      </c>
      <c r="L236" s="6">
        <v>2.0638414969730299E-3</v>
      </c>
      <c r="M236">
        <v>9780</v>
      </c>
      <c r="N236">
        <f>IF(A235=Emisiones_CH4_CO2eq_LA[[#This Row],[País]],IFERROR(Emisiones_CH4_CO2eq_LA[[#This Row],[Residuos (kilotoneladas CO₂e)]]-M235,0),0)</f>
        <v>180</v>
      </c>
      <c r="O236" s="6">
        <f>IF(A235=Emisiones_CH4_CO2eq_LA[[#This Row],[País]],IFERROR(((Emisiones_CH4_CO2eq_LA[[#This Row],[Residuos (kilotoneladas CO₂e)]]-M235)/M235)*100,0),0)</f>
        <v>1.875</v>
      </c>
      <c r="P236" s="6">
        <v>0.67281232801320801</v>
      </c>
      <c r="Q236">
        <v>0</v>
      </c>
      <c r="R236">
        <f>IF(A235=Emisiones_CH4_CO2eq_LA[[#This Row],[País]],IFERROR(Emisiones_CH4_CO2eq_LA[[#This Row],[UCTUS (kilotoneladas CO₂e)]]-Q235,0),0)</f>
        <v>-40</v>
      </c>
      <c r="S236" s="6">
        <f>IF(A235=Emisiones_CH4_CO2eq_LA[[#This Row],[País]],IFERROR(((Emisiones_CH4_CO2eq_LA[[#This Row],[UCTUS (kilotoneladas CO₂e)]]-Q235)/Q235)*100,0),0)</f>
        <v>-100</v>
      </c>
      <c r="T236" s="6">
        <v>0</v>
      </c>
      <c r="U236">
        <v>0</v>
      </c>
      <c r="V236">
        <f>IF(A235=Emisiones_CH4_CO2eq_LA[[#This Row],[País]],IFERROR(Emisiones_CH4_CO2eq_LA[[#This Row],[Industria (kilotoneladas CO₂e)]]-U235,0),0)</f>
        <v>0</v>
      </c>
      <c r="W236" s="6">
        <f>IF(A235=Emisiones_CH4_CO2eq_LA[[#This Row],[País]],IFERROR(((Emisiones_CH4_CO2eq_LA[[#This Row],[Industria (kilotoneladas CO₂e)]]-U235)/U235)*100,0),0)</f>
        <v>0</v>
      </c>
      <c r="X236" s="6">
        <v>0</v>
      </c>
      <c r="Y236">
        <v>590</v>
      </c>
      <c r="Z236">
        <f>IF(A235=Emisiones_CH4_CO2eq_LA[[#This Row],[País]],IFERROR(Emisiones_CH4_CO2eq_LA[[#This Row],[Otras Quemas de Combustible (kilotoneladas CO₂e)]]-Y235,0),0)</f>
        <v>0</v>
      </c>
      <c r="AA236" s="6">
        <f>IF(A235=Emisiones_CH4_CO2eq_LA[[#This Row],[País]],IFERROR(((Emisiones_CH4_CO2eq_LA[[#This Row],[Otras Quemas de Combustible (kilotoneladas CO₂e)]]-Y235)/Y235)*100,0),0)</f>
        <v>0</v>
      </c>
      <c r="AB236" s="6">
        <v>0.04</v>
      </c>
    </row>
    <row r="237" spans="1:28" x14ac:dyDescent="0.25">
      <c r="A237" t="s">
        <v>102</v>
      </c>
      <c r="B237" t="s">
        <v>102</v>
      </c>
      <c r="C237" t="s">
        <v>103</v>
      </c>
      <c r="D237">
        <v>2009</v>
      </c>
      <c r="E237">
        <v>10460</v>
      </c>
      <c r="F237">
        <f>IF(A236=Emisiones_CH4_CO2eq_LA[[#This Row],[País]],IFERROR(Emisiones_CH4_CO2eq_LA[[#This Row],[Agricultura (kilotoneladas CO₂e)]]-E236,0),0)</f>
        <v>690</v>
      </c>
      <c r="G237" s="6">
        <f>IF(A236=Emisiones_CH4_CO2eq_LA[[#This Row],[País]],IFERROR(((Emisiones_CH4_CO2eq_LA[[#This Row],[Agricultura (kilotoneladas CO₂e)]]-E236)/E236)*100,0),0)</f>
        <v>7.0624360286591612</v>
      </c>
      <c r="H237" s="6">
        <v>0.70800054149181002</v>
      </c>
      <c r="I237">
        <v>30</v>
      </c>
      <c r="J237">
        <f>IF(A236=Emisiones_CH4_CO2eq_LA[[#This Row],[País]],IFERROR(Emisiones_CH4_CO2eq_LA[[#This Row],[Emisiones Fugitivas (kilotoneladas CO₂e)]]-I236,0),0)</f>
        <v>0</v>
      </c>
      <c r="K237" s="6">
        <f>IF(A236=Emisiones_CH4_CO2eq_LA[[#This Row],[País]],IFERROR(((Emisiones_CH4_CO2eq_LA[[#This Row],[Emisiones Fugitivas (kilotoneladas CO₂e)]]-I236)/I236)*100,0),0)</f>
        <v>0</v>
      </c>
      <c r="L237" s="6">
        <v>2.0305942872614001E-3</v>
      </c>
      <c r="M237">
        <v>9960</v>
      </c>
      <c r="N237">
        <f>IF(A236=Emisiones_CH4_CO2eq_LA[[#This Row],[País]],IFERROR(Emisiones_CH4_CO2eq_LA[[#This Row],[Residuos (kilotoneladas CO₂e)]]-M236,0),0)</f>
        <v>180</v>
      </c>
      <c r="O237" s="6">
        <f>IF(A236=Emisiones_CH4_CO2eq_LA[[#This Row],[País]],IFERROR(((Emisiones_CH4_CO2eq_LA[[#This Row],[Residuos (kilotoneladas CO₂e)]]-M236)/M236)*100,0),0)</f>
        <v>1.8404907975460123</v>
      </c>
      <c r="P237" s="6">
        <v>0.67415730337078605</v>
      </c>
      <c r="Q237">
        <v>40</v>
      </c>
      <c r="R237">
        <f>IF(A236=Emisiones_CH4_CO2eq_LA[[#This Row],[País]],IFERROR(Emisiones_CH4_CO2eq_LA[[#This Row],[UCTUS (kilotoneladas CO₂e)]]-Q236,0),0)</f>
        <v>40</v>
      </c>
      <c r="S237" s="6">
        <f>IF(A236=Emisiones_CH4_CO2eq_LA[[#This Row],[País]],IFERROR(((Emisiones_CH4_CO2eq_LA[[#This Row],[UCTUS (kilotoneladas CO₂e)]]-Q236)/Q236)*100,0),0)</f>
        <v>0</v>
      </c>
      <c r="T237" s="6">
        <v>2.7074590496818699E-3</v>
      </c>
      <c r="U237">
        <v>0</v>
      </c>
      <c r="V237">
        <f>IF(A236=Emisiones_CH4_CO2eq_LA[[#This Row],[País]],IFERROR(Emisiones_CH4_CO2eq_LA[[#This Row],[Industria (kilotoneladas CO₂e)]]-U236,0),0)</f>
        <v>0</v>
      </c>
      <c r="W237" s="6">
        <f>IF(A236=Emisiones_CH4_CO2eq_LA[[#This Row],[País]],IFERROR(((Emisiones_CH4_CO2eq_LA[[#This Row],[Industria (kilotoneladas CO₂e)]]-U236)/U236)*100,0),0)</f>
        <v>0</v>
      </c>
      <c r="X237" s="6">
        <v>0</v>
      </c>
      <c r="Y237">
        <v>600</v>
      </c>
      <c r="Z237">
        <f>IF(A236=Emisiones_CH4_CO2eq_LA[[#This Row],[País]],IFERROR(Emisiones_CH4_CO2eq_LA[[#This Row],[Otras Quemas de Combustible (kilotoneladas CO₂e)]]-Y236,0),0)</f>
        <v>10</v>
      </c>
      <c r="AA237" s="6">
        <f>IF(A236=Emisiones_CH4_CO2eq_LA[[#This Row],[País]],IFERROR(((Emisiones_CH4_CO2eq_LA[[#This Row],[Otras Quemas de Combustible (kilotoneladas CO₂e)]]-Y236)/Y236)*100,0),0)</f>
        <v>1.6949152542372881</v>
      </c>
      <c r="AB237" s="6">
        <v>0.04</v>
      </c>
    </row>
    <row r="238" spans="1:28" x14ac:dyDescent="0.25">
      <c r="A238" t="s">
        <v>102</v>
      </c>
      <c r="B238" t="s">
        <v>102</v>
      </c>
      <c r="C238" t="s">
        <v>103</v>
      </c>
      <c r="D238">
        <v>2010</v>
      </c>
      <c r="E238">
        <v>10580</v>
      </c>
      <c r="F238">
        <f>IF(A237=Emisiones_CH4_CO2eq_LA[[#This Row],[País]],IFERROR(Emisiones_CH4_CO2eq_LA[[#This Row],[Agricultura (kilotoneladas CO₂e)]]-E237,0),0)</f>
        <v>120</v>
      </c>
      <c r="G238" s="6">
        <f>IF(A237=Emisiones_CH4_CO2eq_LA[[#This Row],[País]],IFERROR(((Emisiones_CH4_CO2eq_LA[[#This Row],[Agricultura (kilotoneladas CO₂e)]]-E237)/E237)*100,0),0)</f>
        <v>1.1472275334608031</v>
      </c>
      <c r="H238" s="6">
        <v>0.70481646792352204</v>
      </c>
      <c r="I238">
        <v>30</v>
      </c>
      <c r="J238">
        <f>IF(A237=Emisiones_CH4_CO2eq_LA[[#This Row],[País]],IFERROR(Emisiones_CH4_CO2eq_LA[[#This Row],[Emisiones Fugitivas (kilotoneladas CO₂e)]]-I237,0),0)</f>
        <v>0</v>
      </c>
      <c r="K238" s="6">
        <f>IF(A237=Emisiones_CH4_CO2eq_LA[[#This Row],[País]],IFERROR(((Emisiones_CH4_CO2eq_LA[[#This Row],[Emisiones Fugitivas (kilotoneladas CO₂e)]]-I237)/I237)*100,0),0)</f>
        <v>0</v>
      </c>
      <c r="L238" s="6">
        <v>1.99853440810072E-3</v>
      </c>
      <c r="M238">
        <v>10140</v>
      </c>
      <c r="N238">
        <f>IF(A237=Emisiones_CH4_CO2eq_LA[[#This Row],[País]],IFERROR(Emisiones_CH4_CO2eq_LA[[#This Row],[Residuos (kilotoneladas CO₂e)]]-M237,0),0)</f>
        <v>180</v>
      </c>
      <c r="O238" s="6">
        <f>IF(A237=Emisiones_CH4_CO2eq_LA[[#This Row],[País]],IFERROR(((Emisiones_CH4_CO2eq_LA[[#This Row],[Residuos (kilotoneladas CO₂e)]]-M237)/M237)*100,0),0)</f>
        <v>1.8072289156626504</v>
      </c>
      <c r="P238" s="6">
        <v>0.67550462993804505</v>
      </c>
      <c r="Q238">
        <v>30</v>
      </c>
      <c r="R238">
        <f>IF(A237=Emisiones_CH4_CO2eq_LA[[#This Row],[País]],IFERROR(Emisiones_CH4_CO2eq_LA[[#This Row],[UCTUS (kilotoneladas CO₂e)]]-Q237,0),0)</f>
        <v>-10</v>
      </c>
      <c r="S238" s="6">
        <f>IF(A237=Emisiones_CH4_CO2eq_LA[[#This Row],[País]],IFERROR(((Emisiones_CH4_CO2eq_LA[[#This Row],[UCTUS (kilotoneladas CO₂e)]]-Q237)/Q237)*100,0),0)</f>
        <v>-25</v>
      </c>
      <c r="T238" s="6">
        <v>1.99853440810072E-3</v>
      </c>
      <c r="U238">
        <v>0</v>
      </c>
      <c r="V238">
        <f>IF(A237=Emisiones_CH4_CO2eq_LA[[#This Row],[País]],IFERROR(Emisiones_CH4_CO2eq_LA[[#This Row],[Industria (kilotoneladas CO₂e)]]-U237,0),0)</f>
        <v>0</v>
      </c>
      <c r="W238" s="6">
        <f>IF(A237=Emisiones_CH4_CO2eq_LA[[#This Row],[País]],IFERROR(((Emisiones_CH4_CO2eq_LA[[#This Row],[Industria (kilotoneladas CO₂e)]]-U237)/U237)*100,0),0)</f>
        <v>0</v>
      </c>
      <c r="X238" s="6">
        <v>0</v>
      </c>
      <c r="Y238">
        <v>600</v>
      </c>
      <c r="Z238">
        <f>IF(A237=Emisiones_CH4_CO2eq_LA[[#This Row],[País]],IFERROR(Emisiones_CH4_CO2eq_LA[[#This Row],[Otras Quemas de Combustible (kilotoneladas CO₂e)]]-Y237,0),0)</f>
        <v>0</v>
      </c>
      <c r="AA238" s="6">
        <f>IF(A237=Emisiones_CH4_CO2eq_LA[[#This Row],[País]],IFERROR(((Emisiones_CH4_CO2eq_LA[[#This Row],[Otras Quemas de Combustible (kilotoneladas CO₂e)]]-Y237)/Y237)*100,0),0)</f>
        <v>0</v>
      </c>
      <c r="AB238" s="6">
        <v>0.04</v>
      </c>
    </row>
    <row r="239" spans="1:28" x14ac:dyDescent="0.25">
      <c r="A239" t="s">
        <v>102</v>
      </c>
      <c r="B239" t="s">
        <v>102</v>
      </c>
      <c r="C239" t="s">
        <v>103</v>
      </c>
      <c r="D239">
        <v>2011</v>
      </c>
      <c r="E239">
        <v>10390</v>
      </c>
      <c r="F239">
        <f>IF(A238=Emisiones_CH4_CO2eq_LA[[#This Row],[País]],IFERROR(Emisiones_CH4_CO2eq_LA[[#This Row],[Agricultura (kilotoneladas CO₂e)]]-E238,0),0)</f>
        <v>-190</v>
      </c>
      <c r="G239" s="6">
        <f>IF(A238=Emisiones_CH4_CO2eq_LA[[#This Row],[País]],IFERROR(((Emisiones_CH4_CO2eq_LA[[#This Row],[Agricultura (kilotoneladas CO₂e)]]-E238)/E238)*100,0),0)</f>
        <v>-1.7958412098298677</v>
      </c>
      <c r="H239" s="6">
        <v>0.68157963789031695</v>
      </c>
      <c r="I239">
        <v>30</v>
      </c>
      <c r="J239">
        <f>IF(A238=Emisiones_CH4_CO2eq_LA[[#This Row],[País]],IFERROR(Emisiones_CH4_CO2eq_LA[[#This Row],[Emisiones Fugitivas (kilotoneladas CO₂e)]]-I238,0),0)</f>
        <v>0</v>
      </c>
      <c r="K239" s="6">
        <f>IF(A238=Emisiones_CH4_CO2eq_LA[[#This Row],[País]],IFERROR(((Emisiones_CH4_CO2eq_LA[[#This Row],[Emisiones Fugitivas (kilotoneladas CO₂e)]]-I238)/I238)*100,0),0)</f>
        <v>0</v>
      </c>
      <c r="L239" s="6">
        <v>1.9679874048806E-3</v>
      </c>
      <c r="M239">
        <v>10330</v>
      </c>
      <c r="N239">
        <f>IF(A238=Emisiones_CH4_CO2eq_LA[[#This Row],[País]],IFERROR(Emisiones_CH4_CO2eq_LA[[#This Row],[Residuos (kilotoneladas CO₂e)]]-M238,0),0)</f>
        <v>190</v>
      </c>
      <c r="O239" s="6">
        <f>IF(A238=Emisiones_CH4_CO2eq_LA[[#This Row],[País]],IFERROR(((Emisiones_CH4_CO2eq_LA[[#This Row],[Residuos (kilotoneladas CO₂e)]]-M238)/M238)*100,0),0)</f>
        <v>1.8737672583826428</v>
      </c>
      <c r="P239" s="6">
        <v>0.67764366308055601</v>
      </c>
      <c r="Q239">
        <v>40</v>
      </c>
      <c r="R239">
        <f>IF(A238=Emisiones_CH4_CO2eq_LA[[#This Row],[País]],IFERROR(Emisiones_CH4_CO2eq_LA[[#This Row],[UCTUS (kilotoneladas CO₂e)]]-Q238,0),0)</f>
        <v>10</v>
      </c>
      <c r="S239" s="6">
        <f>IF(A238=Emisiones_CH4_CO2eq_LA[[#This Row],[País]],IFERROR(((Emisiones_CH4_CO2eq_LA[[#This Row],[UCTUS (kilotoneladas CO₂e)]]-Q238)/Q238)*100,0),0)</f>
        <v>33.333333333333329</v>
      </c>
      <c r="T239" s="6">
        <v>2.6239832065074698E-3</v>
      </c>
      <c r="U239">
        <v>0</v>
      </c>
      <c r="V239">
        <f>IF(A238=Emisiones_CH4_CO2eq_LA[[#This Row],[País]],IFERROR(Emisiones_CH4_CO2eq_LA[[#This Row],[Industria (kilotoneladas CO₂e)]]-U238,0),0)</f>
        <v>0</v>
      </c>
      <c r="W239" s="6">
        <f>IF(A238=Emisiones_CH4_CO2eq_LA[[#This Row],[País]],IFERROR(((Emisiones_CH4_CO2eq_LA[[#This Row],[Industria (kilotoneladas CO₂e)]]-U238)/U238)*100,0),0)</f>
        <v>0</v>
      </c>
      <c r="X239" s="6">
        <v>0</v>
      </c>
      <c r="Y239">
        <v>610</v>
      </c>
      <c r="Z239">
        <f>IF(A238=Emisiones_CH4_CO2eq_LA[[#This Row],[País]],IFERROR(Emisiones_CH4_CO2eq_LA[[#This Row],[Otras Quemas de Combustible (kilotoneladas CO₂e)]]-Y238,0),0)</f>
        <v>10</v>
      </c>
      <c r="AA239" s="6">
        <f>IF(A238=Emisiones_CH4_CO2eq_LA[[#This Row],[País]],IFERROR(((Emisiones_CH4_CO2eq_LA[[#This Row],[Otras Quemas de Combustible (kilotoneladas CO₂e)]]-Y238)/Y238)*100,0),0)</f>
        <v>1.6666666666666667</v>
      </c>
      <c r="AB239" s="6">
        <v>0.04</v>
      </c>
    </row>
    <row r="240" spans="1:28" x14ac:dyDescent="0.25">
      <c r="A240" t="s">
        <v>102</v>
      </c>
      <c r="B240" t="s">
        <v>102</v>
      </c>
      <c r="C240" t="s">
        <v>103</v>
      </c>
      <c r="D240">
        <v>2012</v>
      </c>
      <c r="E240">
        <v>10360</v>
      </c>
      <c r="F240">
        <f>IF(A239=Emisiones_CH4_CO2eq_LA[[#This Row],[País]],IFERROR(Emisiones_CH4_CO2eq_LA[[#This Row],[Agricultura (kilotoneladas CO₂e)]]-E239,0),0)</f>
        <v>-30</v>
      </c>
      <c r="G240" s="6">
        <f>IF(A239=Emisiones_CH4_CO2eq_LA[[#This Row],[País]],IFERROR(((Emisiones_CH4_CO2eq_LA[[#This Row],[Agricultura (kilotoneladas CO₂e)]]-E239)/E239)*100,0),0)</f>
        <v>-0.28873917228103946</v>
      </c>
      <c r="H240" s="6">
        <v>0.66951014605144099</v>
      </c>
      <c r="I240">
        <v>30</v>
      </c>
      <c r="J240">
        <f>IF(A239=Emisiones_CH4_CO2eq_LA[[#This Row],[País]],IFERROR(Emisiones_CH4_CO2eq_LA[[#This Row],[Emisiones Fugitivas (kilotoneladas CO₂e)]]-I239,0),0)</f>
        <v>0</v>
      </c>
      <c r="K240" s="6">
        <f>IF(A239=Emisiones_CH4_CO2eq_LA[[#This Row],[País]],IFERROR(((Emisiones_CH4_CO2eq_LA[[#This Row],[Emisiones Fugitivas (kilotoneladas CO₂e)]]-I239)/I239)*100,0),0)</f>
        <v>0</v>
      </c>
      <c r="L240" s="6">
        <v>1.9387359441643999E-3</v>
      </c>
      <c r="M240">
        <v>10520</v>
      </c>
      <c r="N240">
        <f>IF(A239=Emisiones_CH4_CO2eq_LA[[#This Row],[País]],IFERROR(Emisiones_CH4_CO2eq_LA[[#This Row],[Residuos (kilotoneladas CO₂e)]]-M239,0),0)</f>
        <v>190</v>
      </c>
      <c r="O240" s="6">
        <f>IF(A239=Emisiones_CH4_CO2eq_LA[[#This Row],[País]],IFERROR(((Emisiones_CH4_CO2eq_LA[[#This Row],[Residuos (kilotoneladas CO₂e)]]-M239)/M239)*100,0),0)</f>
        <v>1.8393030009680542</v>
      </c>
      <c r="P240" s="6">
        <v>0.67985007108698403</v>
      </c>
      <c r="Q240">
        <v>100</v>
      </c>
      <c r="R240">
        <f>IF(A239=Emisiones_CH4_CO2eq_LA[[#This Row],[País]],IFERROR(Emisiones_CH4_CO2eq_LA[[#This Row],[UCTUS (kilotoneladas CO₂e)]]-Q239,0),0)</f>
        <v>60</v>
      </c>
      <c r="S240" s="6">
        <f>IF(A239=Emisiones_CH4_CO2eq_LA[[#This Row],[País]],IFERROR(((Emisiones_CH4_CO2eq_LA[[#This Row],[UCTUS (kilotoneladas CO₂e)]]-Q239)/Q239)*100,0),0)</f>
        <v>150</v>
      </c>
      <c r="T240" s="6">
        <v>6.4624531472146796E-3</v>
      </c>
      <c r="U240">
        <v>0</v>
      </c>
      <c r="V240">
        <f>IF(A239=Emisiones_CH4_CO2eq_LA[[#This Row],[País]],IFERROR(Emisiones_CH4_CO2eq_LA[[#This Row],[Industria (kilotoneladas CO₂e)]]-U239,0),0)</f>
        <v>0</v>
      </c>
      <c r="W240" s="6">
        <f>IF(A239=Emisiones_CH4_CO2eq_LA[[#This Row],[País]],IFERROR(((Emisiones_CH4_CO2eq_LA[[#This Row],[Industria (kilotoneladas CO₂e)]]-U239)/U239)*100,0),0)</f>
        <v>0</v>
      </c>
      <c r="X240" s="6">
        <v>0</v>
      </c>
      <c r="Y240">
        <v>610</v>
      </c>
      <c r="Z240">
        <f>IF(A239=Emisiones_CH4_CO2eq_LA[[#This Row],[País]],IFERROR(Emisiones_CH4_CO2eq_LA[[#This Row],[Otras Quemas de Combustible (kilotoneladas CO₂e)]]-Y239,0),0)</f>
        <v>0</v>
      </c>
      <c r="AA240" s="6">
        <f>IF(A239=Emisiones_CH4_CO2eq_LA[[#This Row],[País]],IFERROR(((Emisiones_CH4_CO2eq_LA[[#This Row],[Otras Quemas de Combustible (kilotoneladas CO₂e)]]-Y239)/Y239)*100,0),0)</f>
        <v>0</v>
      </c>
      <c r="AB240" s="6">
        <v>0.04</v>
      </c>
    </row>
    <row r="241" spans="1:28" x14ac:dyDescent="0.25">
      <c r="A241" t="s">
        <v>102</v>
      </c>
      <c r="B241" t="s">
        <v>102</v>
      </c>
      <c r="C241" t="s">
        <v>103</v>
      </c>
      <c r="D241">
        <v>2013</v>
      </c>
      <c r="E241">
        <v>10380</v>
      </c>
      <c r="F241">
        <f>IF(A240=Emisiones_CH4_CO2eq_LA[[#This Row],[País]],IFERROR(Emisiones_CH4_CO2eq_LA[[#This Row],[Agricultura (kilotoneladas CO₂e)]]-E240,0),0)</f>
        <v>20</v>
      </c>
      <c r="G241" s="6">
        <f>IF(A240=Emisiones_CH4_CO2eq_LA[[#This Row],[País]],IFERROR(((Emisiones_CH4_CO2eq_LA[[#This Row],[Agricultura (kilotoneladas CO₂e)]]-E240)/E240)*100,0),0)</f>
        <v>0.19305019305019305</v>
      </c>
      <c r="H241" s="6">
        <v>0.660851849493856</v>
      </c>
      <c r="I241">
        <v>40</v>
      </c>
      <c r="J241">
        <f>IF(A240=Emisiones_CH4_CO2eq_LA[[#This Row],[País]],IFERROR(Emisiones_CH4_CO2eq_LA[[#This Row],[Emisiones Fugitivas (kilotoneladas CO₂e)]]-I240,0),0)</f>
        <v>10</v>
      </c>
      <c r="K241" s="6">
        <f>IF(A240=Emisiones_CH4_CO2eq_LA[[#This Row],[País]],IFERROR(((Emisiones_CH4_CO2eq_LA[[#This Row],[Emisiones Fugitivas (kilotoneladas CO₂e)]]-I240)/I240)*100,0),0)</f>
        <v>33.333333333333329</v>
      </c>
      <c r="L241" s="6">
        <v>2.5466352581651401E-3</v>
      </c>
      <c r="M241">
        <v>10710</v>
      </c>
      <c r="N241">
        <f>IF(A240=Emisiones_CH4_CO2eq_LA[[#This Row],[País]],IFERROR(Emisiones_CH4_CO2eq_LA[[#This Row],[Residuos (kilotoneladas CO₂e)]]-M240,0),0)</f>
        <v>190</v>
      </c>
      <c r="O241" s="6">
        <f>IF(A240=Emisiones_CH4_CO2eq_LA[[#This Row],[País]],IFERROR(((Emisiones_CH4_CO2eq_LA[[#This Row],[Residuos (kilotoneladas CO₂e)]]-M240)/M240)*100,0),0)</f>
        <v>1.8060836501901139</v>
      </c>
      <c r="P241" s="6">
        <v>0.68186159037371796</v>
      </c>
      <c r="Q241">
        <v>20</v>
      </c>
      <c r="R241">
        <f>IF(A240=Emisiones_CH4_CO2eq_LA[[#This Row],[País]],IFERROR(Emisiones_CH4_CO2eq_LA[[#This Row],[UCTUS (kilotoneladas CO₂e)]]-Q240,0),0)</f>
        <v>-80</v>
      </c>
      <c r="S241" s="6">
        <f>IF(A240=Emisiones_CH4_CO2eq_LA[[#This Row],[País]],IFERROR(((Emisiones_CH4_CO2eq_LA[[#This Row],[UCTUS (kilotoneladas CO₂e)]]-Q240)/Q240)*100,0),0)</f>
        <v>-80</v>
      </c>
      <c r="T241" s="6">
        <v>1.27331762908257E-3</v>
      </c>
      <c r="U241">
        <v>0</v>
      </c>
      <c r="V241">
        <f>IF(A240=Emisiones_CH4_CO2eq_LA[[#This Row],[País]],IFERROR(Emisiones_CH4_CO2eq_LA[[#This Row],[Industria (kilotoneladas CO₂e)]]-U240,0),0)</f>
        <v>0</v>
      </c>
      <c r="W241" s="6">
        <f>IF(A240=Emisiones_CH4_CO2eq_LA[[#This Row],[País]],IFERROR(((Emisiones_CH4_CO2eq_LA[[#This Row],[Industria (kilotoneladas CO₂e)]]-U240)/U240)*100,0),0)</f>
        <v>0</v>
      </c>
      <c r="X241" s="6">
        <v>0</v>
      </c>
      <c r="Y241">
        <v>620</v>
      </c>
      <c r="Z241">
        <f>IF(A240=Emisiones_CH4_CO2eq_LA[[#This Row],[País]],IFERROR(Emisiones_CH4_CO2eq_LA[[#This Row],[Otras Quemas de Combustible (kilotoneladas CO₂e)]]-Y240,0),0)</f>
        <v>10</v>
      </c>
      <c r="AA241" s="6">
        <f>IF(A240=Emisiones_CH4_CO2eq_LA[[#This Row],[País]],IFERROR(((Emisiones_CH4_CO2eq_LA[[#This Row],[Otras Quemas de Combustible (kilotoneladas CO₂e)]]-Y240)/Y240)*100,0),0)</f>
        <v>1.639344262295082</v>
      </c>
      <c r="AB241" s="6">
        <v>0.04</v>
      </c>
    </row>
    <row r="242" spans="1:28" x14ac:dyDescent="0.25">
      <c r="A242" t="s">
        <v>102</v>
      </c>
      <c r="B242" t="s">
        <v>102</v>
      </c>
      <c r="C242" t="s">
        <v>103</v>
      </c>
      <c r="D242">
        <v>2014</v>
      </c>
      <c r="E242">
        <v>9280</v>
      </c>
      <c r="F242">
        <f>IF(A241=Emisiones_CH4_CO2eq_LA[[#This Row],[País]],IFERROR(Emisiones_CH4_CO2eq_LA[[#This Row],[Agricultura (kilotoneladas CO₂e)]]-E241,0),0)</f>
        <v>-1100</v>
      </c>
      <c r="G242" s="6">
        <f>IF(A241=Emisiones_CH4_CO2eq_LA[[#This Row],[País]],IFERROR(((Emisiones_CH4_CO2eq_LA[[#This Row],[Agricultura (kilotoneladas CO₂e)]]-E241)/E241)*100,0),0)</f>
        <v>-10.597302504816955</v>
      </c>
      <c r="H242" s="6">
        <v>0.581745235707121</v>
      </c>
      <c r="I242">
        <v>40</v>
      </c>
      <c r="J242">
        <f>IF(A241=Emisiones_CH4_CO2eq_LA[[#This Row],[País]],IFERROR(Emisiones_CH4_CO2eq_LA[[#This Row],[Emisiones Fugitivas (kilotoneladas CO₂e)]]-I241,0),0)</f>
        <v>0</v>
      </c>
      <c r="K242" s="6">
        <f>IF(A241=Emisiones_CH4_CO2eq_LA[[#This Row],[País]],IFERROR(((Emisiones_CH4_CO2eq_LA[[#This Row],[Emisiones Fugitivas (kilotoneladas CO₂e)]]-I241)/I241)*100,0),0)</f>
        <v>0</v>
      </c>
      <c r="L242" s="6">
        <v>2.5075225677031001E-3</v>
      </c>
      <c r="M242">
        <v>10890</v>
      </c>
      <c r="N242">
        <f>IF(A241=Emisiones_CH4_CO2eq_LA[[#This Row],[País]],IFERROR(Emisiones_CH4_CO2eq_LA[[#This Row],[Residuos (kilotoneladas CO₂e)]]-M241,0),0)</f>
        <v>180</v>
      </c>
      <c r="O242" s="6">
        <f>IF(A241=Emisiones_CH4_CO2eq_LA[[#This Row],[País]],IFERROR(((Emisiones_CH4_CO2eq_LA[[#This Row],[Residuos (kilotoneladas CO₂e)]]-M241)/M241)*100,0),0)</f>
        <v>1.680672268907563</v>
      </c>
      <c r="P242" s="6">
        <v>0.68267301905717104</v>
      </c>
      <c r="Q242">
        <v>30</v>
      </c>
      <c r="R242">
        <f>IF(A241=Emisiones_CH4_CO2eq_LA[[#This Row],[País]],IFERROR(Emisiones_CH4_CO2eq_LA[[#This Row],[UCTUS (kilotoneladas CO₂e)]]-Q241,0),0)</f>
        <v>10</v>
      </c>
      <c r="S242" s="6">
        <f>IF(A241=Emisiones_CH4_CO2eq_LA[[#This Row],[País]],IFERROR(((Emisiones_CH4_CO2eq_LA[[#This Row],[UCTUS (kilotoneladas CO₂e)]]-Q241)/Q241)*100,0),0)</f>
        <v>50</v>
      </c>
      <c r="T242" s="6">
        <v>1.88064192577733E-3</v>
      </c>
      <c r="U242">
        <v>0</v>
      </c>
      <c r="V242">
        <f>IF(A241=Emisiones_CH4_CO2eq_LA[[#This Row],[País]],IFERROR(Emisiones_CH4_CO2eq_LA[[#This Row],[Industria (kilotoneladas CO₂e)]]-U241,0),0)</f>
        <v>0</v>
      </c>
      <c r="W242" s="6">
        <f>IF(A241=Emisiones_CH4_CO2eq_LA[[#This Row],[País]],IFERROR(((Emisiones_CH4_CO2eq_LA[[#This Row],[Industria (kilotoneladas CO₂e)]]-U241)/U241)*100,0),0)</f>
        <v>0</v>
      </c>
      <c r="X242" s="6">
        <v>0</v>
      </c>
      <c r="Y242">
        <v>630</v>
      </c>
      <c r="Z242">
        <f>IF(A241=Emisiones_CH4_CO2eq_LA[[#This Row],[País]],IFERROR(Emisiones_CH4_CO2eq_LA[[#This Row],[Otras Quemas de Combustible (kilotoneladas CO₂e)]]-Y241,0),0)</f>
        <v>10</v>
      </c>
      <c r="AA242" s="6">
        <f>IF(A241=Emisiones_CH4_CO2eq_LA[[#This Row],[País]],IFERROR(((Emisiones_CH4_CO2eq_LA[[#This Row],[Otras Quemas de Combustible (kilotoneladas CO₂e)]]-Y241)/Y241)*100,0),0)</f>
        <v>1.6129032258064515</v>
      </c>
      <c r="AB242" s="6">
        <v>0.04</v>
      </c>
    </row>
    <row r="243" spans="1:28" x14ac:dyDescent="0.25">
      <c r="A243" t="s">
        <v>102</v>
      </c>
      <c r="B243" t="s">
        <v>102</v>
      </c>
      <c r="C243" t="s">
        <v>103</v>
      </c>
      <c r="D243">
        <v>2015</v>
      </c>
      <c r="E243">
        <v>8610</v>
      </c>
      <c r="F243">
        <f>IF(A242=Emisiones_CH4_CO2eq_LA[[#This Row],[País]],IFERROR(Emisiones_CH4_CO2eq_LA[[#This Row],[Agricultura (kilotoneladas CO₂e)]]-E242,0),0)</f>
        <v>-670</v>
      </c>
      <c r="G243" s="6">
        <f>IF(A242=Emisiones_CH4_CO2eq_LA[[#This Row],[País]],IFERROR(((Emisiones_CH4_CO2eq_LA[[#This Row],[Agricultura (kilotoneladas CO₂e)]]-E242)/E242)*100,0),0)</f>
        <v>-7.2198275862068968</v>
      </c>
      <c r="H243" s="6">
        <v>0.53108808290155396</v>
      </c>
      <c r="I243">
        <v>40</v>
      </c>
      <c r="J243">
        <f>IF(A242=Emisiones_CH4_CO2eq_LA[[#This Row],[País]],IFERROR(Emisiones_CH4_CO2eq_LA[[#This Row],[Emisiones Fugitivas (kilotoneladas CO₂e)]]-I242,0),0)</f>
        <v>0</v>
      </c>
      <c r="K243" s="6">
        <f>IF(A242=Emisiones_CH4_CO2eq_LA[[#This Row],[País]],IFERROR(((Emisiones_CH4_CO2eq_LA[[#This Row],[Emisiones Fugitivas (kilotoneladas CO₂e)]]-I242)/I242)*100,0),0)</f>
        <v>0</v>
      </c>
      <c r="L243" s="6">
        <v>2.4673081667900298E-3</v>
      </c>
      <c r="M243">
        <v>11080</v>
      </c>
      <c r="N243">
        <f>IF(A242=Emisiones_CH4_CO2eq_LA[[#This Row],[País]],IFERROR(Emisiones_CH4_CO2eq_LA[[#This Row],[Residuos (kilotoneladas CO₂e)]]-M242,0),0)</f>
        <v>190</v>
      </c>
      <c r="O243" s="6">
        <f>IF(A242=Emisiones_CH4_CO2eq_LA[[#This Row],[País]],IFERROR(((Emisiones_CH4_CO2eq_LA[[#This Row],[Residuos (kilotoneladas CO₂e)]]-M242)/M242)*100,0),0)</f>
        <v>1.7447199265381086</v>
      </c>
      <c r="P243" s="6">
        <v>0.68344436220083804</v>
      </c>
      <c r="Q243">
        <v>80</v>
      </c>
      <c r="R243">
        <f>IF(A242=Emisiones_CH4_CO2eq_LA[[#This Row],[País]],IFERROR(Emisiones_CH4_CO2eq_LA[[#This Row],[UCTUS (kilotoneladas CO₂e)]]-Q242,0),0)</f>
        <v>50</v>
      </c>
      <c r="S243" s="6">
        <f>IF(A242=Emisiones_CH4_CO2eq_LA[[#This Row],[País]],IFERROR(((Emisiones_CH4_CO2eq_LA[[#This Row],[UCTUS (kilotoneladas CO₂e)]]-Q242)/Q242)*100,0),0)</f>
        <v>166.66666666666669</v>
      </c>
      <c r="T243" s="6">
        <v>4.9346163335800596E-3</v>
      </c>
      <c r="U243">
        <v>0</v>
      </c>
      <c r="V243">
        <f>IF(A242=Emisiones_CH4_CO2eq_LA[[#This Row],[País]],IFERROR(Emisiones_CH4_CO2eq_LA[[#This Row],[Industria (kilotoneladas CO₂e)]]-U242,0),0)</f>
        <v>0</v>
      </c>
      <c r="W243" s="6">
        <f>IF(A242=Emisiones_CH4_CO2eq_LA[[#This Row],[País]],IFERROR(((Emisiones_CH4_CO2eq_LA[[#This Row],[Industria (kilotoneladas CO₂e)]]-U242)/U242)*100,0),0)</f>
        <v>0</v>
      </c>
      <c r="X243" s="6">
        <v>0</v>
      </c>
      <c r="Y243">
        <v>640</v>
      </c>
      <c r="Z243">
        <f>IF(A242=Emisiones_CH4_CO2eq_LA[[#This Row],[País]],IFERROR(Emisiones_CH4_CO2eq_LA[[#This Row],[Otras Quemas de Combustible (kilotoneladas CO₂e)]]-Y242,0),0)</f>
        <v>10</v>
      </c>
      <c r="AA243" s="6">
        <f>IF(A242=Emisiones_CH4_CO2eq_LA[[#This Row],[País]],IFERROR(((Emisiones_CH4_CO2eq_LA[[#This Row],[Otras Quemas de Combustible (kilotoneladas CO₂e)]]-Y242)/Y242)*100,0),0)</f>
        <v>1.5873015873015872</v>
      </c>
      <c r="AB243" s="6">
        <v>0.04</v>
      </c>
    </row>
    <row r="244" spans="1:28" x14ac:dyDescent="0.25">
      <c r="A244" t="s">
        <v>102</v>
      </c>
      <c r="B244" t="s">
        <v>102</v>
      </c>
      <c r="C244" t="s">
        <v>103</v>
      </c>
      <c r="D244">
        <v>2016</v>
      </c>
      <c r="E244">
        <v>8570</v>
      </c>
      <c r="F244">
        <f>IF(A243=Emisiones_CH4_CO2eq_LA[[#This Row],[País]],IFERROR(Emisiones_CH4_CO2eq_LA[[#This Row],[Agricultura (kilotoneladas CO₂e)]]-E243,0),0)</f>
        <v>-40</v>
      </c>
      <c r="G244" s="6">
        <f>IF(A243=Emisiones_CH4_CO2eq_LA[[#This Row],[País]],IFERROR(((Emisiones_CH4_CO2eq_LA[[#This Row],[Agricultura (kilotoneladas CO₂e)]]-E243)/E243)*100,0),0)</f>
        <v>-0.46457607433217191</v>
      </c>
      <c r="H244" s="6">
        <v>0.51967739979382699</v>
      </c>
      <c r="I244">
        <v>40</v>
      </c>
      <c r="J244">
        <f>IF(A243=Emisiones_CH4_CO2eq_LA[[#This Row],[País]],IFERROR(Emisiones_CH4_CO2eq_LA[[#This Row],[Emisiones Fugitivas (kilotoneladas CO₂e)]]-I243,0),0)</f>
        <v>0</v>
      </c>
      <c r="K244" s="6">
        <f>IF(A243=Emisiones_CH4_CO2eq_LA[[#This Row],[País]],IFERROR(((Emisiones_CH4_CO2eq_LA[[#This Row],[Emisiones Fugitivas (kilotoneladas CO₂e)]]-I243)/I243)*100,0),0)</f>
        <v>0</v>
      </c>
      <c r="L244" s="6">
        <v>2.42556545994785E-3</v>
      </c>
      <c r="M244">
        <v>11260</v>
      </c>
      <c r="N244">
        <f>IF(A243=Emisiones_CH4_CO2eq_LA[[#This Row],[País]],IFERROR(Emisiones_CH4_CO2eq_LA[[#This Row],[Residuos (kilotoneladas CO₂e)]]-M243,0),0)</f>
        <v>180</v>
      </c>
      <c r="O244" s="6">
        <f>IF(A243=Emisiones_CH4_CO2eq_LA[[#This Row],[País]],IFERROR(((Emisiones_CH4_CO2eq_LA[[#This Row],[Residuos (kilotoneladas CO₂e)]]-M243)/M243)*100,0),0)</f>
        <v>1.6245487364620936</v>
      </c>
      <c r="P244" s="6">
        <v>0.68279667697531898</v>
      </c>
      <c r="Q244">
        <v>70</v>
      </c>
      <c r="R244">
        <f>IF(A243=Emisiones_CH4_CO2eq_LA[[#This Row],[País]],IFERROR(Emisiones_CH4_CO2eq_LA[[#This Row],[UCTUS (kilotoneladas CO₂e)]]-Q243,0),0)</f>
        <v>-10</v>
      </c>
      <c r="S244" s="6">
        <f>IF(A243=Emisiones_CH4_CO2eq_LA[[#This Row],[País]],IFERROR(((Emisiones_CH4_CO2eq_LA[[#This Row],[UCTUS (kilotoneladas CO₂e)]]-Q243)/Q243)*100,0),0)</f>
        <v>-12.5</v>
      </c>
      <c r="T244" s="6">
        <v>4.2447395549087301E-3</v>
      </c>
      <c r="U244">
        <v>0</v>
      </c>
      <c r="V244">
        <f>IF(A243=Emisiones_CH4_CO2eq_LA[[#This Row],[País]],IFERROR(Emisiones_CH4_CO2eq_LA[[#This Row],[Industria (kilotoneladas CO₂e)]]-U243,0),0)</f>
        <v>0</v>
      </c>
      <c r="W244" s="6">
        <f>IF(A243=Emisiones_CH4_CO2eq_LA[[#This Row],[País]],IFERROR(((Emisiones_CH4_CO2eq_LA[[#This Row],[Industria (kilotoneladas CO₂e)]]-U243)/U243)*100,0),0)</f>
        <v>0</v>
      </c>
      <c r="X244" s="6">
        <v>0</v>
      </c>
      <c r="Y244">
        <v>630</v>
      </c>
      <c r="Z244">
        <f>IF(A243=Emisiones_CH4_CO2eq_LA[[#This Row],[País]],IFERROR(Emisiones_CH4_CO2eq_LA[[#This Row],[Otras Quemas de Combustible (kilotoneladas CO₂e)]]-Y243,0),0)</f>
        <v>-10</v>
      </c>
      <c r="AA244" s="6">
        <f>IF(A243=Emisiones_CH4_CO2eq_LA[[#This Row],[País]],IFERROR(((Emisiones_CH4_CO2eq_LA[[#This Row],[Otras Quemas de Combustible (kilotoneladas CO₂e)]]-Y243)/Y243)*100,0),0)</f>
        <v>-1.5625</v>
      </c>
      <c r="AB244" s="6">
        <v>0.04</v>
      </c>
    </row>
    <row r="245" spans="1:28" x14ac:dyDescent="0.25">
      <c r="A245" t="s">
        <v>106</v>
      </c>
      <c r="B245" t="s">
        <v>106</v>
      </c>
      <c r="C245" t="s">
        <v>107</v>
      </c>
      <c r="D245">
        <v>1990</v>
      </c>
      <c r="E245">
        <v>1950</v>
      </c>
      <c r="F245">
        <f>IF(A244=Emisiones_CH4_CO2eq_LA[[#This Row],[País]],IFERROR(Emisiones_CH4_CO2eq_LA[[#This Row],[Agricultura (kilotoneladas CO₂e)]]-E244,0),0)</f>
        <v>0</v>
      </c>
      <c r="G245" s="6">
        <f>IF(A244=Emisiones_CH4_CO2eq_LA[[#This Row],[País]],IFERROR(((Emisiones_CH4_CO2eq_LA[[#This Row],[Agricultura (kilotoneladas CO₂e)]]-E244)/E244)*100,0),0)</f>
        <v>0</v>
      </c>
      <c r="H245" s="6">
        <v>0.37001897533206801</v>
      </c>
      <c r="I245">
        <v>0</v>
      </c>
      <c r="J245">
        <f>IF(A244=Emisiones_CH4_CO2eq_LA[[#This Row],[País]],IFERROR(Emisiones_CH4_CO2eq_LA[[#This Row],[Emisiones Fugitivas (kilotoneladas CO₂e)]]-I244,0),0)</f>
        <v>0</v>
      </c>
      <c r="K245" s="6">
        <f>IF(A244=Emisiones_CH4_CO2eq_LA[[#This Row],[País]],IFERROR(((Emisiones_CH4_CO2eq_LA[[#This Row],[Emisiones Fugitivas (kilotoneladas CO₂e)]]-I244)/I244)*100,0),0)</f>
        <v>0</v>
      </c>
      <c r="L245" s="6">
        <v>0</v>
      </c>
      <c r="M245">
        <v>970</v>
      </c>
      <c r="N245">
        <f>IF(A244=Emisiones_CH4_CO2eq_LA[[#This Row],[País]],IFERROR(Emisiones_CH4_CO2eq_LA[[#This Row],[Residuos (kilotoneladas CO₂e)]]-M244,0),0)</f>
        <v>0</v>
      </c>
      <c r="O245" s="6">
        <f>IF(A244=Emisiones_CH4_CO2eq_LA[[#This Row],[País]],IFERROR(((Emisiones_CH4_CO2eq_LA[[#This Row],[Residuos (kilotoneladas CO₂e)]]-M244)/M244)*100,0),0)</f>
        <v>0</v>
      </c>
      <c r="P245" s="6">
        <v>0.184060721062618</v>
      </c>
      <c r="Q245">
        <v>10</v>
      </c>
      <c r="R245">
        <f>IF(A244=Emisiones_CH4_CO2eq_LA[[#This Row],[País]],IFERROR(Emisiones_CH4_CO2eq_LA[[#This Row],[UCTUS (kilotoneladas CO₂e)]]-Q244,0),0)</f>
        <v>0</v>
      </c>
      <c r="S245" s="6">
        <f>IF(A244=Emisiones_CH4_CO2eq_LA[[#This Row],[País]],IFERROR(((Emisiones_CH4_CO2eq_LA[[#This Row],[UCTUS (kilotoneladas CO₂e)]]-Q244)/Q244)*100,0),0)</f>
        <v>0</v>
      </c>
      <c r="T245" s="6">
        <v>1.89753320683111E-3</v>
      </c>
      <c r="U245">
        <v>0</v>
      </c>
      <c r="V245">
        <f>IF(A244=Emisiones_CH4_CO2eq_LA[[#This Row],[País]],IFERROR(Emisiones_CH4_CO2eq_LA[[#This Row],[Industria (kilotoneladas CO₂e)]]-U244,0),0)</f>
        <v>0</v>
      </c>
      <c r="W245" s="6">
        <f>IF(A244=Emisiones_CH4_CO2eq_LA[[#This Row],[País]],IFERROR(((Emisiones_CH4_CO2eq_LA[[#This Row],[Industria (kilotoneladas CO₂e)]]-U244)/U244)*100,0),0)</f>
        <v>0</v>
      </c>
      <c r="X245" s="6">
        <v>0</v>
      </c>
      <c r="Y245">
        <v>560</v>
      </c>
      <c r="Z245">
        <f>IF(A244=Emisiones_CH4_CO2eq_LA[[#This Row],[País]],IFERROR(Emisiones_CH4_CO2eq_LA[[#This Row],[Otras Quemas de Combustible (kilotoneladas CO₂e)]]-Y244,0),0)</f>
        <v>0</v>
      </c>
      <c r="AA245" s="6">
        <f>IF(A244=Emisiones_CH4_CO2eq_LA[[#This Row],[País]],IFERROR(((Emisiones_CH4_CO2eq_LA[[#This Row],[Otras Quemas de Combustible (kilotoneladas CO₂e)]]-Y244)/Y244)*100,0),0)</f>
        <v>0</v>
      </c>
      <c r="AB245" s="6">
        <v>0.11</v>
      </c>
    </row>
    <row r="246" spans="1:28" x14ac:dyDescent="0.25">
      <c r="A246" t="s">
        <v>106</v>
      </c>
      <c r="B246" t="s">
        <v>106</v>
      </c>
      <c r="C246" t="s">
        <v>107</v>
      </c>
      <c r="D246">
        <v>1991</v>
      </c>
      <c r="E246">
        <v>2000</v>
      </c>
      <c r="F246">
        <f>IF(A245=Emisiones_CH4_CO2eq_LA[[#This Row],[País]],IFERROR(Emisiones_CH4_CO2eq_LA[[#This Row],[Agricultura (kilotoneladas CO₂e)]]-E245,0),0)</f>
        <v>50</v>
      </c>
      <c r="G246" s="6">
        <f>IF(A245=Emisiones_CH4_CO2eq_LA[[#This Row],[País]],IFERROR(((Emisiones_CH4_CO2eq_LA[[#This Row],[Agricultura (kilotoneladas CO₂e)]]-E245)/E245)*100,0),0)</f>
        <v>2.5641025641025639</v>
      </c>
      <c r="H246" s="6">
        <v>0.374391613627854</v>
      </c>
      <c r="I246">
        <v>0</v>
      </c>
      <c r="J246">
        <f>IF(A245=Emisiones_CH4_CO2eq_LA[[#This Row],[País]],IFERROR(Emisiones_CH4_CO2eq_LA[[#This Row],[Emisiones Fugitivas (kilotoneladas CO₂e)]]-I245,0),0)</f>
        <v>0</v>
      </c>
      <c r="K246" s="6">
        <f>IF(A245=Emisiones_CH4_CO2eq_LA[[#This Row],[País]],IFERROR(((Emisiones_CH4_CO2eq_LA[[#This Row],[Emisiones Fugitivas (kilotoneladas CO₂e)]]-I245)/I245)*100,0),0)</f>
        <v>0</v>
      </c>
      <c r="L246" s="6">
        <v>0</v>
      </c>
      <c r="M246">
        <v>990</v>
      </c>
      <c r="N246">
        <f>IF(A245=Emisiones_CH4_CO2eq_LA[[#This Row],[País]],IFERROR(Emisiones_CH4_CO2eq_LA[[#This Row],[Residuos (kilotoneladas CO₂e)]]-M245,0),0)</f>
        <v>20</v>
      </c>
      <c r="O246" s="6">
        <f>IF(A245=Emisiones_CH4_CO2eq_LA[[#This Row],[País]],IFERROR(((Emisiones_CH4_CO2eq_LA[[#This Row],[Residuos (kilotoneladas CO₂e)]]-M245)/M245)*100,0),0)</f>
        <v>2.0618556701030926</v>
      </c>
      <c r="P246" s="6">
        <v>0.185323848745788</v>
      </c>
      <c r="Q246">
        <v>10</v>
      </c>
      <c r="R246">
        <f>IF(A245=Emisiones_CH4_CO2eq_LA[[#This Row],[País]],IFERROR(Emisiones_CH4_CO2eq_LA[[#This Row],[UCTUS (kilotoneladas CO₂e)]]-Q245,0),0)</f>
        <v>0</v>
      </c>
      <c r="S246" s="6">
        <f>IF(A245=Emisiones_CH4_CO2eq_LA[[#This Row],[País]],IFERROR(((Emisiones_CH4_CO2eq_LA[[#This Row],[UCTUS (kilotoneladas CO₂e)]]-Q245)/Q245)*100,0),0)</f>
        <v>0</v>
      </c>
      <c r="T246" s="6">
        <v>1.87195806813927E-3</v>
      </c>
      <c r="U246">
        <v>0</v>
      </c>
      <c r="V246">
        <f>IF(A245=Emisiones_CH4_CO2eq_LA[[#This Row],[País]],IFERROR(Emisiones_CH4_CO2eq_LA[[#This Row],[Industria (kilotoneladas CO₂e)]]-U245,0),0)</f>
        <v>0</v>
      </c>
      <c r="W246" s="6">
        <f>IF(A245=Emisiones_CH4_CO2eq_LA[[#This Row],[País]],IFERROR(((Emisiones_CH4_CO2eq_LA[[#This Row],[Industria (kilotoneladas CO₂e)]]-U245)/U245)*100,0),0)</f>
        <v>0</v>
      </c>
      <c r="X246" s="6">
        <v>0</v>
      </c>
      <c r="Y246">
        <v>610</v>
      </c>
      <c r="Z246">
        <f>IF(A245=Emisiones_CH4_CO2eq_LA[[#This Row],[País]],IFERROR(Emisiones_CH4_CO2eq_LA[[#This Row],[Otras Quemas de Combustible (kilotoneladas CO₂e)]]-Y245,0),0)</f>
        <v>50</v>
      </c>
      <c r="AA246" s="6">
        <f>IF(A245=Emisiones_CH4_CO2eq_LA[[#This Row],[País]],IFERROR(((Emisiones_CH4_CO2eq_LA[[#This Row],[Otras Quemas de Combustible (kilotoneladas CO₂e)]]-Y245)/Y245)*100,0),0)</f>
        <v>8.9285714285714288</v>
      </c>
      <c r="AB246" s="6">
        <v>0.11</v>
      </c>
    </row>
    <row r="247" spans="1:28" x14ac:dyDescent="0.25">
      <c r="A247" t="s">
        <v>106</v>
      </c>
      <c r="B247" t="s">
        <v>106</v>
      </c>
      <c r="C247" t="s">
        <v>107</v>
      </c>
      <c r="D247">
        <v>1992</v>
      </c>
      <c r="E247">
        <v>2020</v>
      </c>
      <c r="F247">
        <f>IF(A246=Emisiones_CH4_CO2eq_LA[[#This Row],[País]],IFERROR(Emisiones_CH4_CO2eq_LA[[#This Row],[Agricultura (kilotoneladas CO₂e)]]-E246,0),0)</f>
        <v>20</v>
      </c>
      <c r="G247" s="6">
        <f>IF(A246=Emisiones_CH4_CO2eq_LA[[#This Row],[País]],IFERROR(((Emisiones_CH4_CO2eq_LA[[#This Row],[Agricultura (kilotoneladas CO₂e)]]-E246)/E246)*100,0),0)</f>
        <v>1</v>
      </c>
      <c r="H247" s="6">
        <v>0.37296898079763602</v>
      </c>
      <c r="I247">
        <v>0</v>
      </c>
      <c r="J247">
        <f>IF(A246=Emisiones_CH4_CO2eq_LA[[#This Row],[País]],IFERROR(Emisiones_CH4_CO2eq_LA[[#This Row],[Emisiones Fugitivas (kilotoneladas CO₂e)]]-I246,0),0)</f>
        <v>0</v>
      </c>
      <c r="K247" s="6">
        <f>IF(A246=Emisiones_CH4_CO2eq_LA[[#This Row],[País]],IFERROR(((Emisiones_CH4_CO2eq_LA[[#This Row],[Emisiones Fugitivas (kilotoneladas CO₂e)]]-I246)/I246)*100,0),0)</f>
        <v>0</v>
      </c>
      <c r="L247" s="6">
        <v>0</v>
      </c>
      <c r="M247">
        <v>1010</v>
      </c>
      <c r="N247">
        <f>IF(A246=Emisiones_CH4_CO2eq_LA[[#This Row],[País]],IFERROR(Emisiones_CH4_CO2eq_LA[[#This Row],[Residuos (kilotoneladas CO₂e)]]-M246,0),0)</f>
        <v>20</v>
      </c>
      <c r="O247" s="6">
        <f>IF(A246=Emisiones_CH4_CO2eq_LA[[#This Row],[País]],IFERROR(((Emisiones_CH4_CO2eq_LA[[#This Row],[Residuos (kilotoneladas CO₂e)]]-M246)/M246)*100,0),0)</f>
        <v>2.0202020202020203</v>
      </c>
      <c r="P247" s="6">
        <v>0.18648449039881801</v>
      </c>
      <c r="Q247">
        <v>10</v>
      </c>
      <c r="R247">
        <f>IF(A246=Emisiones_CH4_CO2eq_LA[[#This Row],[País]],IFERROR(Emisiones_CH4_CO2eq_LA[[#This Row],[UCTUS (kilotoneladas CO₂e)]]-Q246,0),0)</f>
        <v>0</v>
      </c>
      <c r="S247" s="6">
        <f>IF(A246=Emisiones_CH4_CO2eq_LA[[#This Row],[País]],IFERROR(((Emisiones_CH4_CO2eq_LA[[#This Row],[UCTUS (kilotoneladas CO₂e)]]-Q246)/Q246)*100,0),0)</f>
        <v>0</v>
      </c>
      <c r="T247" s="6">
        <v>1.8463810930576001E-3</v>
      </c>
      <c r="U247">
        <v>0</v>
      </c>
      <c r="V247">
        <f>IF(A246=Emisiones_CH4_CO2eq_LA[[#This Row],[País]],IFERROR(Emisiones_CH4_CO2eq_LA[[#This Row],[Industria (kilotoneladas CO₂e)]]-U246,0),0)</f>
        <v>0</v>
      </c>
      <c r="W247" s="6">
        <f>IF(A246=Emisiones_CH4_CO2eq_LA[[#This Row],[País]],IFERROR(((Emisiones_CH4_CO2eq_LA[[#This Row],[Industria (kilotoneladas CO₂e)]]-U246)/U246)*100,0),0)</f>
        <v>0</v>
      </c>
      <c r="X247" s="6">
        <v>0</v>
      </c>
      <c r="Y247">
        <v>660</v>
      </c>
      <c r="Z247">
        <f>IF(A246=Emisiones_CH4_CO2eq_LA[[#This Row],[País]],IFERROR(Emisiones_CH4_CO2eq_LA[[#This Row],[Otras Quemas de Combustible (kilotoneladas CO₂e)]]-Y246,0),0)</f>
        <v>50</v>
      </c>
      <c r="AA247" s="6">
        <f>IF(A246=Emisiones_CH4_CO2eq_LA[[#This Row],[País]],IFERROR(((Emisiones_CH4_CO2eq_LA[[#This Row],[Otras Quemas de Combustible (kilotoneladas CO₂e)]]-Y246)/Y246)*100,0),0)</f>
        <v>8.1967213114754092</v>
      </c>
      <c r="AB247" s="6">
        <v>0.12</v>
      </c>
    </row>
    <row r="248" spans="1:28" x14ac:dyDescent="0.25">
      <c r="A248" t="s">
        <v>106</v>
      </c>
      <c r="B248" t="s">
        <v>106</v>
      </c>
      <c r="C248" t="s">
        <v>107</v>
      </c>
      <c r="D248">
        <v>1993</v>
      </c>
      <c r="E248">
        <v>1930</v>
      </c>
      <c r="F248">
        <f>IF(A247=Emisiones_CH4_CO2eq_LA[[#This Row],[País]],IFERROR(Emisiones_CH4_CO2eq_LA[[#This Row],[Agricultura (kilotoneladas CO₂e)]]-E247,0),0)</f>
        <v>-90</v>
      </c>
      <c r="G248" s="6">
        <f>IF(A247=Emisiones_CH4_CO2eq_LA[[#This Row],[País]],IFERROR(((Emisiones_CH4_CO2eq_LA[[#This Row],[Agricultura (kilotoneladas CO₂e)]]-E247)/E247)*100,0),0)</f>
        <v>-4.455445544554455</v>
      </c>
      <c r="H248" s="6">
        <v>0.35154826958105601</v>
      </c>
      <c r="I248">
        <v>0</v>
      </c>
      <c r="J248">
        <f>IF(A247=Emisiones_CH4_CO2eq_LA[[#This Row],[País]],IFERROR(Emisiones_CH4_CO2eq_LA[[#This Row],[Emisiones Fugitivas (kilotoneladas CO₂e)]]-I247,0),0)</f>
        <v>0</v>
      </c>
      <c r="K248" s="6">
        <f>IF(A247=Emisiones_CH4_CO2eq_LA[[#This Row],[País]],IFERROR(((Emisiones_CH4_CO2eq_LA[[#This Row],[Emisiones Fugitivas (kilotoneladas CO₂e)]]-I247)/I247)*100,0),0)</f>
        <v>0</v>
      </c>
      <c r="L248" s="6">
        <v>0</v>
      </c>
      <c r="M248">
        <v>1030</v>
      </c>
      <c r="N248">
        <f>IF(A247=Emisiones_CH4_CO2eq_LA[[#This Row],[País]],IFERROR(Emisiones_CH4_CO2eq_LA[[#This Row],[Residuos (kilotoneladas CO₂e)]]-M247,0),0)</f>
        <v>20</v>
      </c>
      <c r="O248" s="6">
        <f>IF(A247=Emisiones_CH4_CO2eq_LA[[#This Row],[País]],IFERROR(((Emisiones_CH4_CO2eq_LA[[#This Row],[Residuos (kilotoneladas CO₂e)]]-M247)/M247)*100,0),0)</f>
        <v>1.9801980198019802</v>
      </c>
      <c r="P248" s="6">
        <v>0.18761384335154799</v>
      </c>
      <c r="Q248">
        <v>10</v>
      </c>
      <c r="R248">
        <f>IF(A247=Emisiones_CH4_CO2eq_LA[[#This Row],[País]],IFERROR(Emisiones_CH4_CO2eq_LA[[#This Row],[UCTUS (kilotoneladas CO₂e)]]-Q247,0),0)</f>
        <v>0</v>
      </c>
      <c r="S248" s="6">
        <f>IF(A247=Emisiones_CH4_CO2eq_LA[[#This Row],[País]],IFERROR(((Emisiones_CH4_CO2eq_LA[[#This Row],[UCTUS (kilotoneladas CO₂e)]]-Q247)/Q247)*100,0),0)</f>
        <v>0</v>
      </c>
      <c r="T248" s="6">
        <v>1.82149362477231E-3</v>
      </c>
      <c r="U248">
        <v>0</v>
      </c>
      <c r="V248">
        <f>IF(A247=Emisiones_CH4_CO2eq_LA[[#This Row],[País]],IFERROR(Emisiones_CH4_CO2eq_LA[[#This Row],[Industria (kilotoneladas CO₂e)]]-U247,0),0)</f>
        <v>0</v>
      </c>
      <c r="W248" s="6">
        <f>IF(A247=Emisiones_CH4_CO2eq_LA[[#This Row],[País]],IFERROR(((Emisiones_CH4_CO2eq_LA[[#This Row],[Industria (kilotoneladas CO₂e)]]-U247)/U247)*100,0),0)</f>
        <v>0</v>
      </c>
      <c r="X248" s="6">
        <v>0</v>
      </c>
      <c r="Y248">
        <v>710</v>
      </c>
      <c r="Z248">
        <f>IF(A247=Emisiones_CH4_CO2eq_LA[[#This Row],[País]],IFERROR(Emisiones_CH4_CO2eq_LA[[#This Row],[Otras Quemas de Combustible (kilotoneladas CO₂e)]]-Y247,0),0)</f>
        <v>50</v>
      </c>
      <c r="AA248" s="6">
        <f>IF(A247=Emisiones_CH4_CO2eq_LA[[#This Row],[País]],IFERROR(((Emisiones_CH4_CO2eq_LA[[#This Row],[Otras Quemas de Combustible (kilotoneladas CO₂e)]]-Y247)/Y247)*100,0),0)</f>
        <v>7.5757575757575761</v>
      </c>
      <c r="AB248" s="6">
        <v>0.13</v>
      </c>
    </row>
    <row r="249" spans="1:28" x14ac:dyDescent="0.25">
      <c r="A249" t="s">
        <v>106</v>
      </c>
      <c r="B249" t="s">
        <v>106</v>
      </c>
      <c r="C249" t="s">
        <v>107</v>
      </c>
      <c r="D249">
        <v>1994</v>
      </c>
      <c r="E249">
        <v>2020</v>
      </c>
      <c r="F249">
        <f>IF(A248=Emisiones_CH4_CO2eq_LA[[#This Row],[País]],IFERROR(Emisiones_CH4_CO2eq_LA[[#This Row],[Agricultura (kilotoneladas CO₂e)]]-E248,0),0)</f>
        <v>90</v>
      </c>
      <c r="G249" s="6">
        <f>IF(A248=Emisiones_CH4_CO2eq_LA[[#This Row],[País]],IFERROR(((Emisiones_CH4_CO2eq_LA[[#This Row],[Agricultura (kilotoneladas CO₂e)]]-E248)/E248)*100,0),0)</f>
        <v>4.6632124352331603</v>
      </c>
      <c r="H249" s="6">
        <v>0.36317871269327501</v>
      </c>
      <c r="I249">
        <v>0</v>
      </c>
      <c r="J249">
        <f>IF(A248=Emisiones_CH4_CO2eq_LA[[#This Row],[País]],IFERROR(Emisiones_CH4_CO2eq_LA[[#This Row],[Emisiones Fugitivas (kilotoneladas CO₂e)]]-I248,0),0)</f>
        <v>0</v>
      </c>
      <c r="K249" s="6">
        <f>IF(A248=Emisiones_CH4_CO2eq_LA[[#This Row],[País]],IFERROR(((Emisiones_CH4_CO2eq_LA[[#This Row],[Emisiones Fugitivas (kilotoneladas CO₂e)]]-I248)/I248)*100,0),0)</f>
        <v>0</v>
      </c>
      <c r="L249" s="6">
        <v>0</v>
      </c>
      <c r="M249">
        <v>1040</v>
      </c>
      <c r="N249">
        <f>IF(A248=Emisiones_CH4_CO2eq_LA[[#This Row],[País]],IFERROR(Emisiones_CH4_CO2eq_LA[[#This Row],[Residuos (kilotoneladas CO₂e)]]-M248,0),0)</f>
        <v>10</v>
      </c>
      <c r="O249" s="6">
        <f>IF(A248=Emisiones_CH4_CO2eq_LA[[#This Row],[País]],IFERROR(((Emisiones_CH4_CO2eq_LA[[#This Row],[Residuos (kilotoneladas CO₂e)]]-M248)/M248)*100,0),0)</f>
        <v>0.97087378640776689</v>
      </c>
      <c r="P249" s="6">
        <v>0.186983099604458</v>
      </c>
      <c r="Q249">
        <v>10</v>
      </c>
      <c r="R249">
        <f>IF(A248=Emisiones_CH4_CO2eq_LA[[#This Row],[País]],IFERROR(Emisiones_CH4_CO2eq_LA[[#This Row],[UCTUS (kilotoneladas CO₂e)]]-Q248,0),0)</f>
        <v>0</v>
      </c>
      <c r="S249" s="6">
        <f>IF(A248=Emisiones_CH4_CO2eq_LA[[#This Row],[País]],IFERROR(((Emisiones_CH4_CO2eq_LA[[#This Row],[UCTUS (kilotoneladas CO₂e)]]-Q248)/Q248)*100,0),0)</f>
        <v>0</v>
      </c>
      <c r="T249" s="6">
        <v>1.79791441927364E-3</v>
      </c>
      <c r="U249">
        <v>0</v>
      </c>
      <c r="V249">
        <f>IF(A248=Emisiones_CH4_CO2eq_LA[[#This Row],[País]],IFERROR(Emisiones_CH4_CO2eq_LA[[#This Row],[Industria (kilotoneladas CO₂e)]]-U248,0),0)</f>
        <v>0</v>
      </c>
      <c r="W249" s="6">
        <f>IF(A248=Emisiones_CH4_CO2eq_LA[[#This Row],[País]],IFERROR(((Emisiones_CH4_CO2eq_LA[[#This Row],[Industria (kilotoneladas CO₂e)]]-U248)/U248)*100,0),0)</f>
        <v>0</v>
      </c>
      <c r="X249" s="6">
        <v>0</v>
      </c>
      <c r="Y249">
        <v>760</v>
      </c>
      <c r="Z249">
        <f>IF(A248=Emisiones_CH4_CO2eq_LA[[#This Row],[País]],IFERROR(Emisiones_CH4_CO2eq_LA[[#This Row],[Otras Quemas de Combustible (kilotoneladas CO₂e)]]-Y248,0),0)</f>
        <v>50</v>
      </c>
      <c r="AA249" s="6">
        <f>IF(A248=Emisiones_CH4_CO2eq_LA[[#This Row],[País]],IFERROR(((Emisiones_CH4_CO2eq_LA[[#This Row],[Otras Quemas de Combustible (kilotoneladas CO₂e)]]-Y248)/Y248)*100,0),0)</f>
        <v>7.042253521126761</v>
      </c>
      <c r="AB249" s="6">
        <v>0.14000000000000001</v>
      </c>
    </row>
    <row r="250" spans="1:28" x14ac:dyDescent="0.25">
      <c r="A250" t="s">
        <v>106</v>
      </c>
      <c r="B250" t="s">
        <v>106</v>
      </c>
      <c r="C250" t="s">
        <v>107</v>
      </c>
      <c r="D250">
        <v>1995</v>
      </c>
      <c r="E250">
        <v>1800</v>
      </c>
      <c r="F250">
        <f>IF(A249=Emisiones_CH4_CO2eq_LA[[#This Row],[País]],IFERROR(Emisiones_CH4_CO2eq_LA[[#This Row],[Agricultura (kilotoneladas CO₂e)]]-E249,0),0)</f>
        <v>-220</v>
      </c>
      <c r="G250" s="6">
        <f>IF(A249=Emisiones_CH4_CO2eq_LA[[#This Row],[País]],IFERROR(((Emisiones_CH4_CO2eq_LA[[#This Row],[Agricultura (kilotoneladas CO₂e)]]-E249)/E249)*100,0),0)</f>
        <v>-10.891089108910892</v>
      </c>
      <c r="H250" s="6">
        <v>0.31977260614674002</v>
      </c>
      <c r="I250">
        <v>0</v>
      </c>
      <c r="J250">
        <f>IF(A249=Emisiones_CH4_CO2eq_LA[[#This Row],[País]],IFERROR(Emisiones_CH4_CO2eq_LA[[#This Row],[Emisiones Fugitivas (kilotoneladas CO₂e)]]-I249,0),0)</f>
        <v>0</v>
      </c>
      <c r="K250" s="6">
        <f>IF(A249=Emisiones_CH4_CO2eq_LA[[#This Row],[País]],IFERROR(((Emisiones_CH4_CO2eq_LA[[#This Row],[Emisiones Fugitivas (kilotoneladas CO₂e)]]-I249)/I249)*100,0),0)</f>
        <v>0</v>
      </c>
      <c r="L250" s="6">
        <v>0</v>
      </c>
      <c r="M250">
        <v>1110</v>
      </c>
      <c r="N250">
        <f>IF(A249=Emisiones_CH4_CO2eq_LA[[#This Row],[País]],IFERROR(Emisiones_CH4_CO2eq_LA[[#This Row],[Residuos (kilotoneladas CO₂e)]]-M249,0),0)</f>
        <v>70</v>
      </c>
      <c r="O250" s="6">
        <f>IF(A249=Emisiones_CH4_CO2eq_LA[[#This Row],[País]],IFERROR(((Emisiones_CH4_CO2eq_LA[[#This Row],[Residuos (kilotoneladas CO₂e)]]-M249)/M249)*100,0),0)</f>
        <v>6.7307692307692308</v>
      </c>
      <c r="P250" s="6">
        <v>0.19719310712382301</v>
      </c>
      <c r="Q250">
        <v>10</v>
      </c>
      <c r="R250">
        <f>IF(A249=Emisiones_CH4_CO2eq_LA[[#This Row],[País]],IFERROR(Emisiones_CH4_CO2eq_LA[[#This Row],[UCTUS (kilotoneladas CO₂e)]]-Q249,0),0)</f>
        <v>0</v>
      </c>
      <c r="S250" s="6">
        <f>IF(A249=Emisiones_CH4_CO2eq_LA[[#This Row],[País]],IFERROR(((Emisiones_CH4_CO2eq_LA[[#This Row],[UCTUS (kilotoneladas CO₂e)]]-Q249)/Q249)*100,0),0)</f>
        <v>0</v>
      </c>
      <c r="T250" s="6">
        <v>1.776514478593E-3</v>
      </c>
      <c r="U250">
        <v>0</v>
      </c>
      <c r="V250">
        <f>IF(A249=Emisiones_CH4_CO2eq_LA[[#This Row],[País]],IFERROR(Emisiones_CH4_CO2eq_LA[[#This Row],[Industria (kilotoneladas CO₂e)]]-U249,0),0)</f>
        <v>0</v>
      </c>
      <c r="W250" s="6">
        <f>IF(A249=Emisiones_CH4_CO2eq_LA[[#This Row],[País]],IFERROR(((Emisiones_CH4_CO2eq_LA[[#This Row],[Industria (kilotoneladas CO₂e)]]-U249)/U249)*100,0),0)</f>
        <v>0</v>
      </c>
      <c r="X250" s="6">
        <v>0</v>
      </c>
      <c r="Y250">
        <v>750</v>
      </c>
      <c r="Z250">
        <f>IF(A249=Emisiones_CH4_CO2eq_LA[[#This Row],[País]],IFERROR(Emisiones_CH4_CO2eq_LA[[#This Row],[Otras Quemas de Combustible (kilotoneladas CO₂e)]]-Y249,0),0)</f>
        <v>-10</v>
      </c>
      <c r="AA250" s="6">
        <f>IF(A249=Emisiones_CH4_CO2eq_LA[[#This Row],[País]],IFERROR(((Emisiones_CH4_CO2eq_LA[[#This Row],[Otras Quemas de Combustible (kilotoneladas CO₂e)]]-Y249)/Y249)*100,0),0)</f>
        <v>-1.3157894736842104</v>
      </c>
      <c r="AB250" s="6">
        <v>0.13</v>
      </c>
    </row>
    <row r="251" spans="1:28" x14ac:dyDescent="0.25">
      <c r="A251" t="s">
        <v>106</v>
      </c>
      <c r="B251" t="s">
        <v>106</v>
      </c>
      <c r="C251" t="s">
        <v>107</v>
      </c>
      <c r="D251">
        <v>1996</v>
      </c>
      <c r="E251">
        <v>2049.99999999999</v>
      </c>
      <c r="F251">
        <f>IF(A250=Emisiones_CH4_CO2eq_LA[[#This Row],[País]],IFERROR(Emisiones_CH4_CO2eq_LA[[#This Row],[Agricultura (kilotoneladas CO₂e)]]-E250,0),0)</f>
        <v>249.99999999999</v>
      </c>
      <c r="G251" s="6">
        <f>IF(A250=Emisiones_CH4_CO2eq_LA[[#This Row],[País]],IFERROR(((Emisiones_CH4_CO2eq_LA[[#This Row],[Agricultura (kilotoneladas CO₂e)]]-E250)/E250)*100,0),0)</f>
        <v>13.888888888888335</v>
      </c>
      <c r="H251" s="6">
        <v>0.36028119507908601</v>
      </c>
      <c r="I251">
        <v>0</v>
      </c>
      <c r="J251">
        <f>IF(A250=Emisiones_CH4_CO2eq_LA[[#This Row],[País]],IFERROR(Emisiones_CH4_CO2eq_LA[[#This Row],[Emisiones Fugitivas (kilotoneladas CO₂e)]]-I250,0),0)</f>
        <v>0</v>
      </c>
      <c r="K251" s="6">
        <f>IF(A250=Emisiones_CH4_CO2eq_LA[[#This Row],[País]],IFERROR(((Emisiones_CH4_CO2eq_LA[[#This Row],[Emisiones Fugitivas (kilotoneladas CO₂e)]]-I250)/I250)*100,0),0)</f>
        <v>0</v>
      </c>
      <c r="L251" s="6">
        <v>0</v>
      </c>
      <c r="M251">
        <v>1180</v>
      </c>
      <c r="N251">
        <f>IF(A250=Emisiones_CH4_CO2eq_LA[[#This Row],[País]],IFERROR(Emisiones_CH4_CO2eq_LA[[#This Row],[Residuos (kilotoneladas CO₂e)]]-M250,0),0)</f>
        <v>70</v>
      </c>
      <c r="O251" s="6">
        <f>IF(A250=Emisiones_CH4_CO2eq_LA[[#This Row],[País]],IFERROR(((Emisiones_CH4_CO2eq_LA[[#This Row],[Residuos (kilotoneladas CO₂e)]]-M250)/M250)*100,0),0)</f>
        <v>6.3063063063063058</v>
      </c>
      <c r="P251" s="6">
        <v>0.20738137082600999</v>
      </c>
      <c r="Q251">
        <v>0</v>
      </c>
      <c r="R251">
        <f>IF(A250=Emisiones_CH4_CO2eq_LA[[#This Row],[País]],IFERROR(Emisiones_CH4_CO2eq_LA[[#This Row],[UCTUS (kilotoneladas CO₂e)]]-Q250,0),0)</f>
        <v>-10</v>
      </c>
      <c r="S251" s="6">
        <f>IF(A250=Emisiones_CH4_CO2eq_LA[[#This Row],[País]],IFERROR(((Emisiones_CH4_CO2eq_LA[[#This Row],[UCTUS (kilotoneladas CO₂e)]]-Q250)/Q250)*100,0),0)</f>
        <v>-100</v>
      </c>
      <c r="T251" s="6">
        <v>0</v>
      </c>
      <c r="U251">
        <v>0</v>
      </c>
      <c r="V251">
        <f>IF(A250=Emisiones_CH4_CO2eq_LA[[#This Row],[País]],IFERROR(Emisiones_CH4_CO2eq_LA[[#This Row],[Industria (kilotoneladas CO₂e)]]-U250,0),0)</f>
        <v>0</v>
      </c>
      <c r="W251" s="6">
        <f>IF(A250=Emisiones_CH4_CO2eq_LA[[#This Row],[País]],IFERROR(((Emisiones_CH4_CO2eq_LA[[#This Row],[Industria (kilotoneladas CO₂e)]]-U250)/U250)*100,0),0)</f>
        <v>0</v>
      </c>
      <c r="X251" s="6">
        <v>0</v>
      </c>
      <c r="Y251">
        <v>730</v>
      </c>
      <c r="Z251">
        <f>IF(A250=Emisiones_CH4_CO2eq_LA[[#This Row],[País]],IFERROR(Emisiones_CH4_CO2eq_LA[[#This Row],[Otras Quemas de Combustible (kilotoneladas CO₂e)]]-Y250,0),0)</f>
        <v>-20</v>
      </c>
      <c r="AA251" s="6">
        <f>IF(A250=Emisiones_CH4_CO2eq_LA[[#This Row],[País]],IFERROR(((Emisiones_CH4_CO2eq_LA[[#This Row],[Otras Quemas de Combustible (kilotoneladas CO₂e)]]-Y250)/Y250)*100,0),0)</f>
        <v>-2.666666666666667</v>
      </c>
      <c r="AB251" s="6">
        <v>0.13</v>
      </c>
    </row>
    <row r="252" spans="1:28" x14ac:dyDescent="0.25">
      <c r="A252" t="s">
        <v>106</v>
      </c>
      <c r="B252" t="s">
        <v>106</v>
      </c>
      <c r="C252" t="s">
        <v>107</v>
      </c>
      <c r="D252">
        <v>1997</v>
      </c>
      <c r="E252">
        <v>1880</v>
      </c>
      <c r="F252">
        <f>IF(A251=Emisiones_CH4_CO2eq_LA[[#This Row],[País]],IFERROR(Emisiones_CH4_CO2eq_LA[[#This Row],[Agricultura (kilotoneladas CO₂e)]]-E251,0),0)</f>
        <v>-169.99999999999</v>
      </c>
      <c r="G252" s="6">
        <f>IF(A251=Emisiones_CH4_CO2eq_LA[[#This Row],[País]],IFERROR(((Emisiones_CH4_CO2eq_LA[[#This Row],[Agricultura (kilotoneladas CO₂e)]]-E251)/E251)*100,0),0)</f>
        <v>-8.2926829268288209</v>
      </c>
      <c r="H252" s="6">
        <v>0.32718412808910502</v>
      </c>
      <c r="I252">
        <v>0</v>
      </c>
      <c r="J252">
        <f>IF(A251=Emisiones_CH4_CO2eq_LA[[#This Row],[País]],IFERROR(Emisiones_CH4_CO2eq_LA[[#This Row],[Emisiones Fugitivas (kilotoneladas CO₂e)]]-I251,0),0)</f>
        <v>0</v>
      </c>
      <c r="K252" s="6">
        <f>IF(A251=Emisiones_CH4_CO2eq_LA[[#This Row],[País]],IFERROR(((Emisiones_CH4_CO2eq_LA[[#This Row],[Emisiones Fugitivas (kilotoneladas CO₂e)]]-I251)/I251)*100,0),0)</f>
        <v>0</v>
      </c>
      <c r="L252" s="6">
        <v>0</v>
      </c>
      <c r="M252">
        <v>1240</v>
      </c>
      <c r="N252">
        <f>IF(A251=Emisiones_CH4_CO2eq_LA[[#This Row],[País]],IFERROR(Emisiones_CH4_CO2eq_LA[[#This Row],[Residuos (kilotoneladas CO₂e)]]-M251,0),0)</f>
        <v>60</v>
      </c>
      <c r="O252" s="6">
        <f>IF(A251=Emisiones_CH4_CO2eq_LA[[#This Row],[País]],IFERROR(((Emisiones_CH4_CO2eq_LA[[#This Row],[Residuos (kilotoneladas CO₂e)]]-M251)/M251)*100,0),0)</f>
        <v>5.0847457627118651</v>
      </c>
      <c r="P252" s="6">
        <v>0.21580229725026101</v>
      </c>
      <c r="Q252">
        <v>0</v>
      </c>
      <c r="R252">
        <f>IF(A251=Emisiones_CH4_CO2eq_LA[[#This Row],[País]],IFERROR(Emisiones_CH4_CO2eq_LA[[#This Row],[UCTUS (kilotoneladas CO₂e)]]-Q251,0),0)</f>
        <v>0</v>
      </c>
      <c r="S252" s="6">
        <f>IF(A251=Emisiones_CH4_CO2eq_LA[[#This Row],[País]],IFERROR(((Emisiones_CH4_CO2eq_LA[[#This Row],[UCTUS (kilotoneladas CO₂e)]]-Q251)/Q251)*100,0),0)</f>
        <v>0</v>
      </c>
      <c r="T252" s="6">
        <v>0</v>
      </c>
      <c r="U252">
        <v>0</v>
      </c>
      <c r="V252">
        <f>IF(A251=Emisiones_CH4_CO2eq_LA[[#This Row],[País]],IFERROR(Emisiones_CH4_CO2eq_LA[[#This Row],[Industria (kilotoneladas CO₂e)]]-U251,0),0)</f>
        <v>0</v>
      </c>
      <c r="W252" s="6">
        <f>IF(A251=Emisiones_CH4_CO2eq_LA[[#This Row],[País]],IFERROR(((Emisiones_CH4_CO2eq_LA[[#This Row],[Industria (kilotoneladas CO₂e)]]-U251)/U251)*100,0),0)</f>
        <v>0</v>
      </c>
      <c r="X252" s="6">
        <v>0</v>
      </c>
      <c r="Y252">
        <v>720</v>
      </c>
      <c r="Z252">
        <f>IF(A251=Emisiones_CH4_CO2eq_LA[[#This Row],[País]],IFERROR(Emisiones_CH4_CO2eq_LA[[#This Row],[Otras Quemas de Combustible (kilotoneladas CO₂e)]]-Y251,0),0)</f>
        <v>-10</v>
      </c>
      <c r="AA252" s="6">
        <f>IF(A251=Emisiones_CH4_CO2eq_LA[[#This Row],[País]],IFERROR(((Emisiones_CH4_CO2eq_LA[[#This Row],[Otras Quemas de Combustible (kilotoneladas CO₂e)]]-Y251)/Y251)*100,0),0)</f>
        <v>-1.3698630136986301</v>
      </c>
      <c r="AB252" s="6">
        <v>0.12</v>
      </c>
    </row>
    <row r="253" spans="1:28" x14ac:dyDescent="0.25">
      <c r="A253" t="s">
        <v>106</v>
      </c>
      <c r="B253" t="s">
        <v>106</v>
      </c>
      <c r="C253" t="s">
        <v>107</v>
      </c>
      <c r="D253">
        <v>1998</v>
      </c>
      <c r="E253">
        <v>1710</v>
      </c>
      <c r="F253">
        <f>IF(A252=Emisiones_CH4_CO2eq_LA[[#This Row],[País]],IFERROR(Emisiones_CH4_CO2eq_LA[[#This Row],[Agricultura (kilotoneladas CO₂e)]]-E252,0),0)</f>
        <v>-170</v>
      </c>
      <c r="G253" s="6">
        <f>IF(A252=Emisiones_CH4_CO2eq_LA[[#This Row],[País]],IFERROR(((Emisiones_CH4_CO2eq_LA[[#This Row],[Agricultura (kilotoneladas CO₂e)]]-E252)/E252)*100,0),0)</f>
        <v>-9.0425531914893629</v>
      </c>
      <c r="H253" s="6">
        <v>0.29492928596067602</v>
      </c>
      <c r="I253">
        <v>0</v>
      </c>
      <c r="J253">
        <f>IF(A252=Emisiones_CH4_CO2eq_LA[[#This Row],[País]],IFERROR(Emisiones_CH4_CO2eq_LA[[#This Row],[Emisiones Fugitivas (kilotoneladas CO₂e)]]-I252,0),0)</f>
        <v>0</v>
      </c>
      <c r="K253" s="6">
        <f>IF(A252=Emisiones_CH4_CO2eq_LA[[#This Row],[País]],IFERROR(((Emisiones_CH4_CO2eq_LA[[#This Row],[Emisiones Fugitivas (kilotoneladas CO₂e)]]-I252)/I252)*100,0),0)</f>
        <v>0</v>
      </c>
      <c r="L253" s="6">
        <v>0</v>
      </c>
      <c r="M253">
        <v>1310</v>
      </c>
      <c r="N253">
        <f>IF(A252=Emisiones_CH4_CO2eq_LA[[#This Row],[País]],IFERROR(Emisiones_CH4_CO2eq_LA[[#This Row],[Residuos (kilotoneladas CO₂e)]]-M252,0),0)</f>
        <v>70</v>
      </c>
      <c r="O253" s="6">
        <f>IF(A252=Emisiones_CH4_CO2eq_LA[[#This Row],[País]],IFERROR(((Emisiones_CH4_CO2eq_LA[[#This Row],[Residuos (kilotoneladas CO₂e)]]-M252)/M252)*100,0),0)</f>
        <v>5.6451612903225801</v>
      </c>
      <c r="P253" s="6">
        <v>0.225939979303208</v>
      </c>
      <c r="Q253">
        <v>0</v>
      </c>
      <c r="R253">
        <f>IF(A252=Emisiones_CH4_CO2eq_LA[[#This Row],[País]],IFERROR(Emisiones_CH4_CO2eq_LA[[#This Row],[UCTUS (kilotoneladas CO₂e)]]-Q252,0),0)</f>
        <v>0</v>
      </c>
      <c r="S253" s="6">
        <f>IF(A252=Emisiones_CH4_CO2eq_LA[[#This Row],[País]],IFERROR(((Emisiones_CH4_CO2eq_LA[[#This Row],[UCTUS (kilotoneladas CO₂e)]]-Q252)/Q252)*100,0),0)</f>
        <v>0</v>
      </c>
      <c r="T253" s="6">
        <v>0</v>
      </c>
      <c r="U253">
        <v>0</v>
      </c>
      <c r="V253">
        <f>IF(A252=Emisiones_CH4_CO2eq_LA[[#This Row],[País]],IFERROR(Emisiones_CH4_CO2eq_LA[[#This Row],[Industria (kilotoneladas CO₂e)]]-U252,0),0)</f>
        <v>0</v>
      </c>
      <c r="W253" s="6">
        <f>IF(A252=Emisiones_CH4_CO2eq_LA[[#This Row],[País]],IFERROR(((Emisiones_CH4_CO2eq_LA[[#This Row],[Industria (kilotoneladas CO₂e)]]-U252)/U252)*100,0),0)</f>
        <v>0</v>
      </c>
      <c r="X253" s="6">
        <v>0</v>
      </c>
      <c r="Y253">
        <v>700</v>
      </c>
      <c r="Z253">
        <f>IF(A252=Emisiones_CH4_CO2eq_LA[[#This Row],[País]],IFERROR(Emisiones_CH4_CO2eq_LA[[#This Row],[Otras Quemas de Combustible (kilotoneladas CO₂e)]]-Y252,0),0)</f>
        <v>-20</v>
      </c>
      <c r="AA253" s="6">
        <f>IF(A252=Emisiones_CH4_CO2eq_LA[[#This Row],[País]],IFERROR(((Emisiones_CH4_CO2eq_LA[[#This Row],[Otras Quemas de Combustible (kilotoneladas CO₂e)]]-Y252)/Y252)*100,0),0)</f>
        <v>-2.7777777777777777</v>
      </c>
      <c r="AB253" s="6">
        <v>0.12</v>
      </c>
    </row>
    <row r="254" spans="1:28" x14ac:dyDescent="0.25">
      <c r="A254" t="s">
        <v>106</v>
      </c>
      <c r="B254" t="s">
        <v>106</v>
      </c>
      <c r="C254" t="s">
        <v>107</v>
      </c>
      <c r="D254">
        <v>1999</v>
      </c>
      <c r="E254">
        <v>1840</v>
      </c>
      <c r="F254">
        <f>IF(A253=Emisiones_CH4_CO2eq_LA[[#This Row],[País]],IFERROR(Emisiones_CH4_CO2eq_LA[[#This Row],[Agricultura (kilotoneladas CO₂e)]]-E253,0),0)</f>
        <v>130</v>
      </c>
      <c r="G254" s="6">
        <f>IF(A253=Emisiones_CH4_CO2eq_LA[[#This Row],[País]],IFERROR(((Emisiones_CH4_CO2eq_LA[[#This Row],[Agricultura (kilotoneladas CO₂e)]]-E253)/E253)*100,0),0)</f>
        <v>7.6023391812865491</v>
      </c>
      <c r="H254" s="6">
        <v>0.31479897348160801</v>
      </c>
      <c r="I254">
        <v>0</v>
      </c>
      <c r="J254">
        <f>IF(A253=Emisiones_CH4_CO2eq_LA[[#This Row],[País]],IFERROR(Emisiones_CH4_CO2eq_LA[[#This Row],[Emisiones Fugitivas (kilotoneladas CO₂e)]]-I253,0),0)</f>
        <v>0</v>
      </c>
      <c r="K254" s="6">
        <f>IF(A253=Emisiones_CH4_CO2eq_LA[[#This Row],[País]],IFERROR(((Emisiones_CH4_CO2eq_LA[[#This Row],[Emisiones Fugitivas (kilotoneladas CO₂e)]]-I253)/I253)*100,0),0)</f>
        <v>0</v>
      </c>
      <c r="L254" s="6">
        <v>0</v>
      </c>
      <c r="M254">
        <v>1380</v>
      </c>
      <c r="N254">
        <f>IF(A253=Emisiones_CH4_CO2eq_LA[[#This Row],[País]],IFERROR(Emisiones_CH4_CO2eq_LA[[#This Row],[Residuos (kilotoneladas CO₂e)]]-M253,0),0)</f>
        <v>70</v>
      </c>
      <c r="O254" s="6">
        <f>IF(A253=Emisiones_CH4_CO2eq_LA[[#This Row],[País]],IFERROR(((Emisiones_CH4_CO2eq_LA[[#This Row],[Residuos (kilotoneladas CO₂e)]]-M253)/M253)*100,0),0)</f>
        <v>5.343511450381679</v>
      </c>
      <c r="P254" s="6">
        <v>0.23609923011120601</v>
      </c>
      <c r="Q254">
        <v>0</v>
      </c>
      <c r="R254">
        <f>IF(A253=Emisiones_CH4_CO2eq_LA[[#This Row],[País]],IFERROR(Emisiones_CH4_CO2eq_LA[[#This Row],[UCTUS (kilotoneladas CO₂e)]]-Q253,0),0)</f>
        <v>0</v>
      </c>
      <c r="S254" s="6">
        <f>IF(A253=Emisiones_CH4_CO2eq_LA[[#This Row],[País]],IFERROR(((Emisiones_CH4_CO2eq_LA[[#This Row],[UCTUS (kilotoneladas CO₂e)]]-Q253)/Q253)*100,0),0)</f>
        <v>0</v>
      </c>
      <c r="T254" s="6">
        <v>0</v>
      </c>
      <c r="U254">
        <v>0</v>
      </c>
      <c r="V254">
        <f>IF(A253=Emisiones_CH4_CO2eq_LA[[#This Row],[País]],IFERROR(Emisiones_CH4_CO2eq_LA[[#This Row],[Industria (kilotoneladas CO₂e)]]-U253,0),0)</f>
        <v>0</v>
      </c>
      <c r="W254" s="6">
        <f>IF(A253=Emisiones_CH4_CO2eq_LA[[#This Row],[País]],IFERROR(((Emisiones_CH4_CO2eq_LA[[#This Row],[Industria (kilotoneladas CO₂e)]]-U253)/U253)*100,0),0)</f>
        <v>0</v>
      </c>
      <c r="X254" s="6">
        <v>0</v>
      </c>
      <c r="Y254">
        <v>680</v>
      </c>
      <c r="Z254">
        <f>IF(A253=Emisiones_CH4_CO2eq_LA[[#This Row],[País]],IFERROR(Emisiones_CH4_CO2eq_LA[[#This Row],[Otras Quemas de Combustible (kilotoneladas CO₂e)]]-Y253,0),0)</f>
        <v>-20</v>
      </c>
      <c r="AA254" s="6">
        <f>IF(A253=Emisiones_CH4_CO2eq_LA[[#This Row],[País]],IFERROR(((Emisiones_CH4_CO2eq_LA[[#This Row],[Otras Quemas de Combustible (kilotoneladas CO₂e)]]-Y253)/Y253)*100,0),0)</f>
        <v>-2.8571428571428572</v>
      </c>
      <c r="AB254" s="6">
        <v>0.12</v>
      </c>
    </row>
    <row r="255" spans="1:28" x14ac:dyDescent="0.25">
      <c r="A255" t="s">
        <v>106</v>
      </c>
      <c r="B255" t="s">
        <v>106</v>
      </c>
      <c r="C255" t="s">
        <v>107</v>
      </c>
      <c r="D255">
        <v>2000</v>
      </c>
      <c r="E255">
        <v>1710</v>
      </c>
      <c r="F255">
        <f>IF(A254=Emisiones_CH4_CO2eq_LA[[#This Row],[País]],IFERROR(Emisiones_CH4_CO2eq_LA[[#This Row],[Agricultura (kilotoneladas CO₂e)]]-E254,0),0)</f>
        <v>-130</v>
      </c>
      <c r="G255" s="6">
        <f>IF(A254=Emisiones_CH4_CO2eq_LA[[#This Row],[País]],IFERROR(((Emisiones_CH4_CO2eq_LA[[#This Row],[Agricultura (kilotoneladas CO₂e)]]-E254)/E254)*100,0),0)</f>
        <v>-7.0652173913043477</v>
      </c>
      <c r="H255" s="6">
        <v>0.290421195652173</v>
      </c>
      <c r="I255">
        <v>0</v>
      </c>
      <c r="J255">
        <f>IF(A254=Emisiones_CH4_CO2eq_LA[[#This Row],[País]],IFERROR(Emisiones_CH4_CO2eq_LA[[#This Row],[Emisiones Fugitivas (kilotoneladas CO₂e)]]-I254,0),0)</f>
        <v>0</v>
      </c>
      <c r="K255" s="6">
        <f>IF(A254=Emisiones_CH4_CO2eq_LA[[#This Row],[País]],IFERROR(((Emisiones_CH4_CO2eq_LA[[#This Row],[Emisiones Fugitivas (kilotoneladas CO₂e)]]-I254)/I254)*100,0),0)</f>
        <v>0</v>
      </c>
      <c r="L255" s="6">
        <v>0</v>
      </c>
      <c r="M255">
        <v>1440</v>
      </c>
      <c r="N255">
        <f>IF(A254=Emisiones_CH4_CO2eq_LA[[#This Row],[País]],IFERROR(Emisiones_CH4_CO2eq_LA[[#This Row],[Residuos (kilotoneladas CO₂e)]]-M254,0),0)</f>
        <v>60</v>
      </c>
      <c r="O255" s="6">
        <f>IF(A254=Emisiones_CH4_CO2eq_LA[[#This Row],[País]],IFERROR(((Emisiones_CH4_CO2eq_LA[[#This Row],[Residuos (kilotoneladas CO₂e)]]-M254)/M254)*100,0),0)</f>
        <v>4.3478260869565215</v>
      </c>
      <c r="P255" s="6">
        <v>0.24456521739130399</v>
      </c>
      <c r="Q255">
        <v>0</v>
      </c>
      <c r="R255">
        <f>IF(A254=Emisiones_CH4_CO2eq_LA[[#This Row],[País]],IFERROR(Emisiones_CH4_CO2eq_LA[[#This Row],[UCTUS (kilotoneladas CO₂e)]]-Q254,0),0)</f>
        <v>0</v>
      </c>
      <c r="S255" s="6">
        <f>IF(A254=Emisiones_CH4_CO2eq_LA[[#This Row],[País]],IFERROR(((Emisiones_CH4_CO2eq_LA[[#This Row],[UCTUS (kilotoneladas CO₂e)]]-Q254)/Q254)*100,0),0)</f>
        <v>0</v>
      </c>
      <c r="T255" s="6">
        <v>0</v>
      </c>
      <c r="U255">
        <v>0</v>
      </c>
      <c r="V255">
        <f>IF(A254=Emisiones_CH4_CO2eq_LA[[#This Row],[País]],IFERROR(Emisiones_CH4_CO2eq_LA[[#This Row],[Industria (kilotoneladas CO₂e)]]-U254,0),0)</f>
        <v>0</v>
      </c>
      <c r="W255" s="6">
        <f>IF(A254=Emisiones_CH4_CO2eq_LA[[#This Row],[País]],IFERROR(((Emisiones_CH4_CO2eq_LA[[#This Row],[Industria (kilotoneladas CO₂e)]]-U254)/U254)*100,0),0)</f>
        <v>0</v>
      </c>
      <c r="X255" s="6">
        <v>0</v>
      </c>
      <c r="Y255">
        <v>660</v>
      </c>
      <c r="Z255">
        <f>IF(A254=Emisiones_CH4_CO2eq_LA[[#This Row],[País]],IFERROR(Emisiones_CH4_CO2eq_LA[[#This Row],[Otras Quemas de Combustible (kilotoneladas CO₂e)]]-Y254,0),0)</f>
        <v>-20</v>
      </c>
      <c r="AA255" s="6">
        <f>IF(A254=Emisiones_CH4_CO2eq_LA[[#This Row],[País]],IFERROR(((Emisiones_CH4_CO2eq_LA[[#This Row],[Otras Quemas de Combustible (kilotoneladas CO₂e)]]-Y254)/Y254)*100,0),0)</f>
        <v>-2.9411764705882351</v>
      </c>
      <c r="AB255" s="6">
        <v>0.11</v>
      </c>
    </row>
    <row r="256" spans="1:28" x14ac:dyDescent="0.25">
      <c r="A256" t="s">
        <v>106</v>
      </c>
      <c r="B256" t="s">
        <v>106</v>
      </c>
      <c r="C256" t="s">
        <v>107</v>
      </c>
      <c r="D256">
        <v>2001</v>
      </c>
      <c r="E256">
        <v>1960</v>
      </c>
      <c r="F256">
        <f>IF(A255=Emisiones_CH4_CO2eq_LA[[#This Row],[País]],IFERROR(Emisiones_CH4_CO2eq_LA[[#This Row],[Agricultura (kilotoneladas CO₂e)]]-E255,0),0)</f>
        <v>250</v>
      </c>
      <c r="G256" s="6">
        <f>IF(A255=Emisiones_CH4_CO2eq_LA[[#This Row],[País]],IFERROR(((Emisiones_CH4_CO2eq_LA[[#This Row],[Agricultura (kilotoneladas CO₂e)]]-E255)/E255)*100,0),0)</f>
        <v>14.619883040935672</v>
      </c>
      <c r="H256" s="6">
        <v>0.33069006242618498</v>
      </c>
      <c r="I256">
        <v>0</v>
      </c>
      <c r="J256">
        <f>IF(A255=Emisiones_CH4_CO2eq_LA[[#This Row],[País]],IFERROR(Emisiones_CH4_CO2eq_LA[[#This Row],[Emisiones Fugitivas (kilotoneladas CO₂e)]]-I255,0),0)</f>
        <v>0</v>
      </c>
      <c r="K256" s="6">
        <f>IF(A255=Emisiones_CH4_CO2eq_LA[[#This Row],[País]],IFERROR(((Emisiones_CH4_CO2eq_LA[[#This Row],[Emisiones Fugitivas (kilotoneladas CO₂e)]]-I255)/I255)*100,0),0)</f>
        <v>0</v>
      </c>
      <c r="L256" s="6">
        <v>0</v>
      </c>
      <c r="M256">
        <v>1510</v>
      </c>
      <c r="N256">
        <f>IF(A255=Emisiones_CH4_CO2eq_LA[[#This Row],[País]],IFERROR(Emisiones_CH4_CO2eq_LA[[#This Row],[Residuos (kilotoneladas CO₂e)]]-M255,0),0)</f>
        <v>70</v>
      </c>
      <c r="O256" s="6">
        <f>IF(A255=Emisiones_CH4_CO2eq_LA[[#This Row],[País]],IFERROR(((Emisiones_CH4_CO2eq_LA[[#This Row],[Residuos (kilotoneladas CO₂e)]]-M255)/M255)*100,0),0)</f>
        <v>4.8611111111111116</v>
      </c>
      <c r="P256" s="6">
        <v>0.25476632360384599</v>
      </c>
      <c r="Q256">
        <v>0</v>
      </c>
      <c r="R256">
        <f>IF(A255=Emisiones_CH4_CO2eq_LA[[#This Row],[País]],IFERROR(Emisiones_CH4_CO2eq_LA[[#This Row],[UCTUS (kilotoneladas CO₂e)]]-Q255,0),0)</f>
        <v>0</v>
      </c>
      <c r="S256" s="6">
        <f>IF(A255=Emisiones_CH4_CO2eq_LA[[#This Row],[País]],IFERROR(((Emisiones_CH4_CO2eq_LA[[#This Row],[UCTUS (kilotoneladas CO₂e)]]-Q255)/Q255)*100,0),0)</f>
        <v>0</v>
      </c>
      <c r="T256" s="6">
        <v>0</v>
      </c>
      <c r="U256">
        <v>0</v>
      </c>
      <c r="V256">
        <f>IF(A255=Emisiones_CH4_CO2eq_LA[[#This Row],[País]],IFERROR(Emisiones_CH4_CO2eq_LA[[#This Row],[Industria (kilotoneladas CO₂e)]]-U255,0),0)</f>
        <v>0</v>
      </c>
      <c r="W256" s="6">
        <f>IF(A255=Emisiones_CH4_CO2eq_LA[[#This Row],[País]],IFERROR(((Emisiones_CH4_CO2eq_LA[[#This Row],[Industria (kilotoneladas CO₂e)]]-U255)/U255)*100,0),0)</f>
        <v>0</v>
      </c>
      <c r="X256" s="6">
        <v>0</v>
      </c>
      <c r="Y256">
        <v>640</v>
      </c>
      <c r="Z256">
        <f>IF(A255=Emisiones_CH4_CO2eq_LA[[#This Row],[País]],IFERROR(Emisiones_CH4_CO2eq_LA[[#This Row],[Otras Quemas de Combustible (kilotoneladas CO₂e)]]-Y255,0),0)</f>
        <v>-20</v>
      </c>
      <c r="AA256" s="6">
        <f>IF(A255=Emisiones_CH4_CO2eq_LA[[#This Row],[País]],IFERROR(((Emisiones_CH4_CO2eq_LA[[#This Row],[Otras Quemas de Combustible (kilotoneladas CO₂e)]]-Y255)/Y255)*100,0),0)</f>
        <v>-3.0303030303030303</v>
      </c>
      <c r="AB256" s="6">
        <v>0.11</v>
      </c>
    </row>
    <row r="257" spans="1:28" x14ac:dyDescent="0.25">
      <c r="A257" t="s">
        <v>106</v>
      </c>
      <c r="B257" t="s">
        <v>106</v>
      </c>
      <c r="C257" t="s">
        <v>107</v>
      </c>
      <c r="D257">
        <v>2002</v>
      </c>
      <c r="E257">
        <v>2089.99999999999</v>
      </c>
      <c r="F257">
        <f>IF(A256=Emisiones_CH4_CO2eq_LA[[#This Row],[País]],IFERROR(Emisiones_CH4_CO2eq_LA[[#This Row],[Agricultura (kilotoneladas CO₂e)]]-E256,0),0)</f>
        <v>129.99999999999</v>
      </c>
      <c r="G257" s="6">
        <f>IF(A256=Emisiones_CH4_CO2eq_LA[[#This Row],[País]],IFERROR(((Emisiones_CH4_CO2eq_LA[[#This Row],[Agricultura (kilotoneladas CO₂e)]]-E256)/E256)*100,0),0)</f>
        <v>6.6326530612239791</v>
      </c>
      <c r="H257" s="6">
        <v>0.35055350553505499</v>
      </c>
      <c r="I257">
        <v>0</v>
      </c>
      <c r="J257">
        <f>IF(A256=Emisiones_CH4_CO2eq_LA[[#This Row],[País]],IFERROR(Emisiones_CH4_CO2eq_LA[[#This Row],[Emisiones Fugitivas (kilotoneladas CO₂e)]]-I256,0),0)</f>
        <v>0</v>
      </c>
      <c r="K257" s="6">
        <f>IF(A256=Emisiones_CH4_CO2eq_LA[[#This Row],[País]],IFERROR(((Emisiones_CH4_CO2eq_LA[[#This Row],[Emisiones Fugitivas (kilotoneladas CO₂e)]]-I256)/I256)*100,0),0)</f>
        <v>0</v>
      </c>
      <c r="L257" s="6">
        <v>0</v>
      </c>
      <c r="M257">
        <v>1580</v>
      </c>
      <c r="N257">
        <f>IF(A256=Emisiones_CH4_CO2eq_LA[[#This Row],[País]],IFERROR(Emisiones_CH4_CO2eq_LA[[#This Row],[Residuos (kilotoneladas CO₂e)]]-M256,0),0)</f>
        <v>70</v>
      </c>
      <c r="O257" s="6">
        <f>IF(A256=Emisiones_CH4_CO2eq_LA[[#This Row],[País]],IFERROR(((Emisiones_CH4_CO2eq_LA[[#This Row],[Residuos (kilotoneladas CO₂e)]]-M256)/M256)*100,0),0)</f>
        <v>4.6357615894039732</v>
      </c>
      <c r="P257" s="6">
        <v>0.26501174102650099</v>
      </c>
      <c r="Q257">
        <v>0</v>
      </c>
      <c r="R257">
        <f>IF(A256=Emisiones_CH4_CO2eq_LA[[#This Row],[País]],IFERROR(Emisiones_CH4_CO2eq_LA[[#This Row],[UCTUS (kilotoneladas CO₂e)]]-Q256,0),0)</f>
        <v>0</v>
      </c>
      <c r="S257" s="6">
        <f>IF(A256=Emisiones_CH4_CO2eq_LA[[#This Row],[País]],IFERROR(((Emisiones_CH4_CO2eq_LA[[#This Row],[UCTUS (kilotoneladas CO₂e)]]-Q256)/Q256)*100,0),0)</f>
        <v>0</v>
      </c>
      <c r="T257" s="6">
        <v>0</v>
      </c>
      <c r="U257">
        <v>0</v>
      </c>
      <c r="V257">
        <f>IF(A256=Emisiones_CH4_CO2eq_LA[[#This Row],[País]],IFERROR(Emisiones_CH4_CO2eq_LA[[#This Row],[Industria (kilotoneladas CO₂e)]]-U256,0),0)</f>
        <v>0</v>
      </c>
      <c r="W257" s="6">
        <f>IF(A256=Emisiones_CH4_CO2eq_LA[[#This Row],[País]],IFERROR(((Emisiones_CH4_CO2eq_LA[[#This Row],[Industria (kilotoneladas CO₂e)]]-U256)/U256)*100,0),0)</f>
        <v>0</v>
      </c>
      <c r="X257" s="6">
        <v>0</v>
      </c>
      <c r="Y257">
        <v>620</v>
      </c>
      <c r="Z257">
        <f>IF(A256=Emisiones_CH4_CO2eq_LA[[#This Row],[País]],IFERROR(Emisiones_CH4_CO2eq_LA[[#This Row],[Otras Quemas de Combustible (kilotoneladas CO₂e)]]-Y256,0),0)</f>
        <v>-20</v>
      </c>
      <c r="AA257" s="6">
        <f>IF(A256=Emisiones_CH4_CO2eq_LA[[#This Row],[País]],IFERROR(((Emisiones_CH4_CO2eq_LA[[#This Row],[Otras Quemas de Combustible (kilotoneladas CO₂e)]]-Y256)/Y256)*100,0),0)</f>
        <v>-3.125</v>
      </c>
      <c r="AB257" s="6">
        <v>0.1</v>
      </c>
    </row>
    <row r="258" spans="1:28" x14ac:dyDescent="0.25">
      <c r="A258" t="s">
        <v>106</v>
      </c>
      <c r="B258" t="s">
        <v>106</v>
      </c>
      <c r="C258" t="s">
        <v>107</v>
      </c>
      <c r="D258">
        <v>2003</v>
      </c>
      <c r="E258">
        <v>2000</v>
      </c>
      <c r="F258">
        <f>IF(A257=Emisiones_CH4_CO2eq_LA[[#This Row],[País]],IFERROR(Emisiones_CH4_CO2eq_LA[[#This Row],[Agricultura (kilotoneladas CO₂e)]]-E257,0),0)</f>
        <v>-89.999999999989996</v>
      </c>
      <c r="G258" s="6">
        <f>IF(A257=Emisiones_CH4_CO2eq_LA[[#This Row],[País]],IFERROR(((Emisiones_CH4_CO2eq_LA[[#This Row],[Agricultura (kilotoneladas CO₂e)]]-E257)/E257)*100,0),0)</f>
        <v>-4.3062200956933214</v>
      </c>
      <c r="H258" s="6">
        <v>0.33366700033366697</v>
      </c>
      <c r="I258">
        <v>0</v>
      </c>
      <c r="J258">
        <f>IF(A257=Emisiones_CH4_CO2eq_LA[[#This Row],[País]],IFERROR(Emisiones_CH4_CO2eq_LA[[#This Row],[Emisiones Fugitivas (kilotoneladas CO₂e)]]-I257,0),0)</f>
        <v>0</v>
      </c>
      <c r="K258" s="6">
        <f>IF(A257=Emisiones_CH4_CO2eq_LA[[#This Row],[País]],IFERROR(((Emisiones_CH4_CO2eq_LA[[#This Row],[Emisiones Fugitivas (kilotoneladas CO₂e)]]-I257)/I257)*100,0),0)</f>
        <v>0</v>
      </c>
      <c r="L258" s="6">
        <v>0</v>
      </c>
      <c r="M258">
        <v>1640</v>
      </c>
      <c r="N258">
        <f>IF(A257=Emisiones_CH4_CO2eq_LA[[#This Row],[País]],IFERROR(Emisiones_CH4_CO2eq_LA[[#This Row],[Residuos (kilotoneladas CO₂e)]]-M257,0),0)</f>
        <v>60</v>
      </c>
      <c r="O258" s="6">
        <f>IF(A257=Emisiones_CH4_CO2eq_LA[[#This Row],[País]],IFERROR(((Emisiones_CH4_CO2eq_LA[[#This Row],[Residuos (kilotoneladas CO₂e)]]-M257)/M257)*100,0),0)</f>
        <v>3.79746835443038</v>
      </c>
      <c r="P258" s="6">
        <v>0.27360694027360599</v>
      </c>
      <c r="Q258">
        <v>0</v>
      </c>
      <c r="R258">
        <f>IF(A257=Emisiones_CH4_CO2eq_LA[[#This Row],[País]],IFERROR(Emisiones_CH4_CO2eq_LA[[#This Row],[UCTUS (kilotoneladas CO₂e)]]-Q257,0),0)</f>
        <v>0</v>
      </c>
      <c r="S258" s="6">
        <f>IF(A257=Emisiones_CH4_CO2eq_LA[[#This Row],[País]],IFERROR(((Emisiones_CH4_CO2eq_LA[[#This Row],[UCTUS (kilotoneladas CO₂e)]]-Q257)/Q257)*100,0),0)</f>
        <v>0</v>
      </c>
      <c r="T258" s="6">
        <v>0</v>
      </c>
      <c r="U258">
        <v>0</v>
      </c>
      <c r="V258">
        <f>IF(A257=Emisiones_CH4_CO2eq_LA[[#This Row],[País]],IFERROR(Emisiones_CH4_CO2eq_LA[[#This Row],[Industria (kilotoneladas CO₂e)]]-U257,0),0)</f>
        <v>0</v>
      </c>
      <c r="W258" s="6">
        <f>IF(A257=Emisiones_CH4_CO2eq_LA[[#This Row],[País]],IFERROR(((Emisiones_CH4_CO2eq_LA[[#This Row],[Industria (kilotoneladas CO₂e)]]-U257)/U257)*100,0),0)</f>
        <v>0</v>
      </c>
      <c r="X258" s="6">
        <v>0</v>
      </c>
      <c r="Y258">
        <v>600</v>
      </c>
      <c r="Z258">
        <f>IF(A257=Emisiones_CH4_CO2eq_LA[[#This Row],[País]],IFERROR(Emisiones_CH4_CO2eq_LA[[#This Row],[Otras Quemas de Combustible (kilotoneladas CO₂e)]]-Y257,0),0)</f>
        <v>-20</v>
      </c>
      <c r="AA258" s="6">
        <f>IF(A257=Emisiones_CH4_CO2eq_LA[[#This Row],[País]],IFERROR(((Emisiones_CH4_CO2eq_LA[[#This Row],[Otras Quemas de Combustible (kilotoneladas CO₂e)]]-Y257)/Y257)*100,0),0)</f>
        <v>-3.225806451612903</v>
      </c>
      <c r="AB258" s="6">
        <v>0.1</v>
      </c>
    </row>
    <row r="259" spans="1:28" x14ac:dyDescent="0.25">
      <c r="A259" t="s">
        <v>106</v>
      </c>
      <c r="B259" t="s">
        <v>106</v>
      </c>
      <c r="C259" t="s">
        <v>107</v>
      </c>
      <c r="D259">
        <v>2004</v>
      </c>
      <c r="E259">
        <v>2009.99999999999</v>
      </c>
      <c r="F259">
        <f>IF(A258=Emisiones_CH4_CO2eq_LA[[#This Row],[País]],IFERROR(Emisiones_CH4_CO2eq_LA[[#This Row],[Agricultura (kilotoneladas CO₂e)]]-E258,0),0)</f>
        <v>9.9999999999899956</v>
      </c>
      <c r="G259" s="6">
        <f>IF(A258=Emisiones_CH4_CO2eq_LA[[#This Row],[País]],IFERROR(((Emisiones_CH4_CO2eq_LA[[#This Row],[Agricultura (kilotoneladas CO₂e)]]-E258)/E258)*100,0),0)</f>
        <v>0.49999999999949979</v>
      </c>
      <c r="H259" s="6">
        <v>0.33366533864541797</v>
      </c>
      <c r="I259">
        <v>0</v>
      </c>
      <c r="J259">
        <f>IF(A258=Emisiones_CH4_CO2eq_LA[[#This Row],[País]],IFERROR(Emisiones_CH4_CO2eq_LA[[#This Row],[Emisiones Fugitivas (kilotoneladas CO₂e)]]-I258,0),0)</f>
        <v>0</v>
      </c>
      <c r="K259" s="6">
        <f>IF(A258=Emisiones_CH4_CO2eq_LA[[#This Row],[País]],IFERROR(((Emisiones_CH4_CO2eq_LA[[#This Row],[Emisiones Fugitivas (kilotoneladas CO₂e)]]-I258)/I258)*100,0),0)</f>
        <v>0</v>
      </c>
      <c r="L259" s="6">
        <v>0</v>
      </c>
      <c r="M259">
        <v>1710</v>
      </c>
      <c r="N259">
        <f>IF(A258=Emisiones_CH4_CO2eq_LA[[#This Row],[País]],IFERROR(Emisiones_CH4_CO2eq_LA[[#This Row],[Residuos (kilotoneladas CO₂e)]]-M258,0),0)</f>
        <v>70</v>
      </c>
      <c r="O259" s="6">
        <f>IF(A258=Emisiones_CH4_CO2eq_LA[[#This Row],[País]],IFERROR(((Emisiones_CH4_CO2eq_LA[[#This Row],[Residuos (kilotoneladas CO₂e)]]-M258)/M258)*100,0),0)</f>
        <v>4.2682926829268295</v>
      </c>
      <c r="P259" s="6">
        <v>0.28386454183266902</v>
      </c>
      <c r="Q259">
        <v>0</v>
      </c>
      <c r="R259">
        <f>IF(A258=Emisiones_CH4_CO2eq_LA[[#This Row],[País]],IFERROR(Emisiones_CH4_CO2eq_LA[[#This Row],[UCTUS (kilotoneladas CO₂e)]]-Q258,0),0)</f>
        <v>0</v>
      </c>
      <c r="S259" s="6">
        <f>IF(A258=Emisiones_CH4_CO2eq_LA[[#This Row],[País]],IFERROR(((Emisiones_CH4_CO2eq_LA[[#This Row],[UCTUS (kilotoneladas CO₂e)]]-Q258)/Q258)*100,0),0)</f>
        <v>0</v>
      </c>
      <c r="T259" s="6">
        <v>0</v>
      </c>
      <c r="U259">
        <v>0</v>
      </c>
      <c r="V259">
        <f>IF(A258=Emisiones_CH4_CO2eq_LA[[#This Row],[País]],IFERROR(Emisiones_CH4_CO2eq_LA[[#This Row],[Industria (kilotoneladas CO₂e)]]-U258,0),0)</f>
        <v>0</v>
      </c>
      <c r="W259" s="6">
        <f>IF(A258=Emisiones_CH4_CO2eq_LA[[#This Row],[País]],IFERROR(((Emisiones_CH4_CO2eq_LA[[#This Row],[Industria (kilotoneladas CO₂e)]]-U258)/U258)*100,0),0)</f>
        <v>0</v>
      </c>
      <c r="X259" s="6">
        <v>0</v>
      </c>
      <c r="Y259">
        <v>580</v>
      </c>
      <c r="Z259">
        <f>IF(A258=Emisiones_CH4_CO2eq_LA[[#This Row],[País]],IFERROR(Emisiones_CH4_CO2eq_LA[[#This Row],[Otras Quemas de Combustible (kilotoneladas CO₂e)]]-Y258,0),0)</f>
        <v>-20</v>
      </c>
      <c r="AA259" s="6">
        <f>IF(A258=Emisiones_CH4_CO2eq_LA[[#This Row],[País]],IFERROR(((Emisiones_CH4_CO2eq_LA[[#This Row],[Otras Quemas de Combustible (kilotoneladas CO₂e)]]-Y258)/Y258)*100,0),0)</f>
        <v>-3.3333333333333335</v>
      </c>
      <c r="AB259" s="6">
        <v>0.1</v>
      </c>
    </row>
    <row r="260" spans="1:28" x14ac:dyDescent="0.25">
      <c r="A260" t="s">
        <v>106</v>
      </c>
      <c r="B260" t="s">
        <v>106</v>
      </c>
      <c r="C260" t="s">
        <v>107</v>
      </c>
      <c r="D260">
        <v>2005</v>
      </c>
      <c r="E260">
        <v>2009.99999999999</v>
      </c>
      <c r="F260">
        <f>IF(A259=Emisiones_CH4_CO2eq_LA[[#This Row],[País]],IFERROR(Emisiones_CH4_CO2eq_LA[[#This Row],[Agricultura (kilotoneladas CO₂e)]]-E259,0),0)</f>
        <v>0</v>
      </c>
      <c r="G260" s="6">
        <f>IF(A259=Emisiones_CH4_CO2eq_LA[[#This Row],[País]],IFERROR(((Emisiones_CH4_CO2eq_LA[[#This Row],[Agricultura (kilotoneladas CO₂e)]]-E259)/E259)*100,0),0)</f>
        <v>0</v>
      </c>
      <c r="H260" s="6">
        <v>0.332121612690019</v>
      </c>
      <c r="I260">
        <v>0</v>
      </c>
      <c r="J260">
        <f>IF(A259=Emisiones_CH4_CO2eq_LA[[#This Row],[País]],IFERROR(Emisiones_CH4_CO2eq_LA[[#This Row],[Emisiones Fugitivas (kilotoneladas CO₂e)]]-I259,0),0)</f>
        <v>0</v>
      </c>
      <c r="K260" s="6">
        <f>IF(A259=Emisiones_CH4_CO2eq_LA[[#This Row],[País]],IFERROR(((Emisiones_CH4_CO2eq_LA[[#This Row],[Emisiones Fugitivas (kilotoneladas CO₂e)]]-I259)/I259)*100,0),0)</f>
        <v>0</v>
      </c>
      <c r="L260" s="6">
        <v>0</v>
      </c>
      <c r="M260">
        <v>1770</v>
      </c>
      <c r="N260">
        <f>IF(A259=Emisiones_CH4_CO2eq_LA[[#This Row],[País]],IFERROR(Emisiones_CH4_CO2eq_LA[[#This Row],[Residuos (kilotoneladas CO₂e)]]-M259,0),0)</f>
        <v>60</v>
      </c>
      <c r="O260" s="6">
        <f>IF(A259=Emisiones_CH4_CO2eq_LA[[#This Row],[País]],IFERROR(((Emisiones_CH4_CO2eq_LA[[#This Row],[Residuos (kilotoneladas CO₂e)]]-M259)/M259)*100,0),0)</f>
        <v>3.5087719298245612</v>
      </c>
      <c r="P260" s="6">
        <v>0.29246530072703197</v>
      </c>
      <c r="Q260">
        <v>0</v>
      </c>
      <c r="R260">
        <f>IF(A259=Emisiones_CH4_CO2eq_LA[[#This Row],[País]],IFERROR(Emisiones_CH4_CO2eq_LA[[#This Row],[UCTUS (kilotoneladas CO₂e)]]-Q259,0),0)</f>
        <v>0</v>
      </c>
      <c r="S260" s="6">
        <f>IF(A259=Emisiones_CH4_CO2eq_LA[[#This Row],[País]],IFERROR(((Emisiones_CH4_CO2eq_LA[[#This Row],[UCTUS (kilotoneladas CO₂e)]]-Q259)/Q259)*100,0),0)</f>
        <v>0</v>
      </c>
      <c r="T260" s="6">
        <v>0</v>
      </c>
      <c r="U260">
        <v>0</v>
      </c>
      <c r="V260">
        <f>IF(A259=Emisiones_CH4_CO2eq_LA[[#This Row],[País]],IFERROR(Emisiones_CH4_CO2eq_LA[[#This Row],[Industria (kilotoneladas CO₂e)]]-U259,0),0)</f>
        <v>0</v>
      </c>
      <c r="W260" s="6">
        <f>IF(A259=Emisiones_CH4_CO2eq_LA[[#This Row],[País]],IFERROR(((Emisiones_CH4_CO2eq_LA[[#This Row],[Industria (kilotoneladas CO₂e)]]-U259)/U259)*100,0),0)</f>
        <v>0</v>
      </c>
      <c r="X260" s="6">
        <v>0</v>
      </c>
      <c r="Y260">
        <v>560</v>
      </c>
      <c r="Z260">
        <f>IF(A259=Emisiones_CH4_CO2eq_LA[[#This Row],[País]],IFERROR(Emisiones_CH4_CO2eq_LA[[#This Row],[Otras Quemas de Combustible (kilotoneladas CO₂e)]]-Y259,0),0)</f>
        <v>-20</v>
      </c>
      <c r="AA260" s="6">
        <f>IF(A259=Emisiones_CH4_CO2eq_LA[[#This Row],[País]],IFERROR(((Emisiones_CH4_CO2eq_LA[[#This Row],[Otras Quemas de Combustible (kilotoneladas CO₂e)]]-Y259)/Y259)*100,0),0)</f>
        <v>-3.4482758620689653</v>
      </c>
      <c r="AB260" s="6">
        <v>0.09</v>
      </c>
    </row>
    <row r="261" spans="1:28" x14ac:dyDescent="0.25">
      <c r="A261" t="s">
        <v>106</v>
      </c>
      <c r="B261" t="s">
        <v>106</v>
      </c>
      <c r="C261" t="s">
        <v>107</v>
      </c>
      <c r="D261">
        <v>2006</v>
      </c>
      <c r="E261">
        <v>2100</v>
      </c>
      <c r="F261">
        <f>IF(A260=Emisiones_CH4_CO2eq_LA[[#This Row],[País]],IFERROR(Emisiones_CH4_CO2eq_LA[[#This Row],[Agricultura (kilotoneladas CO₂e)]]-E260,0),0)</f>
        <v>90.000000000010004</v>
      </c>
      <c r="G261" s="6">
        <f>IF(A260=Emisiones_CH4_CO2eq_LA[[#This Row],[País]],IFERROR(((Emisiones_CH4_CO2eq_LA[[#This Row],[Agricultura (kilotoneladas CO₂e)]]-E260)/E260)*100,0),0)</f>
        <v>4.4776119402990275</v>
      </c>
      <c r="H261" s="6">
        <v>0.345451554531995</v>
      </c>
      <c r="I261">
        <v>0</v>
      </c>
      <c r="J261">
        <f>IF(A260=Emisiones_CH4_CO2eq_LA[[#This Row],[País]],IFERROR(Emisiones_CH4_CO2eq_LA[[#This Row],[Emisiones Fugitivas (kilotoneladas CO₂e)]]-I260,0),0)</f>
        <v>0</v>
      </c>
      <c r="K261" s="6">
        <f>IF(A260=Emisiones_CH4_CO2eq_LA[[#This Row],[País]],IFERROR(((Emisiones_CH4_CO2eq_LA[[#This Row],[Emisiones Fugitivas (kilotoneladas CO₂e)]]-I260)/I260)*100,0),0)</f>
        <v>0</v>
      </c>
      <c r="L261" s="6">
        <v>0</v>
      </c>
      <c r="M261">
        <v>1790</v>
      </c>
      <c r="N261">
        <f>IF(A260=Emisiones_CH4_CO2eq_LA[[#This Row],[País]],IFERROR(Emisiones_CH4_CO2eq_LA[[#This Row],[Residuos (kilotoneladas CO₂e)]]-M260,0),0)</f>
        <v>20</v>
      </c>
      <c r="O261" s="6">
        <f>IF(A260=Emisiones_CH4_CO2eq_LA[[#This Row],[País]],IFERROR(((Emisiones_CH4_CO2eq_LA[[#This Row],[Residuos (kilotoneladas CO₂e)]]-M260)/M260)*100,0),0)</f>
        <v>1.1299435028248588</v>
      </c>
      <c r="P261" s="6">
        <v>0.29445632505346198</v>
      </c>
      <c r="Q261">
        <v>0</v>
      </c>
      <c r="R261">
        <f>IF(A260=Emisiones_CH4_CO2eq_LA[[#This Row],[País]],IFERROR(Emisiones_CH4_CO2eq_LA[[#This Row],[UCTUS (kilotoneladas CO₂e)]]-Q260,0),0)</f>
        <v>0</v>
      </c>
      <c r="S261" s="6">
        <f>IF(A260=Emisiones_CH4_CO2eq_LA[[#This Row],[País]],IFERROR(((Emisiones_CH4_CO2eq_LA[[#This Row],[UCTUS (kilotoneladas CO₂e)]]-Q260)/Q260)*100,0),0)</f>
        <v>0</v>
      </c>
      <c r="T261" s="6">
        <v>0</v>
      </c>
      <c r="U261">
        <v>0</v>
      </c>
      <c r="V261">
        <f>IF(A260=Emisiones_CH4_CO2eq_LA[[#This Row],[País]],IFERROR(Emisiones_CH4_CO2eq_LA[[#This Row],[Industria (kilotoneladas CO₂e)]]-U260,0),0)</f>
        <v>0</v>
      </c>
      <c r="W261" s="6">
        <f>IF(A260=Emisiones_CH4_CO2eq_LA[[#This Row],[País]],IFERROR(((Emisiones_CH4_CO2eq_LA[[#This Row],[Industria (kilotoneladas CO₂e)]]-U260)/U260)*100,0),0)</f>
        <v>0</v>
      </c>
      <c r="X261" s="6">
        <v>0</v>
      </c>
      <c r="Y261">
        <v>560</v>
      </c>
      <c r="Z261">
        <f>IF(A260=Emisiones_CH4_CO2eq_LA[[#This Row],[País]],IFERROR(Emisiones_CH4_CO2eq_LA[[#This Row],[Otras Quemas de Combustible (kilotoneladas CO₂e)]]-Y260,0),0)</f>
        <v>0</v>
      </c>
      <c r="AA261" s="6">
        <f>IF(A260=Emisiones_CH4_CO2eq_LA[[#This Row],[País]],IFERROR(((Emisiones_CH4_CO2eq_LA[[#This Row],[Otras Quemas de Combustible (kilotoneladas CO₂e)]]-Y260)/Y260)*100,0),0)</f>
        <v>0</v>
      </c>
      <c r="AB261" s="6">
        <v>0.09</v>
      </c>
    </row>
    <row r="262" spans="1:28" x14ac:dyDescent="0.25">
      <c r="A262" t="s">
        <v>106</v>
      </c>
      <c r="B262" t="s">
        <v>106</v>
      </c>
      <c r="C262" t="s">
        <v>107</v>
      </c>
      <c r="D262">
        <v>2007</v>
      </c>
      <c r="E262">
        <v>2190</v>
      </c>
      <c r="F262">
        <f>IF(A261=Emisiones_CH4_CO2eq_LA[[#This Row],[País]],IFERROR(Emisiones_CH4_CO2eq_LA[[#This Row],[Agricultura (kilotoneladas CO₂e)]]-E261,0),0)</f>
        <v>90</v>
      </c>
      <c r="G262" s="6">
        <f>IF(A261=Emisiones_CH4_CO2eq_LA[[#This Row],[País]],IFERROR(((Emisiones_CH4_CO2eq_LA[[#This Row],[Agricultura (kilotoneladas CO₂e)]]-E261)/E261)*100,0),0)</f>
        <v>4.2857142857142856</v>
      </c>
      <c r="H262" s="6">
        <v>0.358663609564362</v>
      </c>
      <c r="I262">
        <v>0</v>
      </c>
      <c r="J262">
        <f>IF(A261=Emisiones_CH4_CO2eq_LA[[#This Row],[País]],IFERROR(Emisiones_CH4_CO2eq_LA[[#This Row],[Emisiones Fugitivas (kilotoneladas CO₂e)]]-I261,0),0)</f>
        <v>0</v>
      </c>
      <c r="K262" s="6">
        <f>IF(A261=Emisiones_CH4_CO2eq_LA[[#This Row],[País]],IFERROR(((Emisiones_CH4_CO2eq_LA[[#This Row],[Emisiones Fugitivas (kilotoneladas CO₂e)]]-I261)/I261)*100,0),0)</f>
        <v>0</v>
      </c>
      <c r="L262" s="6">
        <v>0</v>
      </c>
      <c r="M262">
        <v>1810</v>
      </c>
      <c r="N262">
        <f>IF(A261=Emisiones_CH4_CO2eq_LA[[#This Row],[País]],IFERROR(Emisiones_CH4_CO2eq_LA[[#This Row],[Residuos (kilotoneladas CO₂e)]]-M261,0),0)</f>
        <v>20</v>
      </c>
      <c r="O262" s="6">
        <f>IF(A261=Emisiones_CH4_CO2eq_LA[[#This Row],[País]],IFERROR(((Emisiones_CH4_CO2eq_LA[[#This Row],[Residuos (kilotoneladas CO₂e)]]-M261)/M261)*100,0),0)</f>
        <v>1.1173184357541899</v>
      </c>
      <c r="P262" s="6">
        <v>0.29642974123812599</v>
      </c>
      <c r="Q262">
        <v>0</v>
      </c>
      <c r="R262">
        <f>IF(A261=Emisiones_CH4_CO2eq_LA[[#This Row],[País]],IFERROR(Emisiones_CH4_CO2eq_LA[[#This Row],[UCTUS (kilotoneladas CO₂e)]]-Q261,0),0)</f>
        <v>0</v>
      </c>
      <c r="S262" s="6">
        <f>IF(A261=Emisiones_CH4_CO2eq_LA[[#This Row],[País]],IFERROR(((Emisiones_CH4_CO2eq_LA[[#This Row],[UCTUS (kilotoneladas CO₂e)]]-Q261)/Q261)*100,0),0)</f>
        <v>0</v>
      </c>
      <c r="T262" s="6">
        <v>0</v>
      </c>
      <c r="U262">
        <v>0</v>
      </c>
      <c r="V262">
        <f>IF(A261=Emisiones_CH4_CO2eq_LA[[#This Row],[País]],IFERROR(Emisiones_CH4_CO2eq_LA[[#This Row],[Industria (kilotoneladas CO₂e)]]-U261,0),0)</f>
        <v>0</v>
      </c>
      <c r="W262" s="6">
        <f>IF(A261=Emisiones_CH4_CO2eq_LA[[#This Row],[País]],IFERROR(((Emisiones_CH4_CO2eq_LA[[#This Row],[Industria (kilotoneladas CO₂e)]]-U261)/U261)*100,0),0)</f>
        <v>0</v>
      </c>
      <c r="X262" s="6">
        <v>0</v>
      </c>
      <c r="Y262">
        <v>560</v>
      </c>
      <c r="Z262">
        <f>IF(A261=Emisiones_CH4_CO2eq_LA[[#This Row],[País]],IFERROR(Emisiones_CH4_CO2eq_LA[[#This Row],[Otras Quemas de Combustible (kilotoneladas CO₂e)]]-Y261,0),0)</f>
        <v>0</v>
      </c>
      <c r="AA262" s="6">
        <f>IF(A261=Emisiones_CH4_CO2eq_LA[[#This Row],[País]],IFERROR(((Emisiones_CH4_CO2eq_LA[[#This Row],[Otras Quemas de Combustible (kilotoneladas CO₂e)]]-Y261)/Y261)*100,0),0)</f>
        <v>0</v>
      </c>
      <c r="AB262" s="6">
        <v>0.09</v>
      </c>
    </row>
    <row r="263" spans="1:28" x14ac:dyDescent="0.25">
      <c r="A263" t="s">
        <v>106</v>
      </c>
      <c r="B263" t="s">
        <v>106</v>
      </c>
      <c r="C263" t="s">
        <v>107</v>
      </c>
      <c r="D263">
        <v>2008</v>
      </c>
      <c r="E263">
        <v>2230</v>
      </c>
      <c r="F263">
        <f>IF(A262=Emisiones_CH4_CO2eq_LA[[#This Row],[País]],IFERROR(Emisiones_CH4_CO2eq_LA[[#This Row],[Agricultura (kilotoneladas CO₂e)]]-E262,0),0)</f>
        <v>40</v>
      </c>
      <c r="G263" s="6">
        <f>IF(A262=Emisiones_CH4_CO2eq_LA[[#This Row],[País]],IFERROR(((Emisiones_CH4_CO2eq_LA[[#This Row],[Agricultura (kilotoneladas CO₂e)]]-E262)/E262)*100,0),0)</f>
        <v>1.8264840182648401</v>
      </c>
      <c r="H263" s="6">
        <v>0.36366601435094498</v>
      </c>
      <c r="I263">
        <v>0</v>
      </c>
      <c r="J263">
        <f>IF(A262=Emisiones_CH4_CO2eq_LA[[#This Row],[País]],IFERROR(Emisiones_CH4_CO2eq_LA[[#This Row],[Emisiones Fugitivas (kilotoneladas CO₂e)]]-I262,0),0)</f>
        <v>0</v>
      </c>
      <c r="K263" s="6">
        <f>IF(A262=Emisiones_CH4_CO2eq_LA[[#This Row],[País]],IFERROR(((Emisiones_CH4_CO2eq_LA[[#This Row],[Emisiones Fugitivas (kilotoneladas CO₂e)]]-I262)/I262)*100,0),0)</f>
        <v>0</v>
      </c>
      <c r="L263" s="6">
        <v>0</v>
      </c>
      <c r="M263">
        <v>1830</v>
      </c>
      <c r="N263">
        <f>IF(A262=Emisiones_CH4_CO2eq_LA[[#This Row],[País]],IFERROR(Emisiones_CH4_CO2eq_LA[[#This Row],[Residuos (kilotoneladas CO₂e)]]-M262,0),0)</f>
        <v>20</v>
      </c>
      <c r="O263" s="6">
        <f>IF(A262=Emisiones_CH4_CO2eq_LA[[#This Row],[País]],IFERROR(((Emisiones_CH4_CO2eq_LA[[#This Row],[Residuos (kilotoneladas CO₂e)]]-M262)/M262)*100,0),0)</f>
        <v>1.1049723756906076</v>
      </c>
      <c r="P263" s="6">
        <v>0.298434442270058</v>
      </c>
      <c r="Q263">
        <v>0</v>
      </c>
      <c r="R263">
        <f>IF(A262=Emisiones_CH4_CO2eq_LA[[#This Row],[País]],IFERROR(Emisiones_CH4_CO2eq_LA[[#This Row],[UCTUS (kilotoneladas CO₂e)]]-Q262,0),0)</f>
        <v>0</v>
      </c>
      <c r="S263" s="6">
        <f>IF(A262=Emisiones_CH4_CO2eq_LA[[#This Row],[País]],IFERROR(((Emisiones_CH4_CO2eq_LA[[#This Row],[UCTUS (kilotoneladas CO₂e)]]-Q262)/Q262)*100,0),0)</f>
        <v>0</v>
      </c>
      <c r="T263" s="6">
        <v>0</v>
      </c>
      <c r="U263">
        <v>0</v>
      </c>
      <c r="V263">
        <f>IF(A262=Emisiones_CH4_CO2eq_LA[[#This Row],[País]],IFERROR(Emisiones_CH4_CO2eq_LA[[#This Row],[Industria (kilotoneladas CO₂e)]]-U262,0),0)</f>
        <v>0</v>
      </c>
      <c r="W263" s="6">
        <f>IF(A262=Emisiones_CH4_CO2eq_LA[[#This Row],[País]],IFERROR(((Emisiones_CH4_CO2eq_LA[[#This Row],[Industria (kilotoneladas CO₂e)]]-U262)/U262)*100,0),0)</f>
        <v>0</v>
      </c>
      <c r="X263" s="6">
        <v>0</v>
      </c>
      <c r="Y263">
        <v>560</v>
      </c>
      <c r="Z263">
        <f>IF(A262=Emisiones_CH4_CO2eq_LA[[#This Row],[País]],IFERROR(Emisiones_CH4_CO2eq_LA[[#This Row],[Otras Quemas de Combustible (kilotoneladas CO₂e)]]-Y262,0),0)</f>
        <v>0</v>
      </c>
      <c r="AA263" s="6">
        <f>IF(A262=Emisiones_CH4_CO2eq_LA[[#This Row],[País]],IFERROR(((Emisiones_CH4_CO2eq_LA[[#This Row],[Otras Quemas de Combustible (kilotoneladas CO₂e)]]-Y262)/Y262)*100,0),0)</f>
        <v>0</v>
      </c>
      <c r="AB263" s="6">
        <v>0.09</v>
      </c>
    </row>
    <row r="264" spans="1:28" x14ac:dyDescent="0.25">
      <c r="A264" t="s">
        <v>106</v>
      </c>
      <c r="B264" t="s">
        <v>106</v>
      </c>
      <c r="C264" t="s">
        <v>107</v>
      </c>
      <c r="D264">
        <v>2009</v>
      </c>
      <c r="E264">
        <v>2130</v>
      </c>
      <c r="F264">
        <f>IF(A263=Emisiones_CH4_CO2eq_LA[[#This Row],[País]],IFERROR(Emisiones_CH4_CO2eq_LA[[#This Row],[Agricultura (kilotoneladas CO₂e)]]-E263,0),0)</f>
        <v>-100</v>
      </c>
      <c r="G264" s="6">
        <f>IF(A263=Emisiones_CH4_CO2eq_LA[[#This Row],[País]],IFERROR(((Emisiones_CH4_CO2eq_LA[[#This Row],[Agricultura (kilotoneladas CO₂e)]]-E263)/E263)*100,0),0)</f>
        <v>-4.4843049327354256</v>
      </c>
      <c r="H264" s="6">
        <v>0.34589152322182498</v>
      </c>
      <c r="I264">
        <v>0</v>
      </c>
      <c r="J264">
        <f>IF(A263=Emisiones_CH4_CO2eq_LA[[#This Row],[País]],IFERROR(Emisiones_CH4_CO2eq_LA[[#This Row],[Emisiones Fugitivas (kilotoneladas CO₂e)]]-I263,0),0)</f>
        <v>0</v>
      </c>
      <c r="K264" s="6">
        <f>IF(A263=Emisiones_CH4_CO2eq_LA[[#This Row],[País]],IFERROR(((Emisiones_CH4_CO2eq_LA[[#This Row],[Emisiones Fugitivas (kilotoneladas CO₂e)]]-I263)/I263)*100,0),0)</f>
        <v>0</v>
      </c>
      <c r="L264" s="6">
        <v>0</v>
      </c>
      <c r="M264">
        <v>1850</v>
      </c>
      <c r="N264">
        <f>IF(A263=Emisiones_CH4_CO2eq_LA[[#This Row],[País]],IFERROR(Emisiones_CH4_CO2eq_LA[[#This Row],[Residuos (kilotoneladas CO₂e)]]-M263,0),0)</f>
        <v>20</v>
      </c>
      <c r="O264" s="6">
        <f>IF(A263=Emisiones_CH4_CO2eq_LA[[#This Row],[País]],IFERROR(((Emisiones_CH4_CO2eq_LA[[#This Row],[Residuos (kilotoneladas CO₂e)]]-M263)/M263)*100,0),0)</f>
        <v>1.0928961748633881</v>
      </c>
      <c r="P264" s="6">
        <v>0.30042221500487098</v>
      </c>
      <c r="Q264">
        <v>0</v>
      </c>
      <c r="R264">
        <f>IF(A263=Emisiones_CH4_CO2eq_LA[[#This Row],[País]],IFERROR(Emisiones_CH4_CO2eq_LA[[#This Row],[UCTUS (kilotoneladas CO₂e)]]-Q263,0),0)</f>
        <v>0</v>
      </c>
      <c r="S264" s="6">
        <f>IF(A263=Emisiones_CH4_CO2eq_LA[[#This Row],[País]],IFERROR(((Emisiones_CH4_CO2eq_LA[[#This Row],[UCTUS (kilotoneladas CO₂e)]]-Q263)/Q263)*100,0),0)</f>
        <v>0</v>
      </c>
      <c r="T264" s="6">
        <v>0</v>
      </c>
      <c r="U264">
        <v>0</v>
      </c>
      <c r="V264">
        <f>IF(A263=Emisiones_CH4_CO2eq_LA[[#This Row],[País]],IFERROR(Emisiones_CH4_CO2eq_LA[[#This Row],[Industria (kilotoneladas CO₂e)]]-U263,0),0)</f>
        <v>0</v>
      </c>
      <c r="W264" s="6">
        <f>IF(A263=Emisiones_CH4_CO2eq_LA[[#This Row],[País]],IFERROR(((Emisiones_CH4_CO2eq_LA[[#This Row],[Industria (kilotoneladas CO₂e)]]-U263)/U263)*100,0),0)</f>
        <v>0</v>
      </c>
      <c r="X264" s="6">
        <v>0</v>
      </c>
      <c r="Y264">
        <v>560</v>
      </c>
      <c r="Z264">
        <f>IF(A263=Emisiones_CH4_CO2eq_LA[[#This Row],[País]],IFERROR(Emisiones_CH4_CO2eq_LA[[#This Row],[Otras Quemas de Combustible (kilotoneladas CO₂e)]]-Y263,0),0)</f>
        <v>0</v>
      </c>
      <c r="AA264" s="6">
        <f>IF(A263=Emisiones_CH4_CO2eq_LA[[#This Row],[País]],IFERROR(((Emisiones_CH4_CO2eq_LA[[#This Row],[Otras Quemas de Combustible (kilotoneladas CO₂e)]]-Y263)/Y263)*100,0),0)</f>
        <v>0</v>
      </c>
      <c r="AB264" s="6">
        <v>0.09</v>
      </c>
    </row>
    <row r="265" spans="1:28" x14ac:dyDescent="0.25">
      <c r="A265" t="s">
        <v>106</v>
      </c>
      <c r="B265" t="s">
        <v>106</v>
      </c>
      <c r="C265" t="s">
        <v>107</v>
      </c>
      <c r="D265">
        <v>2010</v>
      </c>
      <c r="E265">
        <v>1980</v>
      </c>
      <c r="F265">
        <f>IF(A264=Emisiones_CH4_CO2eq_LA[[#This Row],[País]],IFERROR(Emisiones_CH4_CO2eq_LA[[#This Row],[Agricultura (kilotoneladas CO₂e)]]-E264,0),0)</f>
        <v>-150</v>
      </c>
      <c r="G265" s="6">
        <f>IF(A264=Emisiones_CH4_CO2eq_LA[[#This Row],[País]],IFERROR(((Emisiones_CH4_CO2eq_LA[[#This Row],[Agricultura (kilotoneladas CO₂e)]]-E264)/E264)*100,0),0)</f>
        <v>-7.042253521126761</v>
      </c>
      <c r="H265" s="6">
        <v>0.320181112548512</v>
      </c>
      <c r="I265">
        <v>0</v>
      </c>
      <c r="J265">
        <f>IF(A264=Emisiones_CH4_CO2eq_LA[[#This Row],[País]],IFERROR(Emisiones_CH4_CO2eq_LA[[#This Row],[Emisiones Fugitivas (kilotoneladas CO₂e)]]-I264,0),0)</f>
        <v>0</v>
      </c>
      <c r="K265" s="6">
        <f>IF(A264=Emisiones_CH4_CO2eq_LA[[#This Row],[País]],IFERROR(((Emisiones_CH4_CO2eq_LA[[#This Row],[Emisiones Fugitivas (kilotoneladas CO₂e)]]-I264)/I264)*100,0),0)</f>
        <v>0</v>
      </c>
      <c r="L265" s="6">
        <v>0</v>
      </c>
      <c r="M265">
        <v>1870</v>
      </c>
      <c r="N265">
        <f>IF(A264=Emisiones_CH4_CO2eq_LA[[#This Row],[País]],IFERROR(Emisiones_CH4_CO2eq_LA[[#This Row],[Residuos (kilotoneladas CO₂e)]]-M264,0),0)</f>
        <v>20</v>
      </c>
      <c r="O265" s="6">
        <f>IF(A264=Emisiones_CH4_CO2eq_LA[[#This Row],[País]],IFERROR(((Emisiones_CH4_CO2eq_LA[[#This Row],[Residuos (kilotoneladas CO₂e)]]-M264)/M264)*100,0),0)</f>
        <v>1.0810810810810811</v>
      </c>
      <c r="P265" s="6">
        <v>0.30239327296248297</v>
      </c>
      <c r="Q265">
        <v>0</v>
      </c>
      <c r="R265">
        <f>IF(A264=Emisiones_CH4_CO2eq_LA[[#This Row],[País]],IFERROR(Emisiones_CH4_CO2eq_LA[[#This Row],[UCTUS (kilotoneladas CO₂e)]]-Q264,0),0)</f>
        <v>0</v>
      </c>
      <c r="S265" s="6">
        <f>IF(A264=Emisiones_CH4_CO2eq_LA[[#This Row],[País]],IFERROR(((Emisiones_CH4_CO2eq_LA[[#This Row],[UCTUS (kilotoneladas CO₂e)]]-Q264)/Q264)*100,0),0)</f>
        <v>0</v>
      </c>
      <c r="T265" s="6">
        <v>0</v>
      </c>
      <c r="U265">
        <v>0</v>
      </c>
      <c r="V265">
        <f>IF(A264=Emisiones_CH4_CO2eq_LA[[#This Row],[País]],IFERROR(Emisiones_CH4_CO2eq_LA[[#This Row],[Industria (kilotoneladas CO₂e)]]-U264,0),0)</f>
        <v>0</v>
      </c>
      <c r="W265" s="6">
        <f>IF(A264=Emisiones_CH4_CO2eq_LA[[#This Row],[País]],IFERROR(((Emisiones_CH4_CO2eq_LA[[#This Row],[Industria (kilotoneladas CO₂e)]]-U264)/U264)*100,0),0)</f>
        <v>0</v>
      </c>
      <c r="X265" s="6">
        <v>0</v>
      </c>
      <c r="Y265">
        <v>560</v>
      </c>
      <c r="Z265">
        <f>IF(A264=Emisiones_CH4_CO2eq_LA[[#This Row],[País]],IFERROR(Emisiones_CH4_CO2eq_LA[[#This Row],[Otras Quemas de Combustible (kilotoneladas CO₂e)]]-Y264,0),0)</f>
        <v>0</v>
      </c>
      <c r="AA265" s="6">
        <f>IF(A264=Emisiones_CH4_CO2eq_LA[[#This Row],[País]],IFERROR(((Emisiones_CH4_CO2eq_LA[[#This Row],[Otras Quemas de Combustible (kilotoneladas CO₂e)]]-Y264)/Y264)*100,0),0)</f>
        <v>0</v>
      </c>
      <c r="AB265" s="6">
        <v>0.09</v>
      </c>
    </row>
    <row r="266" spans="1:28" x14ac:dyDescent="0.25">
      <c r="A266" t="s">
        <v>106</v>
      </c>
      <c r="B266" t="s">
        <v>106</v>
      </c>
      <c r="C266" t="s">
        <v>107</v>
      </c>
      <c r="D266">
        <v>2011</v>
      </c>
      <c r="E266">
        <v>1680</v>
      </c>
      <c r="F266">
        <f>IF(A265=Emisiones_CH4_CO2eq_LA[[#This Row],[País]],IFERROR(Emisiones_CH4_CO2eq_LA[[#This Row],[Agricultura (kilotoneladas CO₂e)]]-E265,0),0)</f>
        <v>-300</v>
      </c>
      <c r="G266" s="6">
        <f>IF(A265=Emisiones_CH4_CO2eq_LA[[#This Row],[País]],IFERROR(((Emisiones_CH4_CO2eq_LA[[#This Row],[Agricultura (kilotoneladas CO₂e)]]-E265)/E265)*100,0),0)</f>
        <v>-15.151515151515152</v>
      </c>
      <c r="H266" s="6">
        <v>0.27048784414748001</v>
      </c>
      <c r="I266">
        <v>0</v>
      </c>
      <c r="J266">
        <f>IF(A265=Emisiones_CH4_CO2eq_LA[[#This Row],[País]],IFERROR(Emisiones_CH4_CO2eq_LA[[#This Row],[Emisiones Fugitivas (kilotoneladas CO₂e)]]-I265,0),0)</f>
        <v>0</v>
      </c>
      <c r="K266" s="6">
        <f>IF(A265=Emisiones_CH4_CO2eq_LA[[#This Row],[País]],IFERROR(((Emisiones_CH4_CO2eq_LA[[#This Row],[Emisiones Fugitivas (kilotoneladas CO₂e)]]-I265)/I265)*100,0),0)</f>
        <v>0</v>
      </c>
      <c r="L266" s="6">
        <v>0</v>
      </c>
      <c r="M266">
        <v>1880</v>
      </c>
      <c r="N266">
        <f>IF(A265=Emisiones_CH4_CO2eq_LA[[#This Row],[País]],IFERROR(Emisiones_CH4_CO2eq_LA[[#This Row],[Residuos (kilotoneladas CO₂e)]]-M265,0),0)</f>
        <v>10</v>
      </c>
      <c r="O266" s="6">
        <f>IF(A265=Emisiones_CH4_CO2eq_LA[[#This Row],[País]],IFERROR(((Emisiones_CH4_CO2eq_LA[[#This Row],[Residuos (kilotoneladas CO₂e)]]-M265)/M265)*100,0),0)</f>
        <v>0.53475935828876997</v>
      </c>
      <c r="P266" s="6">
        <v>0.30268877797456101</v>
      </c>
      <c r="Q266">
        <v>0</v>
      </c>
      <c r="R266">
        <f>IF(A265=Emisiones_CH4_CO2eq_LA[[#This Row],[País]],IFERROR(Emisiones_CH4_CO2eq_LA[[#This Row],[UCTUS (kilotoneladas CO₂e)]]-Q265,0),0)</f>
        <v>0</v>
      </c>
      <c r="S266" s="6">
        <f>IF(A265=Emisiones_CH4_CO2eq_LA[[#This Row],[País]],IFERROR(((Emisiones_CH4_CO2eq_LA[[#This Row],[UCTUS (kilotoneladas CO₂e)]]-Q265)/Q265)*100,0),0)</f>
        <v>0</v>
      </c>
      <c r="T266" s="6">
        <v>0</v>
      </c>
      <c r="U266">
        <v>0</v>
      </c>
      <c r="V266">
        <f>IF(A265=Emisiones_CH4_CO2eq_LA[[#This Row],[País]],IFERROR(Emisiones_CH4_CO2eq_LA[[#This Row],[Industria (kilotoneladas CO₂e)]]-U265,0),0)</f>
        <v>0</v>
      </c>
      <c r="W266" s="6">
        <f>IF(A265=Emisiones_CH4_CO2eq_LA[[#This Row],[País]],IFERROR(((Emisiones_CH4_CO2eq_LA[[#This Row],[Industria (kilotoneladas CO₂e)]]-U265)/U265)*100,0),0)</f>
        <v>0</v>
      </c>
      <c r="X266" s="6">
        <v>0</v>
      </c>
      <c r="Y266">
        <v>550</v>
      </c>
      <c r="Z266">
        <f>IF(A265=Emisiones_CH4_CO2eq_LA[[#This Row],[País]],IFERROR(Emisiones_CH4_CO2eq_LA[[#This Row],[Otras Quemas de Combustible (kilotoneladas CO₂e)]]-Y265,0),0)</f>
        <v>-10</v>
      </c>
      <c r="AA266" s="6">
        <f>IF(A265=Emisiones_CH4_CO2eq_LA[[#This Row],[País]],IFERROR(((Emisiones_CH4_CO2eq_LA[[#This Row],[Otras Quemas de Combustible (kilotoneladas CO₂e)]]-Y265)/Y265)*100,0),0)</f>
        <v>-1.7857142857142856</v>
      </c>
      <c r="AB266" s="6">
        <v>0.09</v>
      </c>
    </row>
    <row r="267" spans="1:28" x14ac:dyDescent="0.25">
      <c r="A267" t="s">
        <v>106</v>
      </c>
      <c r="B267" t="s">
        <v>106</v>
      </c>
      <c r="C267" t="s">
        <v>107</v>
      </c>
      <c r="D267">
        <v>2012</v>
      </c>
      <c r="E267">
        <v>1820</v>
      </c>
      <c r="F267">
        <f>IF(A266=Emisiones_CH4_CO2eq_LA[[#This Row],[País]],IFERROR(Emisiones_CH4_CO2eq_LA[[#This Row],[Agricultura (kilotoneladas CO₂e)]]-E266,0),0)</f>
        <v>140</v>
      </c>
      <c r="G267" s="6">
        <f>IF(A266=Emisiones_CH4_CO2eq_LA[[#This Row],[País]],IFERROR(((Emisiones_CH4_CO2eq_LA[[#This Row],[Agricultura (kilotoneladas CO₂e)]]-E266)/E266)*100,0),0)</f>
        <v>8.3333333333333321</v>
      </c>
      <c r="H267" s="6">
        <v>0.291760179544725</v>
      </c>
      <c r="I267">
        <v>0</v>
      </c>
      <c r="J267">
        <f>IF(A266=Emisiones_CH4_CO2eq_LA[[#This Row],[País]],IFERROR(Emisiones_CH4_CO2eq_LA[[#This Row],[Emisiones Fugitivas (kilotoneladas CO₂e)]]-I266,0),0)</f>
        <v>0</v>
      </c>
      <c r="K267" s="6">
        <f>IF(A266=Emisiones_CH4_CO2eq_LA[[#This Row],[País]],IFERROR(((Emisiones_CH4_CO2eq_LA[[#This Row],[Emisiones Fugitivas (kilotoneladas CO₂e)]]-I266)/I266)*100,0),0)</f>
        <v>0</v>
      </c>
      <c r="L267" s="6">
        <v>0</v>
      </c>
      <c r="M267">
        <v>1900</v>
      </c>
      <c r="N267">
        <f>IF(A266=Emisiones_CH4_CO2eq_LA[[#This Row],[País]],IFERROR(Emisiones_CH4_CO2eq_LA[[#This Row],[Residuos (kilotoneladas CO₂e)]]-M266,0),0)</f>
        <v>20</v>
      </c>
      <c r="O267" s="6">
        <f>IF(A266=Emisiones_CH4_CO2eq_LA[[#This Row],[País]],IFERROR(((Emisiones_CH4_CO2eq_LA[[#This Row],[Residuos (kilotoneladas CO₂e)]]-M266)/M266)*100,0),0)</f>
        <v>1.0638297872340425</v>
      </c>
      <c r="P267" s="6">
        <v>0.30458480282141698</v>
      </c>
      <c r="Q267">
        <v>0</v>
      </c>
      <c r="R267">
        <f>IF(A266=Emisiones_CH4_CO2eq_LA[[#This Row],[País]],IFERROR(Emisiones_CH4_CO2eq_LA[[#This Row],[UCTUS (kilotoneladas CO₂e)]]-Q266,0),0)</f>
        <v>0</v>
      </c>
      <c r="S267" s="6">
        <f>IF(A266=Emisiones_CH4_CO2eq_LA[[#This Row],[País]],IFERROR(((Emisiones_CH4_CO2eq_LA[[#This Row],[UCTUS (kilotoneladas CO₂e)]]-Q266)/Q266)*100,0),0)</f>
        <v>0</v>
      </c>
      <c r="T267" s="6">
        <v>0</v>
      </c>
      <c r="U267">
        <v>0</v>
      </c>
      <c r="V267">
        <f>IF(A266=Emisiones_CH4_CO2eq_LA[[#This Row],[País]],IFERROR(Emisiones_CH4_CO2eq_LA[[#This Row],[Industria (kilotoneladas CO₂e)]]-U266,0),0)</f>
        <v>0</v>
      </c>
      <c r="W267" s="6">
        <f>IF(A266=Emisiones_CH4_CO2eq_LA[[#This Row],[País]],IFERROR(((Emisiones_CH4_CO2eq_LA[[#This Row],[Industria (kilotoneladas CO₂e)]]-U266)/U266)*100,0),0)</f>
        <v>0</v>
      </c>
      <c r="X267" s="6">
        <v>0</v>
      </c>
      <c r="Y267">
        <v>550</v>
      </c>
      <c r="Z267">
        <f>IF(A266=Emisiones_CH4_CO2eq_LA[[#This Row],[País]],IFERROR(Emisiones_CH4_CO2eq_LA[[#This Row],[Otras Quemas de Combustible (kilotoneladas CO₂e)]]-Y266,0),0)</f>
        <v>0</v>
      </c>
      <c r="AA267" s="6">
        <f>IF(A266=Emisiones_CH4_CO2eq_LA[[#This Row],[País]],IFERROR(((Emisiones_CH4_CO2eq_LA[[#This Row],[Otras Quemas de Combustible (kilotoneladas CO₂e)]]-Y266)/Y266)*100,0),0)</f>
        <v>0</v>
      </c>
      <c r="AB267" s="6">
        <v>0.09</v>
      </c>
    </row>
    <row r="268" spans="1:28" x14ac:dyDescent="0.25">
      <c r="A268" t="s">
        <v>106</v>
      </c>
      <c r="B268" t="s">
        <v>106</v>
      </c>
      <c r="C268" t="s">
        <v>107</v>
      </c>
      <c r="D268">
        <v>2013</v>
      </c>
      <c r="E268">
        <v>1480</v>
      </c>
      <c r="F268">
        <f>IF(A267=Emisiones_CH4_CO2eq_LA[[#This Row],[País]],IFERROR(Emisiones_CH4_CO2eq_LA[[#This Row],[Agricultura (kilotoneladas CO₂e)]]-E267,0),0)</f>
        <v>-340</v>
      </c>
      <c r="G268" s="6">
        <f>IF(A267=Emisiones_CH4_CO2eq_LA[[#This Row],[País]],IFERROR(((Emisiones_CH4_CO2eq_LA[[#This Row],[Agricultura (kilotoneladas CO₂e)]]-E267)/E267)*100,0),0)</f>
        <v>-18.681318681318682</v>
      </c>
      <c r="H268" s="6">
        <v>0.23619533992977901</v>
      </c>
      <c r="I268">
        <v>0</v>
      </c>
      <c r="J268">
        <f>IF(A267=Emisiones_CH4_CO2eq_LA[[#This Row],[País]],IFERROR(Emisiones_CH4_CO2eq_LA[[#This Row],[Emisiones Fugitivas (kilotoneladas CO₂e)]]-I267,0),0)</f>
        <v>0</v>
      </c>
      <c r="K268" s="6">
        <f>IF(A267=Emisiones_CH4_CO2eq_LA[[#This Row],[País]],IFERROR(((Emisiones_CH4_CO2eq_LA[[#This Row],[Emisiones Fugitivas (kilotoneladas CO₂e)]]-I267)/I267)*100,0),0)</f>
        <v>0</v>
      </c>
      <c r="L268" s="6">
        <v>0</v>
      </c>
      <c r="M268">
        <v>1920</v>
      </c>
      <c r="N268">
        <f>IF(A267=Emisiones_CH4_CO2eq_LA[[#This Row],[País]],IFERROR(Emisiones_CH4_CO2eq_LA[[#This Row],[Residuos (kilotoneladas CO₂e)]]-M267,0),0)</f>
        <v>20</v>
      </c>
      <c r="O268" s="6">
        <f>IF(A267=Emisiones_CH4_CO2eq_LA[[#This Row],[País]],IFERROR(((Emisiones_CH4_CO2eq_LA[[#This Row],[Residuos (kilotoneladas CO₂e)]]-M267)/M267)*100,0),0)</f>
        <v>1.0526315789473684</v>
      </c>
      <c r="P268" s="6">
        <v>0.30641557612511899</v>
      </c>
      <c r="Q268">
        <v>40</v>
      </c>
      <c r="R268">
        <f>IF(A267=Emisiones_CH4_CO2eq_LA[[#This Row],[País]],IFERROR(Emisiones_CH4_CO2eq_LA[[#This Row],[UCTUS (kilotoneladas CO₂e)]]-Q267,0),0)</f>
        <v>40</v>
      </c>
      <c r="S268" s="6">
        <f>IF(A267=Emisiones_CH4_CO2eq_LA[[#This Row],[País]],IFERROR(((Emisiones_CH4_CO2eq_LA[[#This Row],[UCTUS (kilotoneladas CO₂e)]]-Q267)/Q267)*100,0),0)</f>
        <v>0</v>
      </c>
      <c r="T268" s="6">
        <v>6.38365783593999E-3</v>
      </c>
      <c r="U268">
        <v>0</v>
      </c>
      <c r="V268">
        <f>IF(A267=Emisiones_CH4_CO2eq_LA[[#This Row],[País]],IFERROR(Emisiones_CH4_CO2eq_LA[[#This Row],[Industria (kilotoneladas CO₂e)]]-U267,0),0)</f>
        <v>0</v>
      </c>
      <c r="W268" s="6">
        <f>IF(A267=Emisiones_CH4_CO2eq_LA[[#This Row],[País]],IFERROR(((Emisiones_CH4_CO2eq_LA[[#This Row],[Industria (kilotoneladas CO₂e)]]-U267)/U267)*100,0),0)</f>
        <v>0</v>
      </c>
      <c r="X268" s="6">
        <v>0</v>
      </c>
      <c r="Y268">
        <v>550</v>
      </c>
      <c r="Z268">
        <f>IF(A267=Emisiones_CH4_CO2eq_LA[[#This Row],[País]],IFERROR(Emisiones_CH4_CO2eq_LA[[#This Row],[Otras Quemas de Combustible (kilotoneladas CO₂e)]]-Y267,0),0)</f>
        <v>0</v>
      </c>
      <c r="AA268" s="6">
        <f>IF(A267=Emisiones_CH4_CO2eq_LA[[#This Row],[País]],IFERROR(((Emisiones_CH4_CO2eq_LA[[#This Row],[Otras Quemas de Combustible (kilotoneladas CO₂e)]]-Y267)/Y267)*100,0),0)</f>
        <v>0</v>
      </c>
      <c r="AB268" s="6">
        <v>0.09</v>
      </c>
    </row>
    <row r="269" spans="1:28" x14ac:dyDescent="0.25">
      <c r="A269" t="s">
        <v>106</v>
      </c>
      <c r="B269" t="s">
        <v>106</v>
      </c>
      <c r="C269" t="s">
        <v>107</v>
      </c>
      <c r="D269">
        <v>2014</v>
      </c>
      <c r="E269">
        <v>1700</v>
      </c>
      <c r="F269">
        <f>IF(A268=Emisiones_CH4_CO2eq_LA[[#This Row],[País]],IFERROR(Emisiones_CH4_CO2eq_LA[[#This Row],[Agricultura (kilotoneladas CO₂e)]]-E268,0),0)</f>
        <v>220</v>
      </c>
      <c r="G269" s="6">
        <f>IF(A268=Emisiones_CH4_CO2eq_LA[[#This Row],[País]],IFERROR(((Emisiones_CH4_CO2eq_LA[[#This Row],[Agricultura (kilotoneladas CO₂e)]]-E268)/E268)*100,0),0)</f>
        <v>14.864864864864865</v>
      </c>
      <c r="H269" s="6">
        <v>0.27005559968228698</v>
      </c>
      <c r="I269">
        <v>0</v>
      </c>
      <c r="J269">
        <f>IF(A268=Emisiones_CH4_CO2eq_LA[[#This Row],[País]],IFERROR(Emisiones_CH4_CO2eq_LA[[#This Row],[Emisiones Fugitivas (kilotoneladas CO₂e)]]-I268,0),0)</f>
        <v>0</v>
      </c>
      <c r="K269" s="6">
        <f>IF(A268=Emisiones_CH4_CO2eq_LA[[#This Row],[País]],IFERROR(((Emisiones_CH4_CO2eq_LA[[#This Row],[Emisiones Fugitivas (kilotoneladas CO₂e)]]-I268)/I268)*100,0),0)</f>
        <v>0</v>
      </c>
      <c r="L269" s="6">
        <v>0</v>
      </c>
      <c r="M269">
        <v>1930</v>
      </c>
      <c r="N269">
        <f>IF(A268=Emisiones_CH4_CO2eq_LA[[#This Row],[País]],IFERROR(Emisiones_CH4_CO2eq_LA[[#This Row],[Residuos (kilotoneladas CO₂e)]]-M268,0),0)</f>
        <v>10</v>
      </c>
      <c r="O269" s="6">
        <f>IF(A268=Emisiones_CH4_CO2eq_LA[[#This Row],[País]],IFERROR(((Emisiones_CH4_CO2eq_LA[[#This Row],[Residuos (kilotoneladas CO₂e)]]-M268)/M268)*100,0),0)</f>
        <v>0.52083333333333326</v>
      </c>
      <c r="P269" s="6">
        <v>0.306592533756949</v>
      </c>
      <c r="Q269">
        <v>0</v>
      </c>
      <c r="R269">
        <f>IF(A268=Emisiones_CH4_CO2eq_LA[[#This Row],[País]],IFERROR(Emisiones_CH4_CO2eq_LA[[#This Row],[UCTUS (kilotoneladas CO₂e)]]-Q268,0),0)</f>
        <v>-40</v>
      </c>
      <c r="S269" s="6">
        <f>IF(A268=Emisiones_CH4_CO2eq_LA[[#This Row],[País]],IFERROR(((Emisiones_CH4_CO2eq_LA[[#This Row],[UCTUS (kilotoneladas CO₂e)]]-Q268)/Q268)*100,0),0)</f>
        <v>-100</v>
      </c>
      <c r="T269" s="6">
        <v>0</v>
      </c>
      <c r="U269">
        <v>0</v>
      </c>
      <c r="V269">
        <f>IF(A268=Emisiones_CH4_CO2eq_LA[[#This Row],[País]],IFERROR(Emisiones_CH4_CO2eq_LA[[#This Row],[Industria (kilotoneladas CO₂e)]]-U268,0),0)</f>
        <v>0</v>
      </c>
      <c r="W269" s="6">
        <f>IF(A268=Emisiones_CH4_CO2eq_LA[[#This Row],[País]],IFERROR(((Emisiones_CH4_CO2eq_LA[[#This Row],[Industria (kilotoneladas CO₂e)]]-U268)/U268)*100,0),0)</f>
        <v>0</v>
      </c>
      <c r="X269" s="6">
        <v>0</v>
      </c>
      <c r="Y269">
        <v>550</v>
      </c>
      <c r="Z269">
        <f>IF(A268=Emisiones_CH4_CO2eq_LA[[#This Row],[País]],IFERROR(Emisiones_CH4_CO2eq_LA[[#This Row],[Otras Quemas de Combustible (kilotoneladas CO₂e)]]-Y268,0),0)</f>
        <v>0</v>
      </c>
      <c r="AA269" s="6">
        <f>IF(A268=Emisiones_CH4_CO2eq_LA[[#This Row],[País]],IFERROR(((Emisiones_CH4_CO2eq_LA[[#This Row],[Otras Quemas de Combustible (kilotoneladas CO₂e)]]-Y268)/Y268)*100,0),0)</f>
        <v>0</v>
      </c>
      <c r="AB269" s="6">
        <v>0.09</v>
      </c>
    </row>
    <row r="270" spans="1:28" x14ac:dyDescent="0.25">
      <c r="A270" t="s">
        <v>106</v>
      </c>
      <c r="B270" t="s">
        <v>106</v>
      </c>
      <c r="C270" t="s">
        <v>107</v>
      </c>
      <c r="D270">
        <v>2015</v>
      </c>
      <c r="E270">
        <v>1650</v>
      </c>
      <c r="F270">
        <f>IF(A269=Emisiones_CH4_CO2eq_LA[[#This Row],[País]],IFERROR(Emisiones_CH4_CO2eq_LA[[#This Row],[Agricultura (kilotoneladas CO₂e)]]-E269,0),0)</f>
        <v>-50</v>
      </c>
      <c r="G270" s="6">
        <f>IF(A269=Emisiones_CH4_CO2eq_LA[[#This Row],[País]],IFERROR(((Emisiones_CH4_CO2eq_LA[[#This Row],[Agricultura (kilotoneladas CO₂e)]]-E269)/E269)*100,0),0)</f>
        <v>-2.9411764705882351</v>
      </c>
      <c r="H270" s="6">
        <v>0.26086956521739102</v>
      </c>
      <c r="I270">
        <v>0</v>
      </c>
      <c r="J270">
        <f>IF(A269=Emisiones_CH4_CO2eq_LA[[#This Row],[País]],IFERROR(Emisiones_CH4_CO2eq_LA[[#This Row],[Emisiones Fugitivas (kilotoneladas CO₂e)]]-I269,0),0)</f>
        <v>0</v>
      </c>
      <c r="K270" s="6">
        <f>IF(A269=Emisiones_CH4_CO2eq_LA[[#This Row],[País]],IFERROR(((Emisiones_CH4_CO2eq_LA[[#This Row],[Emisiones Fugitivas (kilotoneladas CO₂e)]]-I269)/I269)*100,0),0)</f>
        <v>0</v>
      </c>
      <c r="L270" s="6">
        <v>0</v>
      </c>
      <c r="M270">
        <v>1950</v>
      </c>
      <c r="N270">
        <f>IF(A269=Emisiones_CH4_CO2eq_LA[[#This Row],[País]],IFERROR(Emisiones_CH4_CO2eq_LA[[#This Row],[Residuos (kilotoneladas CO₂e)]]-M269,0),0)</f>
        <v>20</v>
      </c>
      <c r="O270" s="6">
        <f>IF(A269=Emisiones_CH4_CO2eq_LA[[#This Row],[País]],IFERROR(((Emisiones_CH4_CO2eq_LA[[#This Row],[Residuos (kilotoneladas CO₂e)]]-M269)/M269)*100,0),0)</f>
        <v>1.0362694300518136</v>
      </c>
      <c r="P270" s="6">
        <v>0.30830039525691699</v>
      </c>
      <c r="Q270">
        <v>40</v>
      </c>
      <c r="R270">
        <f>IF(A269=Emisiones_CH4_CO2eq_LA[[#This Row],[País]],IFERROR(Emisiones_CH4_CO2eq_LA[[#This Row],[UCTUS (kilotoneladas CO₂e)]]-Q269,0),0)</f>
        <v>40</v>
      </c>
      <c r="S270" s="6">
        <f>IF(A269=Emisiones_CH4_CO2eq_LA[[#This Row],[País]],IFERROR(((Emisiones_CH4_CO2eq_LA[[#This Row],[UCTUS (kilotoneladas CO₂e)]]-Q269)/Q269)*100,0),0)</f>
        <v>0</v>
      </c>
      <c r="T270" s="6">
        <v>6.3241106719367597E-3</v>
      </c>
      <c r="U270">
        <v>0</v>
      </c>
      <c r="V270">
        <f>IF(A269=Emisiones_CH4_CO2eq_LA[[#This Row],[País]],IFERROR(Emisiones_CH4_CO2eq_LA[[#This Row],[Industria (kilotoneladas CO₂e)]]-U269,0),0)</f>
        <v>0</v>
      </c>
      <c r="W270" s="6">
        <f>IF(A269=Emisiones_CH4_CO2eq_LA[[#This Row],[País]],IFERROR(((Emisiones_CH4_CO2eq_LA[[#This Row],[Industria (kilotoneladas CO₂e)]]-U269)/U269)*100,0),0)</f>
        <v>0</v>
      </c>
      <c r="X270" s="6">
        <v>0</v>
      </c>
      <c r="Y270">
        <v>550</v>
      </c>
      <c r="Z270">
        <f>IF(A269=Emisiones_CH4_CO2eq_LA[[#This Row],[País]],IFERROR(Emisiones_CH4_CO2eq_LA[[#This Row],[Otras Quemas de Combustible (kilotoneladas CO₂e)]]-Y269,0),0)</f>
        <v>0</v>
      </c>
      <c r="AA270" s="6">
        <f>IF(A269=Emisiones_CH4_CO2eq_LA[[#This Row],[País]],IFERROR(((Emisiones_CH4_CO2eq_LA[[#This Row],[Otras Quemas de Combustible (kilotoneladas CO₂e)]]-Y269)/Y269)*100,0),0)</f>
        <v>0</v>
      </c>
      <c r="AB270" s="6">
        <v>0.09</v>
      </c>
    </row>
    <row r="271" spans="1:28" x14ac:dyDescent="0.25">
      <c r="A271" t="s">
        <v>106</v>
      </c>
      <c r="B271" t="s">
        <v>106</v>
      </c>
      <c r="C271" t="s">
        <v>107</v>
      </c>
      <c r="D271">
        <v>2016</v>
      </c>
      <c r="E271">
        <v>1520</v>
      </c>
      <c r="F271">
        <f>IF(A270=Emisiones_CH4_CO2eq_LA[[#This Row],[País]],IFERROR(Emisiones_CH4_CO2eq_LA[[#This Row],[Agricultura (kilotoneladas CO₂e)]]-E270,0),0)</f>
        <v>-130</v>
      </c>
      <c r="G271" s="6">
        <f>IF(A270=Emisiones_CH4_CO2eq_LA[[#This Row],[País]],IFERROR(((Emisiones_CH4_CO2eq_LA[[#This Row],[Agricultura (kilotoneladas CO₂e)]]-E270)/E270)*100,0),0)</f>
        <v>-7.878787878787878</v>
      </c>
      <c r="H271" s="6">
        <v>0.23914411579609801</v>
      </c>
      <c r="I271">
        <v>0</v>
      </c>
      <c r="J271">
        <f>IF(A270=Emisiones_CH4_CO2eq_LA[[#This Row],[País]],IFERROR(Emisiones_CH4_CO2eq_LA[[#This Row],[Emisiones Fugitivas (kilotoneladas CO₂e)]]-I270,0),0)</f>
        <v>0</v>
      </c>
      <c r="K271" s="6">
        <f>IF(A270=Emisiones_CH4_CO2eq_LA[[#This Row],[País]],IFERROR(((Emisiones_CH4_CO2eq_LA[[#This Row],[Emisiones Fugitivas (kilotoneladas CO₂e)]]-I270)/I270)*100,0),0)</f>
        <v>0</v>
      </c>
      <c r="L271" s="6">
        <v>0</v>
      </c>
      <c r="M271">
        <v>1960</v>
      </c>
      <c r="N271">
        <f>IF(A270=Emisiones_CH4_CO2eq_LA[[#This Row],[País]],IFERROR(Emisiones_CH4_CO2eq_LA[[#This Row],[Residuos (kilotoneladas CO₂e)]]-M270,0),0)</f>
        <v>10</v>
      </c>
      <c r="O271" s="6">
        <f>IF(A270=Emisiones_CH4_CO2eq_LA[[#This Row],[País]],IFERROR(((Emisiones_CH4_CO2eq_LA[[#This Row],[Residuos (kilotoneladas CO₂e)]]-M270)/M270)*100,0),0)</f>
        <v>0.51282051282051277</v>
      </c>
      <c r="P271" s="6">
        <v>0.308370044052863</v>
      </c>
      <c r="Q271">
        <v>0</v>
      </c>
      <c r="R271">
        <f>IF(A270=Emisiones_CH4_CO2eq_LA[[#This Row],[País]],IFERROR(Emisiones_CH4_CO2eq_LA[[#This Row],[UCTUS (kilotoneladas CO₂e)]]-Q270,0),0)</f>
        <v>-40</v>
      </c>
      <c r="S271" s="6">
        <f>IF(A270=Emisiones_CH4_CO2eq_LA[[#This Row],[País]],IFERROR(((Emisiones_CH4_CO2eq_LA[[#This Row],[UCTUS (kilotoneladas CO₂e)]]-Q270)/Q270)*100,0),0)</f>
        <v>-100</v>
      </c>
      <c r="T271" s="6">
        <v>0</v>
      </c>
      <c r="U271">
        <v>0</v>
      </c>
      <c r="V271">
        <f>IF(A270=Emisiones_CH4_CO2eq_LA[[#This Row],[País]],IFERROR(Emisiones_CH4_CO2eq_LA[[#This Row],[Industria (kilotoneladas CO₂e)]]-U270,0),0)</f>
        <v>0</v>
      </c>
      <c r="W271" s="6">
        <f>IF(A270=Emisiones_CH4_CO2eq_LA[[#This Row],[País]],IFERROR(((Emisiones_CH4_CO2eq_LA[[#This Row],[Industria (kilotoneladas CO₂e)]]-U270)/U270)*100,0),0)</f>
        <v>0</v>
      </c>
      <c r="X271" s="6">
        <v>0</v>
      </c>
      <c r="Y271">
        <v>550</v>
      </c>
      <c r="Z271">
        <f>IF(A270=Emisiones_CH4_CO2eq_LA[[#This Row],[País]],IFERROR(Emisiones_CH4_CO2eq_LA[[#This Row],[Otras Quemas de Combustible (kilotoneladas CO₂e)]]-Y270,0),0)</f>
        <v>0</v>
      </c>
      <c r="AA271" s="6">
        <f>IF(A270=Emisiones_CH4_CO2eq_LA[[#This Row],[País]],IFERROR(((Emisiones_CH4_CO2eq_LA[[#This Row],[Otras Quemas de Combustible (kilotoneladas CO₂e)]]-Y270)/Y270)*100,0),0)</f>
        <v>0</v>
      </c>
      <c r="AB271" s="6">
        <v>0.09</v>
      </c>
    </row>
    <row r="272" spans="1:28" x14ac:dyDescent="0.25">
      <c r="A272" t="s">
        <v>137</v>
      </c>
      <c r="B272" t="s">
        <v>137</v>
      </c>
      <c r="C272" t="s">
        <v>138</v>
      </c>
      <c r="D272">
        <v>1990</v>
      </c>
      <c r="E272">
        <v>3350</v>
      </c>
      <c r="F272">
        <f>IF(A271=Emisiones_CH4_CO2eq_LA[[#This Row],[País]],IFERROR(Emisiones_CH4_CO2eq_LA[[#This Row],[Agricultura (kilotoneladas CO₂e)]]-E271,0),0)</f>
        <v>0</v>
      </c>
      <c r="G272" s="6">
        <f>IF(A271=Emisiones_CH4_CO2eq_LA[[#This Row],[País]],IFERROR(((Emisiones_CH4_CO2eq_LA[[#This Row],[Agricultura (kilotoneladas CO₂e)]]-E271)/E271)*100,0),0)</f>
        <v>0</v>
      </c>
      <c r="H272" s="6">
        <v>0.36161485319516401</v>
      </c>
      <c r="I272">
        <v>0</v>
      </c>
      <c r="J272">
        <f>IF(A271=Emisiones_CH4_CO2eq_LA[[#This Row],[País]],IFERROR(Emisiones_CH4_CO2eq_LA[[#This Row],[Emisiones Fugitivas (kilotoneladas CO₂e)]]-I271,0),0)</f>
        <v>0</v>
      </c>
      <c r="K272" s="6">
        <f>IF(A271=Emisiones_CH4_CO2eq_LA[[#This Row],[País]],IFERROR(((Emisiones_CH4_CO2eq_LA[[#This Row],[Emisiones Fugitivas (kilotoneladas CO₂e)]]-I271)/I271)*100,0),0)</f>
        <v>0</v>
      </c>
      <c r="L272" s="6">
        <v>0</v>
      </c>
      <c r="M272">
        <v>760</v>
      </c>
      <c r="N272">
        <f>IF(A271=Emisiones_CH4_CO2eq_LA[[#This Row],[País]],IFERROR(Emisiones_CH4_CO2eq_LA[[#This Row],[Residuos (kilotoneladas CO₂e)]]-M271,0),0)</f>
        <v>0</v>
      </c>
      <c r="O272" s="6">
        <f>IF(A271=Emisiones_CH4_CO2eq_LA[[#This Row],[País]],IFERROR(((Emisiones_CH4_CO2eq_LA[[#This Row],[Residuos (kilotoneladas CO₂e)]]-M271)/M271)*100,0),0)</f>
        <v>0</v>
      </c>
      <c r="P272" s="6">
        <v>8.2037996545768502E-2</v>
      </c>
      <c r="Q272">
        <v>1110</v>
      </c>
      <c r="R272">
        <f>IF(A271=Emisiones_CH4_CO2eq_LA[[#This Row],[País]],IFERROR(Emisiones_CH4_CO2eq_LA[[#This Row],[UCTUS (kilotoneladas CO₂e)]]-Q271,0),0)</f>
        <v>0</v>
      </c>
      <c r="S272" s="6">
        <f>IF(A271=Emisiones_CH4_CO2eq_LA[[#This Row],[País]],IFERROR(((Emisiones_CH4_CO2eq_LA[[#This Row],[UCTUS (kilotoneladas CO₂e)]]-Q271)/Q271)*100,0),0)</f>
        <v>0</v>
      </c>
      <c r="T272" s="6">
        <v>0.11981865284974</v>
      </c>
      <c r="U272">
        <v>0</v>
      </c>
      <c r="V272">
        <f>IF(A271=Emisiones_CH4_CO2eq_LA[[#This Row],[País]],IFERROR(Emisiones_CH4_CO2eq_LA[[#This Row],[Industria (kilotoneladas CO₂e)]]-U271,0),0)</f>
        <v>0</v>
      </c>
      <c r="W272" s="6">
        <f>IF(A271=Emisiones_CH4_CO2eq_LA[[#This Row],[País]],IFERROR(((Emisiones_CH4_CO2eq_LA[[#This Row],[Industria (kilotoneladas CO₂e)]]-U271)/U271)*100,0),0)</f>
        <v>0</v>
      </c>
      <c r="X272" s="6">
        <v>0</v>
      </c>
      <c r="Y272">
        <v>1630</v>
      </c>
      <c r="Z272">
        <f>IF(A271=Emisiones_CH4_CO2eq_LA[[#This Row],[País]],IFERROR(Emisiones_CH4_CO2eq_LA[[#This Row],[Otras Quemas de Combustible (kilotoneladas CO₂e)]]-Y271,0),0)</f>
        <v>0</v>
      </c>
      <c r="AA272" s="6">
        <f>IF(A271=Emisiones_CH4_CO2eq_LA[[#This Row],[País]],IFERROR(((Emisiones_CH4_CO2eq_LA[[#This Row],[Otras Quemas de Combustible (kilotoneladas CO₂e)]]-Y271)/Y271)*100,0),0)</f>
        <v>0</v>
      </c>
      <c r="AB272" s="6">
        <v>0.18</v>
      </c>
    </row>
    <row r="273" spans="1:28" x14ac:dyDescent="0.25">
      <c r="A273" t="s">
        <v>137</v>
      </c>
      <c r="B273" t="s">
        <v>137</v>
      </c>
      <c r="C273" t="s">
        <v>138</v>
      </c>
      <c r="D273">
        <v>1991</v>
      </c>
      <c r="E273">
        <v>3430</v>
      </c>
      <c r="F273">
        <f>IF(A272=Emisiones_CH4_CO2eq_LA[[#This Row],[País]],IFERROR(Emisiones_CH4_CO2eq_LA[[#This Row],[Agricultura (kilotoneladas CO₂e)]]-E272,0),0)</f>
        <v>80</v>
      </c>
      <c r="G273" s="6">
        <f>IF(A272=Emisiones_CH4_CO2eq_LA[[#This Row],[País]],IFERROR(((Emisiones_CH4_CO2eq_LA[[#This Row],[Agricultura (kilotoneladas CO₂e)]]-E272)/E272)*100,0),0)</f>
        <v>2.3880597014925375</v>
      </c>
      <c r="H273" s="6">
        <v>0.361699884002952</v>
      </c>
      <c r="I273">
        <v>0</v>
      </c>
      <c r="J273">
        <f>IF(A272=Emisiones_CH4_CO2eq_LA[[#This Row],[País]],IFERROR(Emisiones_CH4_CO2eq_LA[[#This Row],[Emisiones Fugitivas (kilotoneladas CO₂e)]]-I272,0),0)</f>
        <v>0</v>
      </c>
      <c r="K273" s="6">
        <f>IF(A272=Emisiones_CH4_CO2eq_LA[[#This Row],[País]],IFERROR(((Emisiones_CH4_CO2eq_LA[[#This Row],[Emisiones Fugitivas (kilotoneladas CO₂e)]]-I272)/I272)*100,0),0)</f>
        <v>0</v>
      </c>
      <c r="L273" s="6">
        <v>0</v>
      </c>
      <c r="M273">
        <v>780</v>
      </c>
      <c r="N273">
        <f>IF(A272=Emisiones_CH4_CO2eq_LA[[#This Row],[País]],IFERROR(Emisiones_CH4_CO2eq_LA[[#This Row],[Residuos (kilotoneladas CO₂e)]]-M272,0),0)</f>
        <v>20</v>
      </c>
      <c r="O273" s="6">
        <f>IF(A272=Emisiones_CH4_CO2eq_LA[[#This Row],[País]],IFERROR(((Emisiones_CH4_CO2eq_LA[[#This Row],[Residuos (kilotoneladas CO₂e)]]-M272)/M272)*100,0),0)</f>
        <v>2.6315789473684208</v>
      </c>
      <c r="P273" s="6">
        <v>8.2252451755773406E-2</v>
      </c>
      <c r="Q273">
        <v>1110</v>
      </c>
      <c r="R273">
        <f>IF(A272=Emisiones_CH4_CO2eq_LA[[#This Row],[País]],IFERROR(Emisiones_CH4_CO2eq_LA[[#This Row],[UCTUS (kilotoneladas CO₂e)]]-Q272,0),0)</f>
        <v>0</v>
      </c>
      <c r="S273" s="6">
        <f>IF(A272=Emisiones_CH4_CO2eq_LA[[#This Row],[País]],IFERROR(((Emisiones_CH4_CO2eq_LA[[#This Row],[UCTUS (kilotoneladas CO₂e)]]-Q272)/Q272)*100,0),0)</f>
        <v>0</v>
      </c>
      <c r="T273" s="6">
        <v>0.11705156596013901</v>
      </c>
      <c r="U273">
        <v>0</v>
      </c>
      <c r="V273">
        <f>IF(A272=Emisiones_CH4_CO2eq_LA[[#This Row],[País]],IFERROR(Emisiones_CH4_CO2eq_LA[[#This Row],[Industria (kilotoneladas CO₂e)]]-U272,0),0)</f>
        <v>0</v>
      </c>
      <c r="W273" s="6">
        <f>IF(A272=Emisiones_CH4_CO2eq_LA[[#This Row],[País]],IFERROR(((Emisiones_CH4_CO2eq_LA[[#This Row],[Industria (kilotoneladas CO₂e)]]-U272)/U272)*100,0),0)</f>
        <v>0</v>
      </c>
      <c r="X273" s="6">
        <v>0</v>
      </c>
      <c r="Y273">
        <v>1730</v>
      </c>
      <c r="Z273">
        <f>IF(A272=Emisiones_CH4_CO2eq_LA[[#This Row],[País]],IFERROR(Emisiones_CH4_CO2eq_LA[[#This Row],[Otras Quemas de Combustible (kilotoneladas CO₂e)]]-Y272,0),0)</f>
        <v>100</v>
      </c>
      <c r="AA273" s="6">
        <f>IF(A272=Emisiones_CH4_CO2eq_LA[[#This Row],[País]],IFERROR(((Emisiones_CH4_CO2eq_LA[[#This Row],[Otras Quemas de Combustible (kilotoneladas CO₂e)]]-Y272)/Y272)*100,0),0)</f>
        <v>6.1349693251533743</v>
      </c>
      <c r="AB273" s="6">
        <v>0.18</v>
      </c>
    </row>
    <row r="274" spans="1:28" x14ac:dyDescent="0.25">
      <c r="A274" t="s">
        <v>137</v>
      </c>
      <c r="B274" t="s">
        <v>137</v>
      </c>
      <c r="C274" t="s">
        <v>138</v>
      </c>
      <c r="D274">
        <v>1992</v>
      </c>
      <c r="E274">
        <v>3670</v>
      </c>
      <c r="F274">
        <f>IF(A273=Emisiones_CH4_CO2eq_LA[[#This Row],[País]],IFERROR(Emisiones_CH4_CO2eq_LA[[#This Row],[Agricultura (kilotoneladas CO₂e)]]-E273,0),0)</f>
        <v>240</v>
      </c>
      <c r="G274" s="6">
        <f>IF(A273=Emisiones_CH4_CO2eq_LA[[#This Row],[País]],IFERROR(((Emisiones_CH4_CO2eq_LA[[#This Row],[Agricultura (kilotoneladas CO₂e)]]-E273)/E273)*100,0),0)</f>
        <v>6.9970845481049562</v>
      </c>
      <c r="H274" s="6">
        <v>0.377999794005561</v>
      </c>
      <c r="I274">
        <v>0</v>
      </c>
      <c r="J274">
        <f>IF(A273=Emisiones_CH4_CO2eq_LA[[#This Row],[País]],IFERROR(Emisiones_CH4_CO2eq_LA[[#This Row],[Emisiones Fugitivas (kilotoneladas CO₂e)]]-I273,0),0)</f>
        <v>0</v>
      </c>
      <c r="K274" s="6">
        <f>IF(A273=Emisiones_CH4_CO2eq_LA[[#This Row],[País]],IFERROR(((Emisiones_CH4_CO2eq_LA[[#This Row],[Emisiones Fugitivas (kilotoneladas CO₂e)]]-I273)/I273)*100,0),0)</f>
        <v>0</v>
      </c>
      <c r="L274" s="6">
        <v>0</v>
      </c>
      <c r="M274">
        <v>810</v>
      </c>
      <c r="N274">
        <f>IF(A273=Emisiones_CH4_CO2eq_LA[[#This Row],[País]],IFERROR(Emisiones_CH4_CO2eq_LA[[#This Row],[Residuos (kilotoneladas CO₂e)]]-M273,0),0)</f>
        <v>30</v>
      </c>
      <c r="O274" s="6">
        <f>IF(A273=Emisiones_CH4_CO2eq_LA[[#This Row],[País]],IFERROR(((Emisiones_CH4_CO2eq_LA[[#This Row],[Residuos (kilotoneladas CO₂e)]]-M273)/M273)*100,0),0)</f>
        <v>3.8461538461538463</v>
      </c>
      <c r="P274" s="6">
        <v>8.3427747450818796E-2</v>
      </c>
      <c r="Q274">
        <v>1110</v>
      </c>
      <c r="R274">
        <f>IF(A273=Emisiones_CH4_CO2eq_LA[[#This Row],[País]],IFERROR(Emisiones_CH4_CO2eq_LA[[#This Row],[UCTUS (kilotoneladas CO₂e)]]-Q273,0),0)</f>
        <v>0</v>
      </c>
      <c r="S274" s="6">
        <f>IF(A273=Emisiones_CH4_CO2eq_LA[[#This Row],[País]],IFERROR(((Emisiones_CH4_CO2eq_LA[[#This Row],[UCTUS (kilotoneladas CO₂e)]]-Q273)/Q273)*100,0),0)</f>
        <v>0</v>
      </c>
      <c r="T274" s="6">
        <v>0.11432691317334399</v>
      </c>
      <c r="U274">
        <v>0</v>
      </c>
      <c r="V274">
        <f>IF(A273=Emisiones_CH4_CO2eq_LA[[#This Row],[País]],IFERROR(Emisiones_CH4_CO2eq_LA[[#This Row],[Industria (kilotoneladas CO₂e)]]-U273,0),0)</f>
        <v>0</v>
      </c>
      <c r="W274" s="6">
        <f>IF(A273=Emisiones_CH4_CO2eq_LA[[#This Row],[País]],IFERROR(((Emisiones_CH4_CO2eq_LA[[#This Row],[Industria (kilotoneladas CO₂e)]]-U273)/U273)*100,0),0)</f>
        <v>0</v>
      </c>
      <c r="X274" s="6">
        <v>0</v>
      </c>
      <c r="Y274">
        <v>1820</v>
      </c>
      <c r="Z274">
        <f>IF(A273=Emisiones_CH4_CO2eq_LA[[#This Row],[País]],IFERROR(Emisiones_CH4_CO2eq_LA[[#This Row],[Otras Quemas de Combustible (kilotoneladas CO₂e)]]-Y273,0),0)</f>
        <v>90</v>
      </c>
      <c r="AA274" s="6">
        <f>IF(A273=Emisiones_CH4_CO2eq_LA[[#This Row],[País]],IFERROR(((Emisiones_CH4_CO2eq_LA[[#This Row],[Otras Quemas de Combustible (kilotoneladas CO₂e)]]-Y273)/Y273)*100,0),0)</f>
        <v>5.202312138728324</v>
      </c>
      <c r="AB274" s="6">
        <v>0.19</v>
      </c>
    </row>
    <row r="275" spans="1:28" x14ac:dyDescent="0.25">
      <c r="A275" t="s">
        <v>137</v>
      </c>
      <c r="B275" t="s">
        <v>137</v>
      </c>
      <c r="C275" t="s">
        <v>138</v>
      </c>
      <c r="D275">
        <v>1993</v>
      </c>
      <c r="E275">
        <v>3890</v>
      </c>
      <c r="F275">
        <f>IF(A274=Emisiones_CH4_CO2eq_LA[[#This Row],[País]],IFERROR(Emisiones_CH4_CO2eq_LA[[#This Row],[Agricultura (kilotoneladas CO₂e)]]-E274,0),0)</f>
        <v>220</v>
      </c>
      <c r="G275" s="6">
        <f>IF(A274=Emisiones_CH4_CO2eq_LA[[#This Row],[País]],IFERROR(((Emisiones_CH4_CO2eq_LA[[#This Row],[Agricultura (kilotoneladas CO₂e)]]-E274)/E274)*100,0),0)</f>
        <v>5.9945504087193457</v>
      </c>
      <c r="H275" s="6">
        <v>0.39138746352751702</v>
      </c>
      <c r="I275">
        <v>10</v>
      </c>
      <c r="J275">
        <f>IF(A274=Emisiones_CH4_CO2eq_LA[[#This Row],[País]],IFERROR(Emisiones_CH4_CO2eq_LA[[#This Row],[Emisiones Fugitivas (kilotoneladas CO₂e)]]-I274,0),0)</f>
        <v>10</v>
      </c>
      <c r="K275" s="6">
        <f>IF(A274=Emisiones_CH4_CO2eq_LA[[#This Row],[País]],IFERROR(((Emisiones_CH4_CO2eq_LA[[#This Row],[Emisiones Fugitivas (kilotoneladas CO₂e)]]-I274)/I274)*100,0),0)</f>
        <v>0</v>
      </c>
      <c r="L275" s="6">
        <v>1.0061374383740799E-3</v>
      </c>
      <c r="M275">
        <v>830</v>
      </c>
      <c r="N275">
        <f>IF(A274=Emisiones_CH4_CO2eq_LA[[#This Row],[País]],IFERROR(Emisiones_CH4_CO2eq_LA[[#This Row],[Residuos (kilotoneladas CO₂e)]]-M274,0),0)</f>
        <v>20</v>
      </c>
      <c r="O275" s="6">
        <f>IF(A274=Emisiones_CH4_CO2eq_LA[[#This Row],[País]],IFERROR(((Emisiones_CH4_CO2eq_LA[[#This Row],[Residuos (kilotoneladas CO₂e)]]-M274)/M274)*100,0),0)</f>
        <v>2.4691358024691357</v>
      </c>
      <c r="P275" s="6">
        <v>8.3509407385048695E-2</v>
      </c>
      <c r="Q275">
        <v>1110</v>
      </c>
      <c r="R275">
        <f>IF(A274=Emisiones_CH4_CO2eq_LA[[#This Row],[País]],IFERROR(Emisiones_CH4_CO2eq_LA[[#This Row],[UCTUS (kilotoneladas CO₂e)]]-Q274,0),0)</f>
        <v>0</v>
      </c>
      <c r="S275" s="6">
        <f>IF(A274=Emisiones_CH4_CO2eq_LA[[#This Row],[País]],IFERROR(((Emisiones_CH4_CO2eq_LA[[#This Row],[UCTUS (kilotoneladas CO₂e)]]-Q274)/Q274)*100,0),0)</f>
        <v>0</v>
      </c>
      <c r="T275" s="6">
        <v>0.111681255659523</v>
      </c>
      <c r="U275">
        <v>0</v>
      </c>
      <c r="V275">
        <f>IF(A274=Emisiones_CH4_CO2eq_LA[[#This Row],[País]],IFERROR(Emisiones_CH4_CO2eq_LA[[#This Row],[Industria (kilotoneladas CO₂e)]]-U274,0),0)</f>
        <v>0</v>
      </c>
      <c r="W275" s="6">
        <f>IF(A274=Emisiones_CH4_CO2eq_LA[[#This Row],[País]],IFERROR(((Emisiones_CH4_CO2eq_LA[[#This Row],[Industria (kilotoneladas CO₂e)]]-U274)/U274)*100,0),0)</f>
        <v>0</v>
      </c>
      <c r="X275" s="6">
        <v>0</v>
      </c>
      <c r="Y275">
        <v>1910</v>
      </c>
      <c r="Z275">
        <f>IF(A274=Emisiones_CH4_CO2eq_LA[[#This Row],[País]],IFERROR(Emisiones_CH4_CO2eq_LA[[#This Row],[Otras Quemas de Combustible (kilotoneladas CO₂e)]]-Y274,0),0)</f>
        <v>90</v>
      </c>
      <c r="AA275" s="6">
        <f>IF(A274=Emisiones_CH4_CO2eq_LA[[#This Row],[País]],IFERROR(((Emisiones_CH4_CO2eq_LA[[#This Row],[Otras Quemas de Combustible (kilotoneladas CO₂e)]]-Y274)/Y274)*100,0),0)</f>
        <v>4.9450549450549453</v>
      </c>
      <c r="AB275" s="6">
        <v>0.19</v>
      </c>
    </row>
    <row r="276" spans="1:28" x14ac:dyDescent="0.25">
      <c r="A276" t="s">
        <v>137</v>
      </c>
      <c r="B276" t="s">
        <v>137</v>
      </c>
      <c r="C276" t="s">
        <v>138</v>
      </c>
      <c r="D276">
        <v>1994</v>
      </c>
      <c r="E276">
        <v>3760</v>
      </c>
      <c r="F276">
        <f>IF(A275=Emisiones_CH4_CO2eq_LA[[#This Row],[País]],IFERROR(Emisiones_CH4_CO2eq_LA[[#This Row],[Agricultura (kilotoneladas CO₂e)]]-E275,0),0)</f>
        <v>-130</v>
      </c>
      <c r="G276" s="6">
        <f>IF(A275=Emisiones_CH4_CO2eq_LA[[#This Row],[País]],IFERROR(((Emisiones_CH4_CO2eq_LA[[#This Row],[Agricultura (kilotoneladas CO₂e)]]-E275)/E275)*100,0),0)</f>
        <v>-3.3419023136246784</v>
      </c>
      <c r="H276" s="6">
        <v>0.36964215493511599</v>
      </c>
      <c r="I276">
        <v>10</v>
      </c>
      <c r="J276">
        <f>IF(A275=Emisiones_CH4_CO2eq_LA[[#This Row],[País]],IFERROR(Emisiones_CH4_CO2eq_LA[[#This Row],[Emisiones Fugitivas (kilotoneladas CO₂e)]]-I275,0),0)</f>
        <v>0</v>
      </c>
      <c r="K276" s="6">
        <f>IF(A275=Emisiones_CH4_CO2eq_LA[[#This Row],[País]],IFERROR(((Emisiones_CH4_CO2eq_LA[[#This Row],[Emisiones Fugitivas (kilotoneladas CO₂e)]]-I275)/I275)*100,0),0)</f>
        <v>0</v>
      </c>
      <c r="L276" s="6">
        <v>9.8309083759339291E-4</v>
      </c>
      <c r="M276">
        <v>850</v>
      </c>
      <c r="N276">
        <f>IF(A275=Emisiones_CH4_CO2eq_LA[[#This Row],[País]],IFERROR(Emisiones_CH4_CO2eq_LA[[#This Row],[Residuos (kilotoneladas CO₂e)]]-M275,0),0)</f>
        <v>20</v>
      </c>
      <c r="O276" s="6">
        <f>IF(A275=Emisiones_CH4_CO2eq_LA[[#This Row],[País]],IFERROR(((Emisiones_CH4_CO2eq_LA[[#This Row],[Residuos (kilotoneladas CO₂e)]]-M275)/M275)*100,0),0)</f>
        <v>2.4096385542168677</v>
      </c>
      <c r="P276" s="6">
        <v>8.3562721195438394E-2</v>
      </c>
      <c r="Q276">
        <v>1110</v>
      </c>
      <c r="R276">
        <f>IF(A275=Emisiones_CH4_CO2eq_LA[[#This Row],[País]],IFERROR(Emisiones_CH4_CO2eq_LA[[#This Row],[UCTUS (kilotoneladas CO₂e)]]-Q275,0),0)</f>
        <v>0</v>
      </c>
      <c r="S276" s="6">
        <f>IF(A275=Emisiones_CH4_CO2eq_LA[[#This Row],[País]],IFERROR(((Emisiones_CH4_CO2eq_LA[[#This Row],[UCTUS (kilotoneladas CO₂e)]]-Q275)/Q275)*100,0),0)</f>
        <v>0</v>
      </c>
      <c r="T276" s="6">
        <v>0.10912308297286601</v>
      </c>
      <c r="U276">
        <v>0</v>
      </c>
      <c r="V276">
        <f>IF(A275=Emisiones_CH4_CO2eq_LA[[#This Row],[País]],IFERROR(Emisiones_CH4_CO2eq_LA[[#This Row],[Industria (kilotoneladas CO₂e)]]-U275,0),0)</f>
        <v>0</v>
      </c>
      <c r="W276" s="6">
        <f>IF(A275=Emisiones_CH4_CO2eq_LA[[#This Row],[País]],IFERROR(((Emisiones_CH4_CO2eq_LA[[#This Row],[Industria (kilotoneladas CO₂e)]]-U275)/U275)*100,0),0)</f>
        <v>0</v>
      </c>
      <c r="X276" s="6">
        <v>0</v>
      </c>
      <c r="Y276">
        <v>2000</v>
      </c>
      <c r="Z276">
        <f>IF(A275=Emisiones_CH4_CO2eq_LA[[#This Row],[País]],IFERROR(Emisiones_CH4_CO2eq_LA[[#This Row],[Otras Quemas de Combustible (kilotoneladas CO₂e)]]-Y275,0),0)</f>
        <v>90</v>
      </c>
      <c r="AA276" s="6">
        <f>IF(A275=Emisiones_CH4_CO2eq_LA[[#This Row],[País]],IFERROR(((Emisiones_CH4_CO2eq_LA[[#This Row],[Otras Quemas de Combustible (kilotoneladas CO₂e)]]-Y275)/Y275)*100,0),0)</f>
        <v>4.7120418848167542</v>
      </c>
      <c r="AB276" s="6">
        <v>0.2</v>
      </c>
    </row>
    <row r="277" spans="1:28" x14ac:dyDescent="0.25">
      <c r="A277" t="s">
        <v>137</v>
      </c>
      <c r="B277" t="s">
        <v>137</v>
      </c>
      <c r="C277" t="s">
        <v>138</v>
      </c>
      <c r="D277">
        <v>1995</v>
      </c>
      <c r="E277">
        <v>3770</v>
      </c>
      <c r="F277">
        <f>IF(A276=Emisiones_CH4_CO2eq_LA[[#This Row],[País]],IFERROR(Emisiones_CH4_CO2eq_LA[[#This Row],[Agricultura (kilotoneladas CO₂e)]]-E276,0),0)</f>
        <v>10</v>
      </c>
      <c r="G277" s="6">
        <f>IF(A276=Emisiones_CH4_CO2eq_LA[[#This Row],[País]],IFERROR(((Emisiones_CH4_CO2eq_LA[[#This Row],[Agricultura (kilotoneladas CO₂e)]]-E276)/E276)*100,0),0)</f>
        <v>0.26595744680851063</v>
      </c>
      <c r="H277" s="6">
        <v>0.36222136817832401</v>
      </c>
      <c r="I277">
        <v>10</v>
      </c>
      <c r="J277">
        <f>IF(A276=Emisiones_CH4_CO2eq_LA[[#This Row],[País]],IFERROR(Emisiones_CH4_CO2eq_LA[[#This Row],[Emisiones Fugitivas (kilotoneladas CO₂e)]]-I276,0),0)</f>
        <v>0</v>
      </c>
      <c r="K277" s="6">
        <f>IF(A276=Emisiones_CH4_CO2eq_LA[[#This Row],[País]],IFERROR(((Emisiones_CH4_CO2eq_LA[[#This Row],[Emisiones Fugitivas (kilotoneladas CO₂e)]]-I276)/I276)*100,0),0)</f>
        <v>0</v>
      </c>
      <c r="L277" s="6">
        <v>9.6079938508839295E-4</v>
      </c>
      <c r="M277">
        <v>880</v>
      </c>
      <c r="N277">
        <f>IF(A276=Emisiones_CH4_CO2eq_LA[[#This Row],[País]],IFERROR(Emisiones_CH4_CO2eq_LA[[#This Row],[Residuos (kilotoneladas CO₂e)]]-M276,0),0)</f>
        <v>30</v>
      </c>
      <c r="O277" s="6">
        <f>IF(A276=Emisiones_CH4_CO2eq_LA[[#This Row],[País]],IFERROR(((Emisiones_CH4_CO2eq_LA[[#This Row],[Residuos (kilotoneladas CO₂e)]]-M276)/M276)*100,0),0)</f>
        <v>3.5294117647058822</v>
      </c>
      <c r="P277" s="6">
        <v>8.45503458877786E-2</v>
      </c>
      <c r="Q277">
        <v>1110</v>
      </c>
      <c r="R277">
        <f>IF(A276=Emisiones_CH4_CO2eq_LA[[#This Row],[País]],IFERROR(Emisiones_CH4_CO2eq_LA[[#This Row],[UCTUS (kilotoneladas CO₂e)]]-Q276,0),0)</f>
        <v>0</v>
      </c>
      <c r="S277" s="6">
        <f>IF(A276=Emisiones_CH4_CO2eq_LA[[#This Row],[País]],IFERROR(((Emisiones_CH4_CO2eq_LA[[#This Row],[UCTUS (kilotoneladas CO₂e)]]-Q276)/Q276)*100,0),0)</f>
        <v>0</v>
      </c>
      <c r="T277" s="6">
        <v>0.106648731744811</v>
      </c>
      <c r="U277">
        <v>0</v>
      </c>
      <c r="V277">
        <f>IF(A276=Emisiones_CH4_CO2eq_LA[[#This Row],[País]],IFERROR(Emisiones_CH4_CO2eq_LA[[#This Row],[Industria (kilotoneladas CO₂e)]]-U276,0),0)</f>
        <v>0</v>
      </c>
      <c r="W277" s="6">
        <f>IF(A276=Emisiones_CH4_CO2eq_LA[[#This Row],[País]],IFERROR(((Emisiones_CH4_CO2eq_LA[[#This Row],[Industria (kilotoneladas CO₂e)]]-U276)/U276)*100,0),0)</f>
        <v>0</v>
      </c>
      <c r="X277" s="6">
        <v>0</v>
      </c>
      <c r="Y277">
        <v>2100</v>
      </c>
      <c r="Z277">
        <f>IF(A276=Emisiones_CH4_CO2eq_LA[[#This Row],[País]],IFERROR(Emisiones_CH4_CO2eq_LA[[#This Row],[Otras Quemas de Combustible (kilotoneladas CO₂e)]]-Y276,0),0)</f>
        <v>100</v>
      </c>
      <c r="AA277" s="6">
        <f>IF(A276=Emisiones_CH4_CO2eq_LA[[#This Row],[País]],IFERROR(((Emisiones_CH4_CO2eq_LA[[#This Row],[Otras Quemas de Combustible (kilotoneladas CO₂e)]]-Y276)/Y276)*100,0),0)</f>
        <v>5</v>
      </c>
      <c r="AB277" s="6">
        <v>0.2</v>
      </c>
    </row>
    <row r="278" spans="1:28" x14ac:dyDescent="0.25">
      <c r="A278" t="s">
        <v>137</v>
      </c>
      <c r="B278" t="s">
        <v>137</v>
      </c>
      <c r="C278" t="s">
        <v>138</v>
      </c>
      <c r="D278">
        <v>1996</v>
      </c>
      <c r="E278">
        <v>3750</v>
      </c>
      <c r="F278">
        <f>IF(A277=Emisiones_CH4_CO2eq_LA[[#This Row],[País]],IFERROR(Emisiones_CH4_CO2eq_LA[[#This Row],[Agricultura (kilotoneladas CO₂e)]]-E277,0),0)</f>
        <v>-20</v>
      </c>
      <c r="G278" s="6">
        <f>IF(A277=Emisiones_CH4_CO2eq_LA[[#This Row],[País]],IFERROR(((Emisiones_CH4_CO2eq_LA[[#This Row],[Agricultura (kilotoneladas CO₂e)]]-E277)/E277)*100,0),0)</f>
        <v>-0.53050397877984079</v>
      </c>
      <c r="H278" s="6">
        <v>0.35221189067342901</v>
      </c>
      <c r="I278">
        <v>10</v>
      </c>
      <c r="J278">
        <f>IF(A277=Emisiones_CH4_CO2eq_LA[[#This Row],[País]],IFERROR(Emisiones_CH4_CO2eq_LA[[#This Row],[Emisiones Fugitivas (kilotoneladas CO₂e)]]-I277,0),0)</f>
        <v>0</v>
      </c>
      <c r="K278" s="6">
        <f>IF(A277=Emisiones_CH4_CO2eq_LA[[#This Row],[País]],IFERROR(((Emisiones_CH4_CO2eq_LA[[#This Row],[Emisiones Fugitivas (kilotoneladas CO₂e)]]-I277)/I277)*100,0),0)</f>
        <v>0</v>
      </c>
      <c r="L278" s="6">
        <v>9.3923170846247695E-4</v>
      </c>
      <c r="M278">
        <v>900</v>
      </c>
      <c r="N278">
        <f>IF(A277=Emisiones_CH4_CO2eq_LA[[#This Row],[País]],IFERROR(Emisiones_CH4_CO2eq_LA[[#This Row],[Residuos (kilotoneladas CO₂e)]]-M277,0),0)</f>
        <v>20</v>
      </c>
      <c r="O278" s="6">
        <f>IF(A277=Emisiones_CH4_CO2eq_LA[[#This Row],[País]],IFERROR(((Emisiones_CH4_CO2eq_LA[[#This Row],[Residuos (kilotoneladas CO₂e)]]-M277)/M277)*100,0),0)</f>
        <v>2.2727272727272729</v>
      </c>
      <c r="P278" s="6">
        <v>8.4530853761622907E-2</v>
      </c>
      <c r="Q278">
        <v>680</v>
      </c>
      <c r="R278">
        <f>IF(A277=Emisiones_CH4_CO2eq_LA[[#This Row],[País]],IFERROR(Emisiones_CH4_CO2eq_LA[[#This Row],[UCTUS (kilotoneladas CO₂e)]]-Q277,0),0)</f>
        <v>-430</v>
      </c>
      <c r="S278" s="6">
        <f>IF(A277=Emisiones_CH4_CO2eq_LA[[#This Row],[País]],IFERROR(((Emisiones_CH4_CO2eq_LA[[#This Row],[UCTUS (kilotoneladas CO₂e)]]-Q277)/Q277)*100,0),0)</f>
        <v>-38.738738738738739</v>
      </c>
      <c r="T278" s="6">
        <v>6.3867756175448404E-2</v>
      </c>
      <c r="U278">
        <v>0</v>
      </c>
      <c r="V278">
        <f>IF(A277=Emisiones_CH4_CO2eq_LA[[#This Row],[País]],IFERROR(Emisiones_CH4_CO2eq_LA[[#This Row],[Industria (kilotoneladas CO₂e)]]-U277,0),0)</f>
        <v>0</v>
      </c>
      <c r="W278" s="6">
        <f>IF(A277=Emisiones_CH4_CO2eq_LA[[#This Row],[País]],IFERROR(((Emisiones_CH4_CO2eq_LA[[#This Row],[Industria (kilotoneladas CO₂e)]]-U277)/U277)*100,0),0)</f>
        <v>0</v>
      </c>
      <c r="X278" s="6">
        <v>0</v>
      </c>
      <c r="Y278">
        <v>2300</v>
      </c>
      <c r="Z278">
        <f>IF(A277=Emisiones_CH4_CO2eq_LA[[#This Row],[País]],IFERROR(Emisiones_CH4_CO2eq_LA[[#This Row],[Otras Quemas de Combustible (kilotoneladas CO₂e)]]-Y277,0),0)</f>
        <v>200</v>
      </c>
      <c r="AA278" s="6">
        <f>IF(A277=Emisiones_CH4_CO2eq_LA[[#This Row],[País]],IFERROR(((Emisiones_CH4_CO2eq_LA[[#This Row],[Otras Quemas de Combustible (kilotoneladas CO₂e)]]-Y277)/Y277)*100,0),0)</f>
        <v>9.5238095238095237</v>
      </c>
      <c r="AB278" s="6">
        <v>0.22</v>
      </c>
    </row>
    <row r="279" spans="1:28" x14ac:dyDescent="0.25">
      <c r="A279" t="s">
        <v>137</v>
      </c>
      <c r="B279" t="s">
        <v>137</v>
      </c>
      <c r="C279" t="s">
        <v>138</v>
      </c>
      <c r="D279">
        <v>1997</v>
      </c>
      <c r="E279">
        <v>3810</v>
      </c>
      <c r="F279">
        <f>IF(A278=Emisiones_CH4_CO2eq_LA[[#This Row],[País]],IFERROR(Emisiones_CH4_CO2eq_LA[[#This Row],[Agricultura (kilotoneladas CO₂e)]]-E278,0),0)</f>
        <v>60</v>
      </c>
      <c r="G279" s="6">
        <f>IF(A278=Emisiones_CH4_CO2eq_LA[[#This Row],[País]],IFERROR(((Emisiones_CH4_CO2eq_LA[[#This Row],[Agricultura (kilotoneladas CO₂e)]]-E278)/E278)*100,0),0)</f>
        <v>1.6</v>
      </c>
      <c r="H279" s="6">
        <v>0.349926524614254</v>
      </c>
      <c r="I279">
        <v>10</v>
      </c>
      <c r="J279">
        <f>IF(A278=Emisiones_CH4_CO2eq_LA[[#This Row],[País]],IFERROR(Emisiones_CH4_CO2eq_LA[[#This Row],[Emisiones Fugitivas (kilotoneladas CO₂e)]]-I278,0),0)</f>
        <v>0</v>
      </c>
      <c r="K279" s="6">
        <f>IF(A278=Emisiones_CH4_CO2eq_LA[[#This Row],[País]],IFERROR(((Emisiones_CH4_CO2eq_LA[[#This Row],[Emisiones Fugitivas (kilotoneladas CO₂e)]]-I278)/I278)*100,0),0)</f>
        <v>0</v>
      </c>
      <c r="L279" s="6">
        <v>9.1844232182218901E-4</v>
      </c>
      <c r="M279">
        <v>930</v>
      </c>
      <c r="N279">
        <f>IF(A278=Emisiones_CH4_CO2eq_LA[[#This Row],[País]],IFERROR(Emisiones_CH4_CO2eq_LA[[#This Row],[Residuos (kilotoneladas CO₂e)]]-M278,0),0)</f>
        <v>30</v>
      </c>
      <c r="O279" s="6">
        <f>IF(A278=Emisiones_CH4_CO2eq_LA[[#This Row],[País]],IFERROR(((Emisiones_CH4_CO2eq_LA[[#This Row],[Residuos (kilotoneladas CO₂e)]]-M278)/M278)*100,0),0)</f>
        <v>3.3333333333333335</v>
      </c>
      <c r="P279" s="6">
        <v>8.5415135929463606E-2</v>
      </c>
      <c r="Q279">
        <v>480</v>
      </c>
      <c r="R279">
        <f>IF(A278=Emisiones_CH4_CO2eq_LA[[#This Row],[País]],IFERROR(Emisiones_CH4_CO2eq_LA[[#This Row],[UCTUS (kilotoneladas CO₂e)]]-Q278,0),0)</f>
        <v>-200</v>
      </c>
      <c r="S279" s="6">
        <f>IF(A278=Emisiones_CH4_CO2eq_LA[[#This Row],[País]],IFERROR(((Emisiones_CH4_CO2eq_LA[[#This Row],[UCTUS (kilotoneladas CO₂e)]]-Q278)/Q278)*100,0),0)</f>
        <v>-29.411764705882355</v>
      </c>
      <c r="T279" s="6">
        <v>4.4085231447464998E-2</v>
      </c>
      <c r="U279">
        <v>0</v>
      </c>
      <c r="V279">
        <f>IF(A278=Emisiones_CH4_CO2eq_LA[[#This Row],[País]],IFERROR(Emisiones_CH4_CO2eq_LA[[#This Row],[Industria (kilotoneladas CO₂e)]]-U278,0),0)</f>
        <v>0</v>
      </c>
      <c r="W279" s="6">
        <f>IF(A278=Emisiones_CH4_CO2eq_LA[[#This Row],[País]],IFERROR(((Emisiones_CH4_CO2eq_LA[[#This Row],[Industria (kilotoneladas CO₂e)]]-U278)/U278)*100,0),0)</f>
        <v>0</v>
      </c>
      <c r="X279" s="6">
        <v>0</v>
      </c>
      <c r="Y279">
        <v>2510</v>
      </c>
      <c r="Z279">
        <f>IF(A278=Emisiones_CH4_CO2eq_LA[[#This Row],[País]],IFERROR(Emisiones_CH4_CO2eq_LA[[#This Row],[Otras Quemas de Combustible (kilotoneladas CO₂e)]]-Y278,0),0)</f>
        <v>210</v>
      </c>
      <c r="AA279" s="6">
        <f>IF(A278=Emisiones_CH4_CO2eq_LA[[#This Row],[País]],IFERROR(((Emisiones_CH4_CO2eq_LA[[#This Row],[Otras Quemas de Combustible (kilotoneladas CO₂e)]]-Y278)/Y278)*100,0),0)</f>
        <v>9.1304347826086953</v>
      </c>
      <c r="AB279" s="6">
        <v>0.23</v>
      </c>
    </row>
    <row r="280" spans="1:28" x14ac:dyDescent="0.25">
      <c r="A280" t="s">
        <v>137</v>
      </c>
      <c r="B280" t="s">
        <v>137</v>
      </c>
      <c r="C280" t="s">
        <v>138</v>
      </c>
      <c r="D280">
        <v>1998</v>
      </c>
      <c r="E280">
        <v>3810</v>
      </c>
      <c r="F280">
        <f>IF(A279=Emisiones_CH4_CO2eq_LA[[#This Row],[País]],IFERROR(Emisiones_CH4_CO2eq_LA[[#This Row],[Agricultura (kilotoneladas CO₂e)]]-E279,0),0)</f>
        <v>0</v>
      </c>
      <c r="G280" s="6">
        <f>IF(A279=Emisiones_CH4_CO2eq_LA[[#This Row],[País]],IFERROR(((Emisiones_CH4_CO2eq_LA[[#This Row],[Agricultura (kilotoneladas CO₂e)]]-E279)/E279)*100,0),0)</f>
        <v>0</v>
      </c>
      <c r="H280" s="6">
        <v>0.34219507813903299</v>
      </c>
      <c r="I280">
        <v>10</v>
      </c>
      <c r="J280">
        <f>IF(A279=Emisiones_CH4_CO2eq_LA[[#This Row],[País]],IFERROR(Emisiones_CH4_CO2eq_LA[[#This Row],[Emisiones Fugitivas (kilotoneladas CO₂e)]]-I279,0),0)</f>
        <v>0</v>
      </c>
      <c r="K280" s="6">
        <f>IF(A279=Emisiones_CH4_CO2eq_LA[[#This Row],[País]],IFERROR(((Emisiones_CH4_CO2eq_LA[[#This Row],[Emisiones Fugitivas (kilotoneladas CO₂e)]]-I279)/I279)*100,0),0)</f>
        <v>0</v>
      </c>
      <c r="L280" s="6">
        <v>8.9814981138853904E-4</v>
      </c>
      <c r="M280">
        <v>960</v>
      </c>
      <c r="N280">
        <f>IF(A279=Emisiones_CH4_CO2eq_LA[[#This Row],[País]],IFERROR(Emisiones_CH4_CO2eq_LA[[#This Row],[Residuos (kilotoneladas CO₂e)]]-M279,0),0)</f>
        <v>30</v>
      </c>
      <c r="O280" s="6">
        <f>IF(A279=Emisiones_CH4_CO2eq_LA[[#This Row],[País]],IFERROR(((Emisiones_CH4_CO2eq_LA[[#This Row],[Residuos (kilotoneladas CO₂e)]]-M279)/M279)*100,0),0)</f>
        <v>3.225806451612903</v>
      </c>
      <c r="P280" s="6">
        <v>8.6222381893299796E-2</v>
      </c>
      <c r="Q280">
        <v>1900</v>
      </c>
      <c r="R280">
        <f>IF(A279=Emisiones_CH4_CO2eq_LA[[#This Row],[País]],IFERROR(Emisiones_CH4_CO2eq_LA[[#This Row],[UCTUS (kilotoneladas CO₂e)]]-Q279,0),0)</f>
        <v>1420</v>
      </c>
      <c r="S280" s="6">
        <f>IF(A279=Emisiones_CH4_CO2eq_LA[[#This Row],[País]],IFERROR(((Emisiones_CH4_CO2eq_LA[[#This Row],[UCTUS (kilotoneladas CO₂e)]]-Q279)/Q279)*100,0),0)</f>
        <v>295.83333333333337</v>
      </c>
      <c r="T280" s="6">
        <v>0.17064846416382201</v>
      </c>
      <c r="U280">
        <v>0</v>
      </c>
      <c r="V280">
        <f>IF(A279=Emisiones_CH4_CO2eq_LA[[#This Row],[País]],IFERROR(Emisiones_CH4_CO2eq_LA[[#This Row],[Industria (kilotoneladas CO₂e)]]-U279,0),0)</f>
        <v>0</v>
      </c>
      <c r="W280" s="6">
        <f>IF(A279=Emisiones_CH4_CO2eq_LA[[#This Row],[País]],IFERROR(((Emisiones_CH4_CO2eq_LA[[#This Row],[Industria (kilotoneladas CO₂e)]]-U279)/U279)*100,0),0)</f>
        <v>0</v>
      </c>
      <c r="X280" s="6">
        <v>0</v>
      </c>
      <c r="Y280">
        <v>2710</v>
      </c>
      <c r="Z280">
        <f>IF(A279=Emisiones_CH4_CO2eq_LA[[#This Row],[País]],IFERROR(Emisiones_CH4_CO2eq_LA[[#This Row],[Otras Quemas de Combustible (kilotoneladas CO₂e)]]-Y279,0),0)</f>
        <v>200</v>
      </c>
      <c r="AA280" s="6">
        <f>IF(A279=Emisiones_CH4_CO2eq_LA[[#This Row],[País]],IFERROR(((Emisiones_CH4_CO2eq_LA[[#This Row],[Otras Quemas de Combustible (kilotoneladas CO₂e)]]-Y279)/Y279)*100,0),0)</f>
        <v>7.9681274900398407</v>
      </c>
      <c r="AB280" s="6">
        <v>0.24</v>
      </c>
    </row>
    <row r="281" spans="1:28" x14ac:dyDescent="0.25">
      <c r="A281" t="s">
        <v>137</v>
      </c>
      <c r="B281" t="s">
        <v>137</v>
      </c>
      <c r="C281" t="s">
        <v>138</v>
      </c>
      <c r="D281">
        <v>1999</v>
      </c>
      <c r="E281">
        <v>3990</v>
      </c>
      <c r="F281">
        <f>IF(A280=Emisiones_CH4_CO2eq_LA[[#This Row],[País]],IFERROR(Emisiones_CH4_CO2eq_LA[[#This Row],[Agricultura (kilotoneladas CO₂e)]]-E280,0),0)</f>
        <v>180</v>
      </c>
      <c r="G281" s="6">
        <f>IF(A280=Emisiones_CH4_CO2eq_LA[[#This Row],[País]],IFERROR(((Emisiones_CH4_CO2eq_LA[[#This Row],[Agricultura (kilotoneladas CO₂e)]]-E280)/E280)*100,0),0)</f>
        <v>4.7244094488188972</v>
      </c>
      <c r="H281" s="6">
        <v>0.35039957846667202</v>
      </c>
      <c r="I281">
        <v>10</v>
      </c>
      <c r="J281">
        <f>IF(A280=Emisiones_CH4_CO2eq_LA[[#This Row],[País]],IFERROR(Emisiones_CH4_CO2eq_LA[[#This Row],[Emisiones Fugitivas (kilotoneladas CO₂e)]]-I280,0),0)</f>
        <v>0</v>
      </c>
      <c r="K281" s="6">
        <f>IF(A280=Emisiones_CH4_CO2eq_LA[[#This Row],[País]],IFERROR(((Emisiones_CH4_CO2eq_LA[[#This Row],[Emisiones Fugitivas (kilotoneladas CO₂e)]]-I280)/I280)*100,0),0)</f>
        <v>0</v>
      </c>
      <c r="L281" s="6">
        <v>8.7819443224729904E-4</v>
      </c>
      <c r="M281">
        <v>980</v>
      </c>
      <c r="N281">
        <f>IF(A280=Emisiones_CH4_CO2eq_LA[[#This Row],[País]],IFERROR(Emisiones_CH4_CO2eq_LA[[#This Row],[Residuos (kilotoneladas CO₂e)]]-M280,0),0)</f>
        <v>20</v>
      </c>
      <c r="O281" s="6">
        <f>IF(A280=Emisiones_CH4_CO2eq_LA[[#This Row],[País]],IFERROR(((Emisiones_CH4_CO2eq_LA[[#This Row],[Residuos (kilotoneladas CO₂e)]]-M280)/M280)*100,0),0)</f>
        <v>2.083333333333333</v>
      </c>
      <c r="P281" s="6">
        <v>8.60630543602353E-2</v>
      </c>
      <c r="Q281">
        <v>530</v>
      </c>
      <c r="R281">
        <f>IF(A280=Emisiones_CH4_CO2eq_LA[[#This Row],[País]],IFERROR(Emisiones_CH4_CO2eq_LA[[#This Row],[UCTUS (kilotoneladas CO₂e)]]-Q280,0),0)</f>
        <v>-1370</v>
      </c>
      <c r="S281" s="6">
        <f>IF(A280=Emisiones_CH4_CO2eq_LA[[#This Row],[País]],IFERROR(((Emisiones_CH4_CO2eq_LA[[#This Row],[UCTUS (kilotoneladas CO₂e)]]-Q280)/Q280)*100,0),0)</f>
        <v>-72.10526315789474</v>
      </c>
      <c r="T281" s="6">
        <v>4.6544304909106798E-2</v>
      </c>
      <c r="U281">
        <v>0</v>
      </c>
      <c r="V281">
        <f>IF(A280=Emisiones_CH4_CO2eq_LA[[#This Row],[País]],IFERROR(Emisiones_CH4_CO2eq_LA[[#This Row],[Industria (kilotoneladas CO₂e)]]-U280,0),0)</f>
        <v>0</v>
      </c>
      <c r="W281" s="6">
        <f>IF(A280=Emisiones_CH4_CO2eq_LA[[#This Row],[País]],IFERROR(((Emisiones_CH4_CO2eq_LA[[#This Row],[Industria (kilotoneladas CO₂e)]]-U280)/U280)*100,0),0)</f>
        <v>0</v>
      </c>
      <c r="X281" s="6">
        <v>0</v>
      </c>
      <c r="Y281">
        <v>2920</v>
      </c>
      <c r="Z281">
        <f>IF(A280=Emisiones_CH4_CO2eq_LA[[#This Row],[País]],IFERROR(Emisiones_CH4_CO2eq_LA[[#This Row],[Otras Quemas de Combustible (kilotoneladas CO₂e)]]-Y280,0),0)</f>
        <v>210</v>
      </c>
      <c r="AA281" s="6">
        <f>IF(A280=Emisiones_CH4_CO2eq_LA[[#This Row],[País]],IFERROR(((Emisiones_CH4_CO2eq_LA[[#This Row],[Otras Quemas de Combustible (kilotoneladas CO₂e)]]-Y280)/Y280)*100,0),0)</f>
        <v>7.7490774907749085</v>
      </c>
      <c r="AB281" s="6">
        <v>0.26</v>
      </c>
    </row>
    <row r="282" spans="1:28" x14ac:dyDescent="0.25">
      <c r="A282" t="s">
        <v>137</v>
      </c>
      <c r="B282" t="s">
        <v>137</v>
      </c>
      <c r="C282" t="s">
        <v>138</v>
      </c>
      <c r="D282">
        <v>2000</v>
      </c>
      <c r="E282">
        <v>4010</v>
      </c>
      <c r="F282">
        <f>IF(A281=Emisiones_CH4_CO2eq_LA[[#This Row],[País]],IFERROR(Emisiones_CH4_CO2eq_LA[[#This Row],[Agricultura (kilotoneladas CO₂e)]]-E281,0),0)</f>
        <v>20</v>
      </c>
      <c r="G282" s="6">
        <f>IF(A281=Emisiones_CH4_CO2eq_LA[[#This Row],[País]],IFERROR(((Emisiones_CH4_CO2eq_LA[[#This Row],[Agricultura (kilotoneladas CO₂e)]]-E281)/E281)*100,0),0)</f>
        <v>0.50125313283208017</v>
      </c>
      <c r="H282" s="6">
        <v>0.34417646553943798</v>
      </c>
      <c r="I282">
        <v>20</v>
      </c>
      <c r="J282">
        <f>IF(A281=Emisiones_CH4_CO2eq_LA[[#This Row],[País]],IFERROR(Emisiones_CH4_CO2eq_LA[[#This Row],[Emisiones Fugitivas (kilotoneladas CO₂e)]]-I281,0),0)</f>
        <v>10</v>
      </c>
      <c r="K282" s="6">
        <f>IF(A281=Emisiones_CH4_CO2eq_LA[[#This Row],[País]],IFERROR(((Emisiones_CH4_CO2eq_LA[[#This Row],[Emisiones Fugitivas (kilotoneladas CO₂e)]]-I281)/I281)*100,0),0)</f>
        <v>100</v>
      </c>
      <c r="L282" s="6">
        <v>1.7165908505707599E-3</v>
      </c>
      <c r="M282">
        <v>1010</v>
      </c>
      <c r="N282">
        <f>IF(A281=Emisiones_CH4_CO2eq_LA[[#This Row],[País]],IFERROR(Emisiones_CH4_CO2eq_LA[[#This Row],[Residuos (kilotoneladas CO₂e)]]-M281,0),0)</f>
        <v>30</v>
      </c>
      <c r="O282" s="6">
        <f>IF(A281=Emisiones_CH4_CO2eq_LA[[#This Row],[País]],IFERROR(((Emisiones_CH4_CO2eq_LA[[#This Row],[Residuos (kilotoneladas CO₂e)]]-M281)/M281)*100,0),0)</f>
        <v>3.0612244897959182</v>
      </c>
      <c r="P282" s="6">
        <v>8.6687837953823704E-2</v>
      </c>
      <c r="Q282">
        <v>1230</v>
      </c>
      <c r="R282">
        <f>IF(A281=Emisiones_CH4_CO2eq_LA[[#This Row],[País]],IFERROR(Emisiones_CH4_CO2eq_LA[[#This Row],[UCTUS (kilotoneladas CO₂e)]]-Q281,0),0)</f>
        <v>700</v>
      </c>
      <c r="S282" s="6">
        <f>IF(A281=Emisiones_CH4_CO2eq_LA[[#This Row],[País]],IFERROR(((Emisiones_CH4_CO2eq_LA[[#This Row],[UCTUS (kilotoneladas CO₂e)]]-Q281)/Q281)*100,0),0)</f>
        <v>132.0754716981132</v>
      </c>
      <c r="T282" s="6">
        <v>0.105570337310102</v>
      </c>
      <c r="U282">
        <v>0</v>
      </c>
      <c r="V282">
        <f>IF(A281=Emisiones_CH4_CO2eq_LA[[#This Row],[País]],IFERROR(Emisiones_CH4_CO2eq_LA[[#This Row],[Industria (kilotoneladas CO₂e)]]-U281,0),0)</f>
        <v>0</v>
      </c>
      <c r="W282" s="6">
        <f>IF(A281=Emisiones_CH4_CO2eq_LA[[#This Row],[País]],IFERROR(((Emisiones_CH4_CO2eq_LA[[#This Row],[Industria (kilotoneladas CO₂e)]]-U281)/U281)*100,0),0)</f>
        <v>0</v>
      </c>
      <c r="X282" s="6">
        <v>0</v>
      </c>
      <c r="Y282">
        <v>3120</v>
      </c>
      <c r="Z282">
        <f>IF(A281=Emisiones_CH4_CO2eq_LA[[#This Row],[País]],IFERROR(Emisiones_CH4_CO2eq_LA[[#This Row],[Otras Quemas de Combustible (kilotoneladas CO₂e)]]-Y281,0),0)</f>
        <v>200</v>
      </c>
      <c r="AA282" s="6">
        <f>IF(A281=Emisiones_CH4_CO2eq_LA[[#This Row],[País]],IFERROR(((Emisiones_CH4_CO2eq_LA[[#This Row],[Otras Quemas de Combustible (kilotoneladas CO₂e)]]-Y281)/Y281)*100,0),0)</f>
        <v>6.8493150684931505</v>
      </c>
      <c r="AB282" s="6">
        <v>0.27</v>
      </c>
    </row>
    <row r="283" spans="1:28" x14ac:dyDescent="0.25">
      <c r="A283" t="s">
        <v>137</v>
      </c>
      <c r="B283" t="s">
        <v>137</v>
      </c>
      <c r="C283" t="s">
        <v>138</v>
      </c>
      <c r="D283">
        <v>2001</v>
      </c>
      <c r="E283">
        <v>4200</v>
      </c>
      <c r="F283">
        <f>IF(A282=Emisiones_CH4_CO2eq_LA[[#This Row],[País]],IFERROR(Emisiones_CH4_CO2eq_LA[[#This Row],[Agricultura (kilotoneladas CO₂e)]]-E282,0),0)</f>
        <v>190</v>
      </c>
      <c r="G283" s="6">
        <f>IF(A282=Emisiones_CH4_CO2eq_LA[[#This Row],[País]],IFERROR(((Emisiones_CH4_CO2eq_LA[[#This Row],[Agricultura (kilotoneladas CO₂e)]]-E282)/E282)*100,0),0)</f>
        <v>4.7381546134663344</v>
      </c>
      <c r="H283" s="6">
        <v>0.35220125786163498</v>
      </c>
      <c r="I283">
        <v>20</v>
      </c>
      <c r="J283">
        <f>IF(A282=Emisiones_CH4_CO2eq_LA[[#This Row],[País]],IFERROR(Emisiones_CH4_CO2eq_LA[[#This Row],[Emisiones Fugitivas (kilotoneladas CO₂e)]]-I282,0),0)</f>
        <v>0</v>
      </c>
      <c r="K283" s="6">
        <f>IF(A282=Emisiones_CH4_CO2eq_LA[[#This Row],[País]],IFERROR(((Emisiones_CH4_CO2eq_LA[[#This Row],[Emisiones Fugitivas (kilotoneladas CO₂e)]]-I282)/I282)*100,0),0)</f>
        <v>0</v>
      </c>
      <c r="L283" s="6">
        <v>1.67714884696016E-3</v>
      </c>
      <c r="M283">
        <v>1040</v>
      </c>
      <c r="N283">
        <f>IF(A282=Emisiones_CH4_CO2eq_LA[[#This Row],[País]],IFERROR(Emisiones_CH4_CO2eq_LA[[#This Row],[Residuos (kilotoneladas CO₂e)]]-M282,0),0)</f>
        <v>30</v>
      </c>
      <c r="O283" s="6">
        <f>IF(A282=Emisiones_CH4_CO2eq_LA[[#This Row],[País]],IFERROR(((Emisiones_CH4_CO2eq_LA[[#This Row],[Residuos (kilotoneladas CO₂e)]]-M282)/M282)*100,0),0)</f>
        <v>2.9702970297029703</v>
      </c>
      <c r="P283" s="6">
        <v>8.7211740041928706E-2</v>
      </c>
      <c r="Q283">
        <v>100</v>
      </c>
      <c r="R283">
        <f>IF(A282=Emisiones_CH4_CO2eq_LA[[#This Row],[País]],IFERROR(Emisiones_CH4_CO2eq_LA[[#This Row],[UCTUS (kilotoneladas CO₂e)]]-Q282,0),0)</f>
        <v>-1130</v>
      </c>
      <c r="S283" s="6">
        <f>IF(A282=Emisiones_CH4_CO2eq_LA[[#This Row],[País]],IFERROR(((Emisiones_CH4_CO2eq_LA[[#This Row],[UCTUS (kilotoneladas CO₂e)]]-Q282)/Q282)*100,0),0)</f>
        <v>-91.869918699186996</v>
      </c>
      <c r="T283" s="6">
        <v>8.3857442348008304E-3</v>
      </c>
      <c r="U283">
        <v>0</v>
      </c>
      <c r="V283">
        <f>IF(A282=Emisiones_CH4_CO2eq_LA[[#This Row],[País]],IFERROR(Emisiones_CH4_CO2eq_LA[[#This Row],[Industria (kilotoneladas CO₂e)]]-U282,0),0)</f>
        <v>0</v>
      </c>
      <c r="W283" s="6">
        <f>IF(A282=Emisiones_CH4_CO2eq_LA[[#This Row],[País]],IFERROR(((Emisiones_CH4_CO2eq_LA[[#This Row],[Industria (kilotoneladas CO₂e)]]-U282)/U282)*100,0),0)</f>
        <v>0</v>
      </c>
      <c r="X283" s="6">
        <v>0</v>
      </c>
      <c r="Y283">
        <v>3190</v>
      </c>
      <c r="Z283">
        <f>IF(A282=Emisiones_CH4_CO2eq_LA[[#This Row],[País]],IFERROR(Emisiones_CH4_CO2eq_LA[[#This Row],[Otras Quemas de Combustible (kilotoneladas CO₂e)]]-Y282,0),0)</f>
        <v>70</v>
      </c>
      <c r="AA283" s="6">
        <f>IF(A282=Emisiones_CH4_CO2eq_LA[[#This Row],[País]],IFERROR(((Emisiones_CH4_CO2eq_LA[[#This Row],[Otras Quemas de Combustible (kilotoneladas CO₂e)]]-Y282)/Y282)*100,0),0)</f>
        <v>2.2435897435897436</v>
      </c>
      <c r="AB283" s="6">
        <v>0.27</v>
      </c>
    </row>
    <row r="284" spans="1:28" x14ac:dyDescent="0.25">
      <c r="A284" t="s">
        <v>137</v>
      </c>
      <c r="B284" t="s">
        <v>137</v>
      </c>
      <c r="C284" t="s">
        <v>138</v>
      </c>
      <c r="D284">
        <v>2002</v>
      </c>
      <c r="E284">
        <v>4330</v>
      </c>
      <c r="F284">
        <f>IF(A283=Emisiones_CH4_CO2eq_LA[[#This Row],[País]],IFERROR(Emisiones_CH4_CO2eq_LA[[#This Row],[Agricultura (kilotoneladas CO₂e)]]-E283,0),0)</f>
        <v>130</v>
      </c>
      <c r="G284" s="6">
        <f>IF(A283=Emisiones_CH4_CO2eq_LA[[#This Row],[País]],IFERROR(((Emisiones_CH4_CO2eq_LA[[#This Row],[Agricultura (kilotoneladas CO₂e)]]-E283)/E283)*100,0),0)</f>
        <v>3.0952380952380953</v>
      </c>
      <c r="H284" s="6">
        <v>0.354656401015644</v>
      </c>
      <c r="I284">
        <v>10</v>
      </c>
      <c r="J284">
        <f>IF(A283=Emisiones_CH4_CO2eq_LA[[#This Row],[País]],IFERROR(Emisiones_CH4_CO2eq_LA[[#This Row],[Emisiones Fugitivas (kilotoneladas CO₂e)]]-I283,0),0)</f>
        <v>-10</v>
      </c>
      <c r="K284" s="6">
        <f>IF(A283=Emisiones_CH4_CO2eq_LA[[#This Row],[País]],IFERROR(((Emisiones_CH4_CO2eq_LA[[#This Row],[Emisiones Fugitivas (kilotoneladas CO₂e)]]-I283)/I283)*100,0),0)</f>
        <v>-50</v>
      </c>
      <c r="L284" s="6">
        <v>8.1906790072896996E-4</v>
      </c>
      <c r="M284">
        <v>1070</v>
      </c>
      <c r="N284">
        <f>IF(A283=Emisiones_CH4_CO2eq_LA[[#This Row],[País]],IFERROR(Emisiones_CH4_CO2eq_LA[[#This Row],[Residuos (kilotoneladas CO₂e)]]-M283,0),0)</f>
        <v>30</v>
      </c>
      <c r="O284" s="6">
        <f>IF(A283=Emisiones_CH4_CO2eq_LA[[#This Row],[País]],IFERROR(((Emisiones_CH4_CO2eq_LA[[#This Row],[Residuos (kilotoneladas CO₂e)]]-M283)/M283)*100,0),0)</f>
        <v>2.8846153846153846</v>
      </c>
      <c r="P284" s="6">
        <v>8.7640265377999793E-2</v>
      </c>
      <c r="Q284">
        <v>800</v>
      </c>
      <c r="R284">
        <f>IF(A283=Emisiones_CH4_CO2eq_LA[[#This Row],[País]],IFERROR(Emisiones_CH4_CO2eq_LA[[#This Row],[UCTUS (kilotoneladas CO₂e)]]-Q283,0),0)</f>
        <v>700</v>
      </c>
      <c r="S284" s="6">
        <f>IF(A283=Emisiones_CH4_CO2eq_LA[[#This Row],[País]],IFERROR(((Emisiones_CH4_CO2eq_LA[[#This Row],[UCTUS (kilotoneladas CO₂e)]]-Q283)/Q283)*100,0),0)</f>
        <v>700</v>
      </c>
      <c r="T284" s="6">
        <v>6.5525432058317595E-2</v>
      </c>
      <c r="U284">
        <v>0</v>
      </c>
      <c r="V284">
        <f>IF(A283=Emisiones_CH4_CO2eq_LA[[#This Row],[País]],IFERROR(Emisiones_CH4_CO2eq_LA[[#This Row],[Industria (kilotoneladas CO₂e)]]-U283,0),0)</f>
        <v>0</v>
      </c>
      <c r="W284" s="6">
        <f>IF(A283=Emisiones_CH4_CO2eq_LA[[#This Row],[País]],IFERROR(((Emisiones_CH4_CO2eq_LA[[#This Row],[Industria (kilotoneladas CO₂e)]]-U283)/U283)*100,0),0)</f>
        <v>0</v>
      </c>
      <c r="X284" s="6">
        <v>0</v>
      </c>
      <c r="Y284">
        <v>3260</v>
      </c>
      <c r="Z284">
        <f>IF(A283=Emisiones_CH4_CO2eq_LA[[#This Row],[País]],IFERROR(Emisiones_CH4_CO2eq_LA[[#This Row],[Otras Quemas de Combustible (kilotoneladas CO₂e)]]-Y283,0),0)</f>
        <v>70</v>
      </c>
      <c r="AA284" s="6">
        <f>IF(A283=Emisiones_CH4_CO2eq_LA[[#This Row],[País]],IFERROR(((Emisiones_CH4_CO2eq_LA[[#This Row],[Otras Quemas de Combustible (kilotoneladas CO₂e)]]-Y283)/Y283)*100,0),0)</f>
        <v>2.1943573667711598</v>
      </c>
      <c r="AB284" s="6">
        <v>0.27</v>
      </c>
    </row>
    <row r="285" spans="1:28" x14ac:dyDescent="0.25">
      <c r="A285" t="s">
        <v>137</v>
      </c>
      <c r="B285" t="s">
        <v>137</v>
      </c>
      <c r="C285" t="s">
        <v>138</v>
      </c>
      <c r="D285">
        <v>2003</v>
      </c>
      <c r="E285">
        <v>4040</v>
      </c>
      <c r="F285">
        <f>IF(A284=Emisiones_CH4_CO2eq_LA[[#This Row],[País]],IFERROR(Emisiones_CH4_CO2eq_LA[[#This Row],[Agricultura (kilotoneladas CO₂e)]]-E284,0),0)</f>
        <v>-290</v>
      </c>
      <c r="G285" s="6">
        <f>IF(A284=Emisiones_CH4_CO2eq_LA[[#This Row],[País]],IFERROR(((Emisiones_CH4_CO2eq_LA[[#This Row],[Agricultura (kilotoneladas CO₂e)]]-E284)/E284)*100,0),0)</f>
        <v>-6.6974595842956122</v>
      </c>
      <c r="H285" s="6">
        <v>0.32319999999999999</v>
      </c>
      <c r="I285">
        <v>10</v>
      </c>
      <c r="J285">
        <f>IF(A284=Emisiones_CH4_CO2eq_LA[[#This Row],[País]],IFERROR(Emisiones_CH4_CO2eq_LA[[#This Row],[Emisiones Fugitivas (kilotoneladas CO₂e)]]-I284,0),0)</f>
        <v>0</v>
      </c>
      <c r="K285" s="6">
        <f>IF(A284=Emisiones_CH4_CO2eq_LA[[#This Row],[País]],IFERROR(((Emisiones_CH4_CO2eq_LA[[#This Row],[Emisiones Fugitivas (kilotoneladas CO₂e)]]-I284)/I284)*100,0),0)</f>
        <v>0</v>
      </c>
      <c r="L285" s="6">
        <v>8.0000000000000004E-4</v>
      </c>
      <c r="M285">
        <v>1100</v>
      </c>
      <c r="N285">
        <f>IF(A284=Emisiones_CH4_CO2eq_LA[[#This Row],[País]],IFERROR(Emisiones_CH4_CO2eq_LA[[#This Row],[Residuos (kilotoneladas CO₂e)]]-M284,0),0)</f>
        <v>30</v>
      </c>
      <c r="O285" s="6">
        <f>IF(A284=Emisiones_CH4_CO2eq_LA[[#This Row],[País]],IFERROR(((Emisiones_CH4_CO2eq_LA[[#This Row],[Residuos (kilotoneladas CO₂e)]]-M284)/M284)*100,0),0)</f>
        <v>2.8037383177570092</v>
      </c>
      <c r="P285" s="6">
        <v>8.7999999999999995E-2</v>
      </c>
      <c r="Q285">
        <v>4620</v>
      </c>
      <c r="R285">
        <f>IF(A284=Emisiones_CH4_CO2eq_LA[[#This Row],[País]],IFERROR(Emisiones_CH4_CO2eq_LA[[#This Row],[UCTUS (kilotoneladas CO₂e)]]-Q284,0),0)</f>
        <v>3820</v>
      </c>
      <c r="S285" s="6">
        <f>IF(A284=Emisiones_CH4_CO2eq_LA[[#This Row],[País]],IFERROR(((Emisiones_CH4_CO2eq_LA[[#This Row],[UCTUS (kilotoneladas CO₂e)]]-Q284)/Q284)*100,0),0)</f>
        <v>477.50000000000006</v>
      </c>
      <c r="T285" s="6">
        <v>0.36959999999999998</v>
      </c>
      <c r="U285">
        <v>0</v>
      </c>
      <c r="V285">
        <f>IF(A284=Emisiones_CH4_CO2eq_LA[[#This Row],[País]],IFERROR(Emisiones_CH4_CO2eq_LA[[#This Row],[Industria (kilotoneladas CO₂e)]]-U284,0),0)</f>
        <v>0</v>
      </c>
      <c r="W285" s="6">
        <f>IF(A284=Emisiones_CH4_CO2eq_LA[[#This Row],[País]],IFERROR(((Emisiones_CH4_CO2eq_LA[[#This Row],[Industria (kilotoneladas CO₂e)]]-U284)/U284)*100,0),0)</f>
        <v>0</v>
      </c>
      <c r="X285" s="6">
        <v>0</v>
      </c>
      <c r="Y285">
        <v>3340</v>
      </c>
      <c r="Z285">
        <f>IF(A284=Emisiones_CH4_CO2eq_LA[[#This Row],[País]],IFERROR(Emisiones_CH4_CO2eq_LA[[#This Row],[Otras Quemas de Combustible (kilotoneladas CO₂e)]]-Y284,0),0)</f>
        <v>80</v>
      </c>
      <c r="AA285" s="6">
        <f>IF(A284=Emisiones_CH4_CO2eq_LA[[#This Row],[País]],IFERROR(((Emisiones_CH4_CO2eq_LA[[#This Row],[Otras Quemas de Combustible (kilotoneladas CO₂e)]]-Y284)/Y284)*100,0),0)</f>
        <v>2.4539877300613497</v>
      </c>
      <c r="AB285" s="6">
        <v>0.27</v>
      </c>
    </row>
    <row r="286" spans="1:28" x14ac:dyDescent="0.25">
      <c r="A286" t="s">
        <v>137</v>
      </c>
      <c r="B286" t="s">
        <v>137</v>
      </c>
      <c r="C286" t="s">
        <v>138</v>
      </c>
      <c r="D286">
        <v>2004</v>
      </c>
      <c r="E286">
        <v>4200</v>
      </c>
      <c r="F286">
        <f>IF(A285=Emisiones_CH4_CO2eq_LA[[#This Row],[País]],IFERROR(Emisiones_CH4_CO2eq_LA[[#This Row],[Agricultura (kilotoneladas CO₂e)]]-E285,0),0)</f>
        <v>160</v>
      </c>
      <c r="G286" s="6">
        <f>IF(A285=Emisiones_CH4_CO2eq_LA[[#This Row],[País]],IFERROR(((Emisiones_CH4_CO2eq_LA[[#This Row],[Agricultura (kilotoneladas CO₂e)]]-E285)/E285)*100,0),0)</f>
        <v>3.9603960396039604</v>
      </c>
      <c r="H286" s="6">
        <v>0.32820192232554501</v>
      </c>
      <c r="I286">
        <v>10</v>
      </c>
      <c r="J286">
        <f>IF(A285=Emisiones_CH4_CO2eq_LA[[#This Row],[País]],IFERROR(Emisiones_CH4_CO2eq_LA[[#This Row],[Emisiones Fugitivas (kilotoneladas CO₂e)]]-I285,0),0)</f>
        <v>0</v>
      </c>
      <c r="K286" s="6">
        <f>IF(A285=Emisiones_CH4_CO2eq_LA[[#This Row],[País]],IFERROR(((Emisiones_CH4_CO2eq_LA[[#This Row],[Emisiones Fugitivas (kilotoneladas CO₂e)]]-I285)/I285)*100,0),0)</f>
        <v>0</v>
      </c>
      <c r="L286" s="6">
        <v>7.8143314839415395E-4</v>
      </c>
      <c r="M286">
        <v>1130</v>
      </c>
      <c r="N286">
        <f>IF(A285=Emisiones_CH4_CO2eq_LA[[#This Row],[País]],IFERROR(Emisiones_CH4_CO2eq_LA[[#This Row],[Residuos (kilotoneladas CO₂e)]]-M285,0),0)</f>
        <v>30</v>
      </c>
      <c r="O286" s="6">
        <f>IF(A285=Emisiones_CH4_CO2eq_LA[[#This Row],[País]],IFERROR(((Emisiones_CH4_CO2eq_LA[[#This Row],[Residuos (kilotoneladas CO₂e)]]-M285)/M285)*100,0),0)</f>
        <v>2.7272727272727271</v>
      </c>
      <c r="P286" s="6">
        <v>8.8301945768539405E-2</v>
      </c>
      <c r="Q286">
        <v>140</v>
      </c>
      <c r="R286">
        <f>IF(A285=Emisiones_CH4_CO2eq_LA[[#This Row],[País]],IFERROR(Emisiones_CH4_CO2eq_LA[[#This Row],[UCTUS (kilotoneladas CO₂e)]]-Q285,0),0)</f>
        <v>-4480</v>
      </c>
      <c r="S286" s="6">
        <f>IF(A285=Emisiones_CH4_CO2eq_LA[[#This Row],[País]],IFERROR(((Emisiones_CH4_CO2eq_LA[[#This Row],[UCTUS (kilotoneladas CO₂e)]]-Q285)/Q285)*100,0),0)</f>
        <v>-96.969696969696969</v>
      </c>
      <c r="T286" s="6">
        <v>1.0940064077518101E-2</v>
      </c>
      <c r="U286">
        <v>0</v>
      </c>
      <c r="V286">
        <f>IF(A285=Emisiones_CH4_CO2eq_LA[[#This Row],[País]],IFERROR(Emisiones_CH4_CO2eq_LA[[#This Row],[Industria (kilotoneladas CO₂e)]]-U285,0),0)</f>
        <v>0</v>
      </c>
      <c r="W286" s="6">
        <f>IF(A285=Emisiones_CH4_CO2eq_LA[[#This Row],[País]],IFERROR(((Emisiones_CH4_CO2eq_LA[[#This Row],[Industria (kilotoneladas CO₂e)]]-U285)/U285)*100,0),0)</f>
        <v>0</v>
      </c>
      <c r="X286" s="6">
        <v>0</v>
      </c>
      <c r="Y286">
        <v>3410</v>
      </c>
      <c r="Z286">
        <f>IF(A285=Emisiones_CH4_CO2eq_LA[[#This Row],[País]],IFERROR(Emisiones_CH4_CO2eq_LA[[#This Row],[Otras Quemas de Combustible (kilotoneladas CO₂e)]]-Y285,0),0)</f>
        <v>70</v>
      </c>
      <c r="AA286" s="6">
        <f>IF(A285=Emisiones_CH4_CO2eq_LA[[#This Row],[País]],IFERROR(((Emisiones_CH4_CO2eq_LA[[#This Row],[Otras Quemas de Combustible (kilotoneladas CO₂e)]]-Y285)/Y285)*100,0),0)</f>
        <v>2.0958083832335328</v>
      </c>
      <c r="AB286" s="6">
        <v>0.27</v>
      </c>
    </row>
    <row r="287" spans="1:28" x14ac:dyDescent="0.25">
      <c r="A287" t="s">
        <v>137</v>
      </c>
      <c r="B287" t="s">
        <v>137</v>
      </c>
      <c r="C287" t="s">
        <v>138</v>
      </c>
      <c r="D287">
        <v>2005</v>
      </c>
      <c r="E287">
        <v>4390</v>
      </c>
      <c r="F287">
        <f>IF(A286=Emisiones_CH4_CO2eq_LA[[#This Row],[País]],IFERROR(Emisiones_CH4_CO2eq_LA[[#This Row],[Agricultura (kilotoneladas CO₂e)]]-E286,0),0)</f>
        <v>190</v>
      </c>
      <c r="G287" s="6">
        <f>IF(A286=Emisiones_CH4_CO2eq_LA[[#This Row],[País]],IFERROR(((Emisiones_CH4_CO2eq_LA[[#This Row],[Agricultura (kilotoneladas CO₂e)]]-E286)/E286)*100,0),0)</f>
        <v>4.5238095238095237</v>
      </c>
      <c r="H287" s="6">
        <v>0.33521686010995699</v>
      </c>
      <c r="I287">
        <v>10</v>
      </c>
      <c r="J287">
        <f>IF(A286=Emisiones_CH4_CO2eq_LA[[#This Row],[País]],IFERROR(Emisiones_CH4_CO2eq_LA[[#This Row],[Emisiones Fugitivas (kilotoneladas CO₂e)]]-I286,0),0)</f>
        <v>0</v>
      </c>
      <c r="K287" s="6">
        <f>IF(A286=Emisiones_CH4_CO2eq_LA[[#This Row],[País]],IFERROR(((Emisiones_CH4_CO2eq_LA[[#This Row],[Emisiones Fugitivas (kilotoneladas CO₂e)]]-I286)/I286)*100,0),0)</f>
        <v>0</v>
      </c>
      <c r="L287" s="6">
        <v>7.6359193646915004E-4</v>
      </c>
      <c r="M287">
        <v>1150</v>
      </c>
      <c r="N287">
        <f>IF(A286=Emisiones_CH4_CO2eq_LA[[#This Row],[País]],IFERROR(Emisiones_CH4_CO2eq_LA[[#This Row],[Residuos (kilotoneladas CO₂e)]]-M286,0),0)</f>
        <v>20</v>
      </c>
      <c r="O287" s="6">
        <f>IF(A286=Emisiones_CH4_CO2eq_LA[[#This Row],[País]],IFERROR(((Emisiones_CH4_CO2eq_LA[[#This Row],[Residuos (kilotoneladas CO₂e)]]-M286)/M286)*100,0),0)</f>
        <v>1.7699115044247788</v>
      </c>
      <c r="P287" s="6">
        <v>8.7813072693952304E-2</v>
      </c>
      <c r="Q287">
        <v>2960</v>
      </c>
      <c r="R287">
        <f>IF(A286=Emisiones_CH4_CO2eq_LA[[#This Row],[País]],IFERROR(Emisiones_CH4_CO2eq_LA[[#This Row],[UCTUS (kilotoneladas CO₂e)]]-Q286,0),0)</f>
        <v>2820</v>
      </c>
      <c r="S287" s="6">
        <f>IF(A286=Emisiones_CH4_CO2eq_LA[[#This Row],[País]],IFERROR(((Emisiones_CH4_CO2eq_LA[[#This Row],[UCTUS (kilotoneladas CO₂e)]]-Q286)/Q286)*100,0),0)</f>
        <v>2014.2857142857142</v>
      </c>
      <c r="T287" s="6">
        <v>0.22602321319486801</v>
      </c>
      <c r="U287">
        <v>0</v>
      </c>
      <c r="V287">
        <f>IF(A286=Emisiones_CH4_CO2eq_LA[[#This Row],[País]],IFERROR(Emisiones_CH4_CO2eq_LA[[#This Row],[Industria (kilotoneladas CO₂e)]]-U286,0),0)</f>
        <v>0</v>
      </c>
      <c r="W287" s="6">
        <f>IF(A286=Emisiones_CH4_CO2eq_LA[[#This Row],[País]],IFERROR(((Emisiones_CH4_CO2eq_LA[[#This Row],[Industria (kilotoneladas CO₂e)]]-U286)/U286)*100,0),0)</f>
        <v>0</v>
      </c>
      <c r="X287" s="6">
        <v>0</v>
      </c>
      <c r="Y287">
        <v>3480</v>
      </c>
      <c r="Z287">
        <f>IF(A286=Emisiones_CH4_CO2eq_LA[[#This Row],[País]],IFERROR(Emisiones_CH4_CO2eq_LA[[#This Row],[Otras Quemas de Combustible (kilotoneladas CO₂e)]]-Y286,0),0)</f>
        <v>70</v>
      </c>
      <c r="AA287" s="6">
        <f>IF(A286=Emisiones_CH4_CO2eq_LA[[#This Row],[País]],IFERROR(((Emisiones_CH4_CO2eq_LA[[#This Row],[Otras Quemas de Combustible (kilotoneladas CO₂e)]]-Y286)/Y286)*100,0),0)</f>
        <v>2.0527859237536656</v>
      </c>
      <c r="AB287" s="6">
        <v>0.27</v>
      </c>
    </row>
    <row r="288" spans="1:28" x14ac:dyDescent="0.25">
      <c r="A288" t="s">
        <v>137</v>
      </c>
      <c r="B288" t="s">
        <v>137</v>
      </c>
      <c r="C288" t="s">
        <v>138</v>
      </c>
      <c r="D288">
        <v>2006</v>
      </c>
      <c r="E288">
        <v>4460</v>
      </c>
      <c r="F288">
        <f>IF(A287=Emisiones_CH4_CO2eq_LA[[#This Row],[País]],IFERROR(Emisiones_CH4_CO2eq_LA[[#This Row],[Agricultura (kilotoneladas CO₂e)]]-E287,0),0)</f>
        <v>70</v>
      </c>
      <c r="G288" s="6">
        <f>IF(A287=Emisiones_CH4_CO2eq_LA[[#This Row],[País]],IFERROR(((Emisiones_CH4_CO2eq_LA[[#This Row],[Agricultura (kilotoneladas CO₂e)]]-E287)/E287)*100,0),0)</f>
        <v>1.5945330296127564</v>
      </c>
      <c r="H288" s="6">
        <v>0.33291035306411798</v>
      </c>
      <c r="I288">
        <v>10</v>
      </c>
      <c r="J288">
        <f>IF(A287=Emisiones_CH4_CO2eq_LA[[#This Row],[País]],IFERROR(Emisiones_CH4_CO2eq_LA[[#This Row],[Emisiones Fugitivas (kilotoneladas CO₂e)]]-I287,0),0)</f>
        <v>0</v>
      </c>
      <c r="K288" s="6">
        <f>IF(A287=Emisiones_CH4_CO2eq_LA[[#This Row],[País]],IFERROR(((Emisiones_CH4_CO2eq_LA[[#This Row],[Emisiones Fugitivas (kilotoneladas CO₂e)]]-I287)/I287)*100,0),0)</f>
        <v>0</v>
      </c>
      <c r="L288" s="6">
        <v>7.4643576920205995E-4</v>
      </c>
      <c r="M288">
        <v>1190</v>
      </c>
      <c r="N288">
        <f>IF(A287=Emisiones_CH4_CO2eq_LA[[#This Row],[País]],IFERROR(Emisiones_CH4_CO2eq_LA[[#This Row],[Residuos (kilotoneladas CO₂e)]]-M287,0),0)</f>
        <v>40</v>
      </c>
      <c r="O288" s="6">
        <f>IF(A287=Emisiones_CH4_CO2eq_LA[[#This Row],[País]],IFERROR(((Emisiones_CH4_CO2eq_LA[[#This Row],[Residuos (kilotoneladas CO₂e)]]-M287)/M287)*100,0),0)</f>
        <v>3.4782608695652173</v>
      </c>
      <c r="P288" s="6">
        <v>8.88258565350451E-2</v>
      </c>
      <c r="Q288">
        <v>430</v>
      </c>
      <c r="R288">
        <f>IF(A287=Emisiones_CH4_CO2eq_LA[[#This Row],[País]],IFERROR(Emisiones_CH4_CO2eq_LA[[#This Row],[UCTUS (kilotoneladas CO₂e)]]-Q287,0),0)</f>
        <v>-2530</v>
      </c>
      <c r="S288" s="6">
        <f>IF(A287=Emisiones_CH4_CO2eq_LA[[#This Row],[País]],IFERROR(((Emisiones_CH4_CO2eq_LA[[#This Row],[UCTUS (kilotoneladas CO₂e)]]-Q287)/Q287)*100,0),0)</f>
        <v>-85.472972972972968</v>
      </c>
      <c r="T288" s="6">
        <v>3.2096738075688497E-2</v>
      </c>
      <c r="U288">
        <v>0</v>
      </c>
      <c r="V288">
        <f>IF(A287=Emisiones_CH4_CO2eq_LA[[#This Row],[País]],IFERROR(Emisiones_CH4_CO2eq_LA[[#This Row],[Industria (kilotoneladas CO₂e)]]-U287,0),0)</f>
        <v>0</v>
      </c>
      <c r="W288" s="6">
        <f>IF(A287=Emisiones_CH4_CO2eq_LA[[#This Row],[País]],IFERROR(((Emisiones_CH4_CO2eq_LA[[#This Row],[Industria (kilotoneladas CO₂e)]]-U287)/U287)*100,0),0)</f>
        <v>0</v>
      </c>
      <c r="X288" s="6">
        <v>0</v>
      </c>
      <c r="Y288">
        <v>3510</v>
      </c>
      <c r="Z288">
        <f>IF(A287=Emisiones_CH4_CO2eq_LA[[#This Row],[País]],IFERROR(Emisiones_CH4_CO2eq_LA[[#This Row],[Otras Quemas de Combustible (kilotoneladas CO₂e)]]-Y287,0),0)</f>
        <v>30</v>
      </c>
      <c r="AA288" s="6">
        <f>IF(A287=Emisiones_CH4_CO2eq_LA[[#This Row],[País]],IFERROR(((Emisiones_CH4_CO2eq_LA[[#This Row],[Otras Quemas de Combustible (kilotoneladas CO₂e)]]-Y287)/Y287)*100,0),0)</f>
        <v>0.86206896551724133</v>
      </c>
      <c r="AB288" s="6">
        <v>0.26</v>
      </c>
    </row>
    <row r="289" spans="1:28" x14ac:dyDescent="0.25">
      <c r="A289" t="s">
        <v>137</v>
      </c>
      <c r="B289" t="s">
        <v>137</v>
      </c>
      <c r="C289" t="s">
        <v>138</v>
      </c>
      <c r="D289">
        <v>2007</v>
      </c>
      <c r="E289">
        <v>4780</v>
      </c>
      <c r="F289">
        <f>IF(A288=Emisiones_CH4_CO2eq_LA[[#This Row],[País]],IFERROR(Emisiones_CH4_CO2eq_LA[[#This Row],[Agricultura (kilotoneladas CO₂e)]]-E288,0),0)</f>
        <v>320</v>
      </c>
      <c r="G289" s="6">
        <f>IF(A288=Emisiones_CH4_CO2eq_LA[[#This Row],[País]],IFERROR(((Emisiones_CH4_CO2eq_LA[[#This Row],[Agricultura (kilotoneladas CO₂e)]]-E288)/E288)*100,0),0)</f>
        <v>7.1748878923766819</v>
      </c>
      <c r="H289" s="6">
        <v>0.34890510948905101</v>
      </c>
      <c r="I289">
        <v>10</v>
      </c>
      <c r="J289">
        <f>IF(A288=Emisiones_CH4_CO2eq_LA[[#This Row],[País]],IFERROR(Emisiones_CH4_CO2eq_LA[[#This Row],[Emisiones Fugitivas (kilotoneladas CO₂e)]]-I288,0),0)</f>
        <v>0</v>
      </c>
      <c r="K289" s="6">
        <f>IF(A288=Emisiones_CH4_CO2eq_LA[[#This Row],[País]],IFERROR(((Emisiones_CH4_CO2eq_LA[[#This Row],[Emisiones Fugitivas (kilotoneladas CO₂e)]]-I288)/I288)*100,0),0)</f>
        <v>0</v>
      </c>
      <c r="L289" s="6">
        <v>7.2992700729927003E-4</v>
      </c>
      <c r="M289">
        <v>1220</v>
      </c>
      <c r="N289">
        <f>IF(A288=Emisiones_CH4_CO2eq_LA[[#This Row],[País]],IFERROR(Emisiones_CH4_CO2eq_LA[[#This Row],[Residuos (kilotoneladas CO₂e)]]-M288,0),0)</f>
        <v>30</v>
      </c>
      <c r="O289" s="6">
        <f>IF(A288=Emisiones_CH4_CO2eq_LA[[#This Row],[País]],IFERROR(((Emisiones_CH4_CO2eq_LA[[#This Row],[Residuos (kilotoneladas CO₂e)]]-M288)/M288)*100,0),0)</f>
        <v>2.5210084033613445</v>
      </c>
      <c r="P289" s="6">
        <v>8.9051094890510898E-2</v>
      </c>
      <c r="Q289">
        <v>1630</v>
      </c>
      <c r="R289">
        <f>IF(A288=Emisiones_CH4_CO2eq_LA[[#This Row],[País]],IFERROR(Emisiones_CH4_CO2eq_LA[[#This Row],[UCTUS (kilotoneladas CO₂e)]]-Q288,0),0)</f>
        <v>1200</v>
      </c>
      <c r="S289" s="6">
        <f>IF(A288=Emisiones_CH4_CO2eq_LA[[#This Row],[País]],IFERROR(((Emisiones_CH4_CO2eq_LA[[#This Row],[UCTUS (kilotoneladas CO₂e)]]-Q288)/Q288)*100,0),0)</f>
        <v>279.06976744186045</v>
      </c>
      <c r="T289" s="6">
        <v>0.118978102189781</v>
      </c>
      <c r="U289">
        <v>0</v>
      </c>
      <c r="V289">
        <f>IF(A288=Emisiones_CH4_CO2eq_LA[[#This Row],[País]],IFERROR(Emisiones_CH4_CO2eq_LA[[#This Row],[Industria (kilotoneladas CO₂e)]]-U288,0),0)</f>
        <v>0</v>
      </c>
      <c r="W289" s="6">
        <f>IF(A288=Emisiones_CH4_CO2eq_LA[[#This Row],[País]],IFERROR(((Emisiones_CH4_CO2eq_LA[[#This Row],[Industria (kilotoneladas CO₂e)]]-U288)/U288)*100,0),0)</f>
        <v>0</v>
      </c>
      <c r="X289" s="6">
        <v>0</v>
      </c>
      <c r="Y289">
        <v>3540</v>
      </c>
      <c r="Z289">
        <f>IF(A288=Emisiones_CH4_CO2eq_LA[[#This Row],[País]],IFERROR(Emisiones_CH4_CO2eq_LA[[#This Row],[Otras Quemas de Combustible (kilotoneladas CO₂e)]]-Y288,0),0)</f>
        <v>30</v>
      </c>
      <c r="AA289" s="6">
        <f>IF(A288=Emisiones_CH4_CO2eq_LA[[#This Row],[País]],IFERROR(((Emisiones_CH4_CO2eq_LA[[#This Row],[Otras Quemas de Combustible (kilotoneladas CO₂e)]]-Y288)/Y288)*100,0),0)</f>
        <v>0.85470085470085477</v>
      </c>
      <c r="AB289" s="6">
        <v>0.26</v>
      </c>
    </row>
    <row r="290" spans="1:28" x14ac:dyDescent="0.25">
      <c r="A290" t="s">
        <v>137</v>
      </c>
      <c r="B290" t="s">
        <v>137</v>
      </c>
      <c r="C290" t="s">
        <v>138</v>
      </c>
      <c r="D290">
        <v>2008</v>
      </c>
      <c r="E290">
        <v>5000</v>
      </c>
      <c r="F290">
        <f>IF(A289=Emisiones_CH4_CO2eq_LA[[#This Row],[País]],IFERROR(Emisiones_CH4_CO2eq_LA[[#This Row],[Agricultura (kilotoneladas CO₂e)]]-E289,0),0)</f>
        <v>220</v>
      </c>
      <c r="G290" s="6">
        <f>IF(A289=Emisiones_CH4_CO2eq_LA[[#This Row],[País]],IFERROR(((Emisiones_CH4_CO2eq_LA[[#This Row],[Agricultura (kilotoneladas CO₂e)]]-E289)/E289)*100,0),0)</f>
        <v>4.6025104602510458</v>
      </c>
      <c r="H290" s="6">
        <v>0.35698986148793299</v>
      </c>
      <c r="I290">
        <v>10</v>
      </c>
      <c r="J290">
        <f>IF(A289=Emisiones_CH4_CO2eq_LA[[#This Row],[País]],IFERROR(Emisiones_CH4_CO2eq_LA[[#This Row],[Emisiones Fugitivas (kilotoneladas CO₂e)]]-I289,0),0)</f>
        <v>0</v>
      </c>
      <c r="K290" s="6">
        <f>IF(A289=Emisiones_CH4_CO2eq_LA[[#This Row],[País]],IFERROR(((Emisiones_CH4_CO2eq_LA[[#This Row],[Emisiones Fugitivas (kilotoneladas CO₂e)]]-I289)/I289)*100,0),0)</f>
        <v>0</v>
      </c>
      <c r="L290" s="6">
        <v>7.13979722975867E-4</v>
      </c>
      <c r="M290">
        <v>1250</v>
      </c>
      <c r="N290">
        <f>IF(A289=Emisiones_CH4_CO2eq_LA[[#This Row],[País]],IFERROR(Emisiones_CH4_CO2eq_LA[[#This Row],[Residuos (kilotoneladas CO₂e)]]-M289,0),0)</f>
        <v>30</v>
      </c>
      <c r="O290" s="6">
        <f>IF(A289=Emisiones_CH4_CO2eq_LA[[#This Row],[País]],IFERROR(((Emisiones_CH4_CO2eq_LA[[#This Row],[Residuos (kilotoneladas CO₂e)]]-M289)/M289)*100,0),0)</f>
        <v>2.459016393442623</v>
      </c>
      <c r="P290" s="6">
        <v>8.92474653719834E-2</v>
      </c>
      <c r="Q290">
        <v>550</v>
      </c>
      <c r="R290">
        <f>IF(A289=Emisiones_CH4_CO2eq_LA[[#This Row],[País]],IFERROR(Emisiones_CH4_CO2eq_LA[[#This Row],[UCTUS (kilotoneladas CO₂e)]]-Q289,0),0)</f>
        <v>-1080</v>
      </c>
      <c r="S290" s="6">
        <f>IF(A289=Emisiones_CH4_CO2eq_LA[[#This Row],[País]],IFERROR(((Emisiones_CH4_CO2eq_LA[[#This Row],[UCTUS (kilotoneladas CO₂e)]]-Q289)/Q289)*100,0),0)</f>
        <v>-66.257668711656436</v>
      </c>
      <c r="T290" s="6">
        <v>3.9268884763672698E-2</v>
      </c>
      <c r="U290">
        <v>0</v>
      </c>
      <c r="V290">
        <f>IF(A289=Emisiones_CH4_CO2eq_LA[[#This Row],[País]],IFERROR(Emisiones_CH4_CO2eq_LA[[#This Row],[Industria (kilotoneladas CO₂e)]]-U289,0),0)</f>
        <v>0</v>
      </c>
      <c r="W290" s="6">
        <f>IF(A289=Emisiones_CH4_CO2eq_LA[[#This Row],[País]],IFERROR(((Emisiones_CH4_CO2eq_LA[[#This Row],[Industria (kilotoneladas CO₂e)]]-U289)/U289)*100,0),0)</f>
        <v>0</v>
      </c>
      <c r="X290" s="6">
        <v>0</v>
      </c>
      <c r="Y290">
        <v>3580</v>
      </c>
      <c r="Z290">
        <f>IF(A289=Emisiones_CH4_CO2eq_LA[[#This Row],[País]],IFERROR(Emisiones_CH4_CO2eq_LA[[#This Row],[Otras Quemas de Combustible (kilotoneladas CO₂e)]]-Y289,0),0)</f>
        <v>40</v>
      </c>
      <c r="AA290" s="6">
        <f>IF(A289=Emisiones_CH4_CO2eq_LA[[#This Row],[País]],IFERROR(((Emisiones_CH4_CO2eq_LA[[#This Row],[Otras Quemas de Combustible (kilotoneladas CO₂e)]]-Y289)/Y289)*100,0),0)</f>
        <v>1.1299435028248588</v>
      </c>
      <c r="AB290" s="6">
        <v>0.26</v>
      </c>
    </row>
    <row r="291" spans="1:28" x14ac:dyDescent="0.25">
      <c r="A291" t="s">
        <v>137</v>
      </c>
      <c r="B291" t="s">
        <v>137</v>
      </c>
      <c r="C291" t="s">
        <v>138</v>
      </c>
      <c r="D291">
        <v>2009</v>
      </c>
      <c r="E291">
        <v>5280</v>
      </c>
      <c r="F291">
        <f>IF(A290=Emisiones_CH4_CO2eq_LA[[#This Row],[País]],IFERROR(Emisiones_CH4_CO2eq_LA[[#This Row],[Agricultura (kilotoneladas CO₂e)]]-E290,0),0)</f>
        <v>280</v>
      </c>
      <c r="G291" s="6">
        <f>IF(A290=Emisiones_CH4_CO2eq_LA[[#This Row],[País]],IFERROR(((Emisiones_CH4_CO2eq_LA[[#This Row],[Agricultura (kilotoneladas CO₂e)]]-E290)/E290)*100,0),0)</f>
        <v>5.6000000000000005</v>
      </c>
      <c r="H291" s="6">
        <v>0.36881810561609302</v>
      </c>
      <c r="I291">
        <v>10</v>
      </c>
      <c r="J291">
        <f>IF(A290=Emisiones_CH4_CO2eq_LA[[#This Row],[País]],IFERROR(Emisiones_CH4_CO2eq_LA[[#This Row],[Emisiones Fugitivas (kilotoneladas CO₂e)]]-I290,0),0)</f>
        <v>0</v>
      </c>
      <c r="K291" s="6">
        <f>IF(A290=Emisiones_CH4_CO2eq_LA[[#This Row],[País]],IFERROR(((Emisiones_CH4_CO2eq_LA[[#This Row],[Emisiones Fugitivas (kilotoneladas CO₂e)]]-I290)/I290)*100,0),0)</f>
        <v>0</v>
      </c>
      <c r="L291" s="6">
        <v>6.9851913942442002E-4</v>
      </c>
      <c r="M291">
        <v>1280</v>
      </c>
      <c r="N291">
        <f>IF(A290=Emisiones_CH4_CO2eq_LA[[#This Row],[País]],IFERROR(Emisiones_CH4_CO2eq_LA[[#This Row],[Residuos (kilotoneladas CO₂e)]]-M290,0),0)</f>
        <v>30</v>
      </c>
      <c r="O291" s="6">
        <f>IF(A290=Emisiones_CH4_CO2eq_LA[[#This Row],[País]],IFERROR(((Emisiones_CH4_CO2eq_LA[[#This Row],[Residuos (kilotoneladas CO₂e)]]-M290)/M290)*100,0),0)</f>
        <v>2.4</v>
      </c>
      <c r="P291" s="6">
        <v>8.9410449846325707E-2</v>
      </c>
      <c r="Q291">
        <v>1330</v>
      </c>
      <c r="R291">
        <f>IF(A290=Emisiones_CH4_CO2eq_LA[[#This Row],[País]],IFERROR(Emisiones_CH4_CO2eq_LA[[#This Row],[UCTUS (kilotoneladas CO₂e)]]-Q290,0),0)</f>
        <v>780</v>
      </c>
      <c r="S291" s="6">
        <f>IF(A290=Emisiones_CH4_CO2eq_LA[[#This Row],[País]],IFERROR(((Emisiones_CH4_CO2eq_LA[[#This Row],[UCTUS (kilotoneladas CO₂e)]]-Q290)/Q290)*100,0),0)</f>
        <v>141.81818181818181</v>
      </c>
      <c r="T291" s="6">
        <v>9.2903045543447804E-2</v>
      </c>
      <c r="U291">
        <v>0</v>
      </c>
      <c r="V291">
        <f>IF(A290=Emisiones_CH4_CO2eq_LA[[#This Row],[País]],IFERROR(Emisiones_CH4_CO2eq_LA[[#This Row],[Industria (kilotoneladas CO₂e)]]-U290,0),0)</f>
        <v>0</v>
      </c>
      <c r="W291" s="6">
        <f>IF(A290=Emisiones_CH4_CO2eq_LA[[#This Row],[País]],IFERROR(((Emisiones_CH4_CO2eq_LA[[#This Row],[Industria (kilotoneladas CO₂e)]]-U290)/U290)*100,0),0)</f>
        <v>0</v>
      </c>
      <c r="X291" s="6">
        <v>0</v>
      </c>
      <c r="Y291">
        <v>3610</v>
      </c>
      <c r="Z291">
        <f>IF(A290=Emisiones_CH4_CO2eq_LA[[#This Row],[País]],IFERROR(Emisiones_CH4_CO2eq_LA[[#This Row],[Otras Quemas de Combustible (kilotoneladas CO₂e)]]-Y290,0),0)</f>
        <v>30</v>
      </c>
      <c r="AA291" s="6">
        <f>IF(A290=Emisiones_CH4_CO2eq_LA[[#This Row],[País]],IFERROR(((Emisiones_CH4_CO2eq_LA[[#This Row],[Otras Quemas de Combustible (kilotoneladas CO₂e)]]-Y290)/Y290)*100,0),0)</f>
        <v>0.83798882681564246</v>
      </c>
      <c r="AB291" s="6">
        <v>0.25</v>
      </c>
    </row>
    <row r="292" spans="1:28" x14ac:dyDescent="0.25">
      <c r="A292" t="s">
        <v>137</v>
      </c>
      <c r="B292" t="s">
        <v>137</v>
      </c>
      <c r="C292" t="s">
        <v>138</v>
      </c>
      <c r="D292">
        <v>2010</v>
      </c>
      <c r="E292">
        <v>5480</v>
      </c>
      <c r="F292">
        <f>IF(A291=Emisiones_CH4_CO2eq_LA[[#This Row],[País]],IFERROR(Emisiones_CH4_CO2eq_LA[[#This Row],[Agricultura (kilotoneladas CO₂e)]]-E291,0),0)</f>
        <v>200</v>
      </c>
      <c r="G292" s="6">
        <f>IF(A291=Emisiones_CH4_CO2eq_LA[[#This Row],[País]],IFERROR(((Emisiones_CH4_CO2eq_LA[[#This Row],[Agricultura (kilotoneladas CO₂e)]]-E291)/E291)*100,0),0)</f>
        <v>3.7878787878787881</v>
      </c>
      <c r="H292" s="6">
        <v>0.374572795625427</v>
      </c>
      <c r="I292">
        <v>10</v>
      </c>
      <c r="J292">
        <f>IF(A291=Emisiones_CH4_CO2eq_LA[[#This Row],[País]],IFERROR(Emisiones_CH4_CO2eq_LA[[#This Row],[Emisiones Fugitivas (kilotoneladas CO₂e)]]-I291,0),0)</f>
        <v>0</v>
      </c>
      <c r="K292" s="6">
        <f>IF(A291=Emisiones_CH4_CO2eq_LA[[#This Row],[País]],IFERROR(((Emisiones_CH4_CO2eq_LA[[#This Row],[Emisiones Fugitivas (kilotoneladas CO₂e)]]-I291)/I291)*100,0),0)</f>
        <v>0</v>
      </c>
      <c r="L292" s="6">
        <v>6.8352699931647305E-4</v>
      </c>
      <c r="M292">
        <v>1310</v>
      </c>
      <c r="N292">
        <f>IF(A291=Emisiones_CH4_CO2eq_LA[[#This Row],[País]],IFERROR(Emisiones_CH4_CO2eq_LA[[#This Row],[Residuos (kilotoneladas CO₂e)]]-M291,0),0)</f>
        <v>30</v>
      </c>
      <c r="O292" s="6">
        <f>IF(A291=Emisiones_CH4_CO2eq_LA[[#This Row],[País]],IFERROR(((Emisiones_CH4_CO2eq_LA[[#This Row],[Residuos (kilotoneladas CO₂e)]]-M291)/M291)*100,0),0)</f>
        <v>2.34375</v>
      </c>
      <c r="P292" s="6">
        <v>8.9542036910457895E-2</v>
      </c>
      <c r="Q292">
        <v>660</v>
      </c>
      <c r="R292">
        <f>IF(A291=Emisiones_CH4_CO2eq_LA[[#This Row],[País]],IFERROR(Emisiones_CH4_CO2eq_LA[[#This Row],[UCTUS (kilotoneladas CO₂e)]]-Q291,0),0)</f>
        <v>-670</v>
      </c>
      <c r="S292" s="6">
        <f>IF(A291=Emisiones_CH4_CO2eq_LA[[#This Row],[País]],IFERROR(((Emisiones_CH4_CO2eq_LA[[#This Row],[UCTUS (kilotoneladas CO₂e)]]-Q291)/Q291)*100,0),0)</f>
        <v>-50.375939849624061</v>
      </c>
      <c r="T292" s="6">
        <v>4.5112781954887202E-2</v>
      </c>
      <c r="U292">
        <v>0</v>
      </c>
      <c r="V292">
        <f>IF(A291=Emisiones_CH4_CO2eq_LA[[#This Row],[País]],IFERROR(Emisiones_CH4_CO2eq_LA[[#This Row],[Industria (kilotoneladas CO₂e)]]-U291,0),0)</f>
        <v>0</v>
      </c>
      <c r="W292" s="6">
        <f>IF(A291=Emisiones_CH4_CO2eq_LA[[#This Row],[País]],IFERROR(((Emisiones_CH4_CO2eq_LA[[#This Row],[Industria (kilotoneladas CO₂e)]]-U291)/U291)*100,0),0)</f>
        <v>0</v>
      </c>
      <c r="X292" s="6">
        <v>0</v>
      </c>
      <c r="Y292">
        <v>3640</v>
      </c>
      <c r="Z292">
        <f>IF(A291=Emisiones_CH4_CO2eq_LA[[#This Row],[País]],IFERROR(Emisiones_CH4_CO2eq_LA[[#This Row],[Otras Quemas de Combustible (kilotoneladas CO₂e)]]-Y291,0),0)</f>
        <v>30</v>
      </c>
      <c r="AA292" s="6">
        <f>IF(A291=Emisiones_CH4_CO2eq_LA[[#This Row],[País]],IFERROR(((Emisiones_CH4_CO2eq_LA[[#This Row],[Otras Quemas de Combustible (kilotoneladas CO₂e)]]-Y291)/Y291)*100,0),0)</f>
        <v>0.8310249307479225</v>
      </c>
      <c r="AB292" s="6">
        <v>0.25</v>
      </c>
    </row>
    <row r="293" spans="1:28" x14ac:dyDescent="0.25">
      <c r="A293" t="s">
        <v>137</v>
      </c>
      <c r="B293" t="s">
        <v>137</v>
      </c>
      <c r="C293" t="s">
        <v>138</v>
      </c>
      <c r="D293">
        <v>2011</v>
      </c>
      <c r="E293">
        <v>5460</v>
      </c>
      <c r="F293">
        <f>IF(A292=Emisiones_CH4_CO2eq_LA[[#This Row],[País]],IFERROR(Emisiones_CH4_CO2eq_LA[[#This Row],[Agricultura (kilotoneladas CO₂e)]]-E292,0),0)</f>
        <v>-20</v>
      </c>
      <c r="G293" s="6">
        <f>IF(A292=Emisiones_CH4_CO2eq_LA[[#This Row],[País]],IFERROR(((Emisiones_CH4_CO2eq_LA[[#This Row],[Agricultura (kilotoneladas CO₂e)]]-E292)/E292)*100,0),0)</f>
        <v>-0.36496350364963503</v>
      </c>
      <c r="H293" s="6">
        <v>0.36524182219546403</v>
      </c>
      <c r="I293">
        <v>10</v>
      </c>
      <c r="J293">
        <f>IF(A292=Emisiones_CH4_CO2eq_LA[[#This Row],[País]],IFERROR(Emisiones_CH4_CO2eq_LA[[#This Row],[Emisiones Fugitivas (kilotoneladas CO₂e)]]-I292,0),0)</f>
        <v>0</v>
      </c>
      <c r="K293" s="6">
        <f>IF(A292=Emisiones_CH4_CO2eq_LA[[#This Row],[País]],IFERROR(((Emisiones_CH4_CO2eq_LA[[#This Row],[Emisiones Fugitivas (kilotoneladas CO₂e)]]-I292)/I292)*100,0),0)</f>
        <v>0</v>
      </c>
      <c r="L293" s="6">
        <v>6.6894106629205902E-4</v>
      </c>
      <c r="M293">
        <v>1350</v>
      </c>
      <c r="N293">
        <f>IF(A292=Emisiones_CH4_CO2eq_LA[[#This Row],[País]],IFERROR(Emisiones_CH4_CO2eq_LA[[#This Row],[Residuos (kilotoneladas CO₂e)]]-M292,0),0)</f>
        <v>40</v>
      </c>
      <c r="O293" s="6">
        <f>IF(A292=Emisiones_CH4_CO2eq_LA[[#This Row],[País]],IFERROR(((Emisiones_CH4_CO2eq_LA[[#This Row],[Residuos (kilotoneladas CO₂e)]]-M292)/M292)*100,0),0)</f>
        <v>3.0534351145038165</v>
      </c>
      <c r="P293" s="6">
        <v>9.0307043949427998E-2</v>
      </c>
      <c r="Q293">
        <v>580</v>
      </c>
      <c r="R293">
        <f>IF(A292=Emisiones_CH4_CO2eq_LA[[#This Row],[País]],IFERROR(Emisiones_CH4_CO2eq_LA[[#This Row],[UCTUS (kilotoneladas CO₂e)]]-Q292,0),0)</f>
        <v>-80</v>
      </c>
      <c r="S293" s="6">
        <f>IF(A292=Emisiones_CH4_CO2eq_LA[[#This Row],[País]],IFERROR(((Emisiones_CH4_CO2eq_LA[[#This Row],[UCTUS (kilotoneladas CO₂e)]]-Q292)/Q292)*100,0),0)</f>
        <v>-12.121212121212121</v>
      </c>
      <c r="T293" s="6">
        <v>3.8798581844939402E-2</v>
      </c>
      <c r="U293">
        <v>0</v>
      </c>
      <c r="V293">
        <f>IF(A292=Emisiones_CH4_CO2eq_LA[[#This Row],[País]],IFERROR(Emisiones_CH4_CO2eq_LA[[#This Row],[Industria (kilotoneladas CO₂e)]]-U292,0),0)</f>
        <v>0</v>
      </c>
      <c r="W293" s="6">
        <f>IF(A292=Emisiones_CH4_CO2eq_LA[[#This Row],[País]],IFERROR(((Emisiones_CH4_CO2eq_LA[[#This Row],[Industria (kilotoneladas CO₂e)]]-U292)/U292)*100,0),0)</f>
        <v>0</v>
      </c>
      <c r="X293" s="6">
        <v>0</v>
      </c>
      <c r="Y293">
        <v>3690</v>
      </c>
      <c r="Z293">
        <f>IF(A292=Emisiones_CH4_CO2eq_LA[[#This Row],[País]],IFERROR(Emisiones_CH4_CO2eq_LA[[#This Row],[Otras Quemas de Combustible (kilotoneladas CO₂e)]]-Y292,0),0)</f>
        <v>50</v>
      </c>
      <c r="AA293" s="6">
        <f>IF(A292=Emisiones_CH4_CO2eq_LA[[#This Row],[País]],IFERROR(((Emisiones_CH4_CO2eq_LA[[#This Row],[Otras Quemas de Combustible (kilotoneladas CO₂e)]]-Y292)/Y292)*100,0),0)</f>
        <v>1.3736263736263736</v>
      </c>
      <c r="AB293" s="6">
        <v>0.25</v>
      </c>
    </row>
    <row r="294" spans="1:28" x14ac:dyDescent="0.25">
      <c r="A294" t="s">
        <v>137</v>
      </c>
      <c r="B294" t="s">
        <v>137</v>
      </c>
      <c r="C294" t="s">
        <v>138</v>
      </c>
      <c r="D294">
        <v>2012</v>
      </c>
      <c r="E294">
        <v>5540</v>
      </c>
      <c r="F294">
        <f>IF(A293=Emisiones_CH4_CO2eq_LA[[#This Row],[País]],IFERROR(Emisiones_CH4_CO2eq_LA[[#This Row],[Agricultura (kilotoneladas CO₂e)]]-E293,0),0)</f>
        <v>80</v>
      </c>
      <c r="G294" s="6">
        <f>IF(A293=Emisiones_CH4_CO2eq_LA[[#This Row],[País]],IFERROR(((Emisiones_CH4_CO2eq_LA[[#This Row],[Agricultura (kilotoneladas CO₂e)]]-E293)/E293)*100,0),0)</f>
        <v>1.4652014652014651</v>
      </c>
      <c r="H294" s="6">
        <v>0.36277912382948002</v>
      </c>
      <c r="I294">
        <v>10</v>
      </c>
      <c r="J294">
        <f>IF(A293=Emisiones_CH4_CO2eq_LA[[#This Row],[País]],IFERROR(Emisiones_CH4_CO2eq_LA[[#This Row],[Emisiones Fugitivas (kilotoneladas CO₂e)]]-I293,0),0)</f>
        <v>0</v>
      </c>
      <c r="K294" s="6">
        <f>IF(A293=Emisiones_CH4_CO2eq_LA[[#This Row],[País]],IFERROR(((Emisiones_CH4_CO2eq_LA[[#This Row],[Emisiones Fugitivas (kilotoneladas CO₂e)]]-I293)/I293)*100,0),0)</f>
        <v>0</v>
      </c>
      <c r="L294" s="6">
        <v>6.5483596359111997E-4</v>
      </c>
      <c r="M294">
        <v>1380</v>
      </c>
      <c r="N294">
        <f>IF(A293=Emisiones_CH4_CO2eq_LA[[#This Row],[País]],IFERROR(Emisiones_CH4_CO2eq_LA[[#This Row],[Residuos (kilotoneladas CO₂e)]]-M293,0),0)</f>
        <v>30</v>
      </c>
      <c r="O294" s="6">
        <f>IF(A293=Emisiones_CH4_CO2eq_LA[[#This Row],[País]],IFERROR(((Emisiones_CH4_CO2eq_LA[[#This Row],[Residuos (kilotoneladas CO₂e)]]-M293)/M293)*100,0),0)</f>
        <v>2.2222222222222223</v>
      </c>
      <c r="P294" s="6">
        <v>9.03673629755746E-2</v>
      </c>
      <c r="Q294">
        <v>500</v>
      </c>
      <c r="R294">
        <f>IF(A293=Emisiones_CH4_CO2eq_LA[[#This Row],[País]],IFERROR(Emisiones_CH4_CO2eq_LA[[#This Row],[UCTUS (kilotoneladas CO₂e)]]-Q293,0),0)</f>
        <v>-80</v>
      </c>
      <c r="S294" s="6">
        <f>IF(A293=Emisiones_CH4_CO2eq_LA[[#This Row],[País]],IFERROR(((Emisiones_CH4_CO2eq_LA[[#This Row],[UCTUS (kilotoneladas CO₂e)]]-Q293)/Q293)*100,0),0)</f>
        <v>-13.793103448275861</v>
      </c>
      <c r="T294" s="6">
        <v>3.2741798179555998E-2</v>
      </c>
      <c r="U294">
        <v>0</v>
      </c>
      <c r="V294">
        <f>IF(A293=Emisiones_CH4_CO2eq_LA[[#This Row],[País]],IFERROR(Emisiones_CH4_CO2eq_LA[[#This Row],[Industria (kilotoneladas CO₂e)]]-U293,0),0)</f>
        <v>0</v>
      </c>
      <c r="W294" s="6">
        <f>IF(A293=Emisiones_CH4_CO2eq_LA[[#This Row],[País]],IFERROR(((Emisiones_CH4_CO2eq_LA[[#This Row],[Industria (kilotoneladas CO₂e)]]-U293)/U293)*100,0),0)</f>
        <v>0</v>
      </c>
      <c r="X294" s="6">
        <v>0</v>
      </c>
      <c r="Y294">
        <v>3740</v>
      </c>
      <c r="Z294">
        <f>IF(A293=Emisiones_CH4_CO2eq_LA[[#This Row],[País]],IFERROR(Emisiones_CH4_CO2eq_LA[[#This Row],[Otras Quemas de Combustible (kilotoneladas CO₂e)]]-Y293,0),0)</f>
        <v>50</v>
      </c>
      <c r="AA294" s="6">
        <f>IF(A293=Emisiones_CH4_CO2eq_LA[[#This Row],[País]],IFERROR(((Emisiones_CH4_CO2eq_LA[[#This Row],[Otras Quemas de Combustible (kilotoneladas CO₂e)]]-Y293)/Y293)*100,0),0)</f>
        <v>1.3550135501355014</v>
      </c>
      <c r="AB294" s="6">
        <v>0.25</v>
      </c>
    </row>
    <row r="295" spans="1:28" x14ac:dyDescent="0.25">
      <c r="A295" t="s">
        <v>137</v>
      </c>
      <c r="B295" t="s">
        <v>137</v>
      </c>
      <c r="C295" t="s">
        <v>138</v>
      </c>
      <c r="D295">
        <v>2013</v>
      </c>
      <c r="E295">
        <v>5600</v>
      </c>
      <c r="F295">
        <f>IF(A294=Emisiones_CH4_CO2eq_LA[[#This Row],[País]],IFERROR(Emisiones_CH4_CO2eq_LA[[#This Row],[Agricultura (kilotoneladas CO₂e)]]-E294,0),0)</f>
        <v>60</v>
      </c>
      <c r="G295" s="6">
        <f>IF(A294=Emisiones_CH4_CO2eq_LA[[#This Row],[País]],IFERROR(((Emisiones_CH4_CO2eq_LA[[#This Row],[Agricultura (kilotoneladas CO₂e)]]-E294)/E294)*100,0),0)</f>
        <v>1.0830324909747291</v>
      </c>
      <c r="H295" s="6">
        <v>0.35906642728904797</v>
      </c>
      <c r="I295">
        <v>10</v>
      </c>
      <c r="J295">
        <f>IF(A294=Emisiones_CH4_CO2eq_LA[[#This Row],[País]],IFERROR(Emisiones_CH4_CO2eq_LA[[#This Row],[Emisiones Fugitivas (kilotoneladas CO₂e)]]-I294,0),0)</f>
        <v>0</v>
      </c>
      <c r="K295" s="6">
        <f>IF(A294=Emisiones_CH4_CO2eq_LA[[#This Row],[País]],IFERROR(((Emisiones_CH4_CO2eq_LA[[#This Row],[Emisiones Fugitivas (kilotoneladas CO₂e)]]-I294)/I294)*100,0),0)</f>
        <v>0</v>
      </c>
      <c r="L295" s="6">
        <v>6.41190048730443E-4</v>
      </c>
      <c r="M295">
        <v>1420</v>
      </c>
      <c r="N295">
        <f>IF(A294=Emisiones_CH4_CO2eq_LA[[#This Row],[País]],IFERROR(Emisiones_CH4_CO2eq_LA[[#This Row],[Residuos (kilotoneladas CO₂e)]]-M294,0),0)</f>
        <v>40</v>
      </c>
      <c r="O295" s="6">
        <f>IF(A294=Emisiones_CH4_CO2eq_LA[[#This Row],[País]],IFERROR(((Emisiones_CH4_CO2eq_LA[[#This Row],[Residuos (kilotoneladas CO₂e)]]-M294)/M294)*100,0),0)</f>
        <v>2.8985507246376812</v>
      </c>
      <c r="P295" s="6">
        <v>9.1048986919723005E-2</v>
      </c>
      <c r="Q295">
        <v>1110</v>
      </c>
      <c r="R295">
        <f>IF(A294=Emisiones_CH4_CO2eq_LA[[#This Row],[País]],IFERROR(Emisiones_CH4_CO2eq_LA[[#This Row],[UCTUS (kilotoneladas CO₂e)]]-Q294,0),0)</f>
        <v>610</v>
      </c>
      <c r="S295" s="6">
        <f>IF(A294=Emisiones_CH4_CO2eq_LA[[#This Row],[País]],IFERROR(((Emisiones_CH4_CO2eq_LA[[#This Row],[UCTUS (kilotoneladas CO₂e)]]-Q294)/Q294)*100,0),0)</f>
        <v>122</v>
      </c>
      <c r="T295" s="6">
        <v>7.1172095409079206E-2</v>
      </c>
      <c r="U295">
        <v>0</v>
      </c>
      <c r="V295">
        <f>IF(A294=Emisiones_CH4_CO2eq_LA[[#This Row],[País]],IFERROR(Emisiones_CH4_CO2eq_LA[[#This Row],[Industria (kilotoneladas CO₂e)]]-U294,0),0)</f>
        <v>0</v>
      </c>
      <c r="W295" s="6">
        <f>IF(A294=Emisiones_CH4_CO2eq_LA[[#This Row],[País]],IFERROR(((Emisiones_CH4_CO2eq_LA[[#This Row],[Industria (kilotoneladas CO₂e)]]-U294)/U294)*100,0),0)</f>
        <v>0</v>
      </c>
      <c r="X295" s="6">
        <v>0</v>
      </c>
      <c r="Y295">
        <v>3800</v>
      </c>
      <c r="Z295">
        <f>IF(A294=Emisiones_CH4_CO2eq_LA[[#This Row],[País]],IFERROR(Emisiones_CH4_CO2eq_LA[[#This Row],[Otras Quemas de Combustible (kilotoneladas CO₂e)]]-Y294,0),0)</f>
        <v>60</v>
      </c>
      <c r="AA295" s="6">
        <f>IF(A294=Emisiones_CH4_CO2eq_LA[[#This Row],[País]],IFERROR(((Emisiones_CH4_CO2eq_LA[[#This Row],[Otras Quemas de Combustible (kilotoneladas CO₂e)]]-Y294)/Y294)*100,0),0)</f>
        <v>1.6042780748663104</v>
      </c>
      <c r="AB295" s="6">
        <v>0.24</v>
      </c>
    </row>
    <row r="296" spans="1:28" x14ac:dyDescent="0.25">
      <c r="A296" t="s">
        <v>137</v>
      </c>
      <c r="B296" t="s">
        <v>137</v>
      </c>
      <c r="C296" t="s">
        <v>138</v>
      </c>
      <c r="D296">
        <v>2014</v>
      </c>
      <c r="E296">
        <v>5840</v>
      </c>
      <c r="F296">
        <f>IF(A295=Emisiones_CH4_CO2eq_LA[[#This Row],[País]],IFERROR(Emisiones_CH4_CO2eq_LA[[#This Row],[Agricultura (kilotoneladas CO₂e)]]-E295,0),0)</f>
        <v>240</v>
      </c>
      <c r="G296" s="6">
        <f>IF(A295=Emisiones_CH4_CO2eq_LA[[#This Row],[País]],IFERROR(((Emisiones_CH4_CO2eq_LA[[#This Row],[Agricultura (kilotoneladas CO₂e)]]-E295)/E295)*100,0),0)</f>
        <v>4.2857142857142856</v>
      </c>
      <c r="H296" s="6">
        <v>0.36676505683602301</v>
      </c>
      <c r="I296">
        <v>10</v>
      </c>
      <c r="J296">
        <f>IF(A295=Emisiones_CH4_CO2eq_LA[[#This Row],[País]],IFERROR(Emisiones_CH4_CO2eq_LA[[#This Row],[Emisiones Fugitivas (kilotoneladas CO₂e)]]-I295,0),0)</f>
        <v>0</v>
      </c>
      <c r="K296" s="6">
        <f>IF(A295=Emisiones_CH4_CO2eq_LA[[#This Row],[País]],IFERROR(((Emisiones_CH4_CO2eq_LA[[#This Row],[Emisiones Fugitivas (kilotoneladas CO₂e)]]-I295)/I295)*100,0),0)</f>
        <v>0</v>
      </c>
      <c r="L296" s="6">
        <v>6.2802235759592997E-4</v>
      </c>
      <c r="M296">
        <v>1450</v>
      </c>
      <c r="N296">
        <f>IF(A295=Emisiones_CH4_CO2eq_LA[[#This Row],[País]],IFERROR(Emisiones_CH4_CO2eq_LA[[#This Row],[Residuos (kilotoneladas CO₂e)]]-M295,0),0)</f>
        <v>30</v>
      </c>
      <c r="O296" s="6">
        <f>IF(A295=Emisiones_CH4_CO2eq_LA[[#This Row],[País]],IFERROR(((Emisiones_CH4_CO2eq_LA[[#This Row],[Residuos (kilotoneladas CO₂e)]]-M295)/M295)*100,0),0)</f>
        <v>2.112676056338028</v>
      </c>
      <c r="P296" s="6">
        <v>9.1063241851409904E-2</v>
      </c>
      <c r="Q296">
        <v>260</v>
      </c>
      <c r="R296">
        <f>IF(A295=Emisiones_CH4_CO2eq_LA[[#This Row],[País]],IFERROR(Emisiones_CH4_CO2eq_LA[[#This Row],[UCTUS (kilotoneladas CO₂e)]]-Q295,0),0)</f>
        <v>-850</v>
      </c>
      <c r="S296" s="6">
        <f>IF(A295=Emisiones_CH4_CO2eq_LA[[#This Row],[País]],IFERROR(((Emisiones_CH4_CO2eq_LA[[#This Row],[UCTUS (kilotoneladas CO₂e)]]-Q295)/Q295)*100,0),0)</f>
        <v>-76.576576576576571</v>
      </c>
      <c r="T296" s="6">
        <v>1.6328581297494101E-2</v>
      </c>
      <c r="U296">
        <v>0</v>
      </c>
      <c r="V296">
        <f>IF(A295=Emisiones_CH4_CO2eq_LA[[#This Row],[País]],IFERROR(Emisiones_CH4_CO2eq_LA[[#This Row],[Industria (kilotoneladas CO₂e)]]-U295,0),0)</f>
        <v>0</v>
      </c>
      <c r="W296" s="6">
        <f>IF(A295=Emisiones_CH4_CO2eq_LA[[#This Row],[País]],IFERROR(((Emisiones_CH4_CO2eq_LA[[#This Row],[Industria (kilotoneladas CO₂e)]]-U295)/U295)*100,0),0)</f>
        <v>0</v>
      </c>
      <c r="X296" s="6">
        <v>0</v>
      </c>
      <c r="Y296">
        <v>3850</v>
      </c>
      <c r="Z296">
        <f>IF(A295=Emisiones_CH4_CO2eq_LA[[#This Row],[País]],IFERROR(Emisiones_CH4_CO2eq_LA[[#This Row],[Otras Quemas de Combustible (kilotoneladas CO₂e)]]-Y295,0),0)</f>
        <v>50</v>
      </c>
      <c r="AA296" s="6">
        <f>IF(A295=Emisiones_CH4_CO2eq_LA[[#This Row],[País]],IFERROR(((Emisiones_CH4_CO2eq_LA[[#This Row],[Otras Quemas de Combustible (kilotoneladas CO₂e)]]-Y295)/Y295)*100,0),0)</f>
        <v>1.3157894736842104</v>
      </c>
      <c r="AB296" s="6">
        <v>0.24</v>
      </c>
    </row>
    <row r="297" spans="1:28" x14ac:dyDescent="0.25">
      <c r="A297" t="s">
        <v>137</v>
      </c>
      <c r="B297" t="s">
        <v>137</v>
      </c>
      <c r="C297" t="s">
        <v>138</v>
      </c>
      <c r="D297">
        <v>2015</v>
      </c>
      <c r="E297">
        <v>5970</v>
      </c>
      <c r="F297">
        <f>IF(A296=Emisiones_CH4_CO2eq_LA[[#This Row],[País]],IFERROR(Emisiones_CH4_CO2eq_LA[[#This Row],[Agricultura (kilotoneladas CO₂e)]]-E296,0),0)</f>
        <v>130</v>
      </c>
      <c r="G297" s="6">
        <f>IF(A296=Emisiones_CH4_CO2eq_LA[[#This Row],[País]],IFERROR(((Emisiones_CH4_CO2eq_LA[[#This Row],[Agricultura (kilotoneladas CO₂e)]]-E296)/E296)*100,0),0)</f>
        <v>2.2260273972602738</v>
      </c>
      <c r="H297" s="6">
        <v>0.36733940438099899</v>
      </c>
      <c r="I297">
        <v>10</v>
      </c>
      <c r="J297">
        <f>IF(A296=Emisiones_CH4_CO2eq_LA[[#This Row],[País]],IFERROR(Emisiones_CH4_CO2eq_LA[[#This Row],[Emisiones Fugitivas (kilotoneladas CO₂e)]]-I296,0),0)</f>
        <v>0</v>
      </c>
      <c r="K297" s="6">
        <f>IF(A296=Emisiones_CH4_CO2eq_LA[[#This Row],[País]],IFERROR(((Emisiones_CH4_CO2eq_LA[[#This Row],[Emisiones Fugitivas (kilotoneladas CO₂e)]]-I296)/I296)*100,0),0)</f>
        <v>0</v>
      </c>
      <c r="L297" s="6">
        <v>6.1530888506029996E-4</v>
      </c>
      <c r="M297">
        <v>1480</v>
      </c>
      <c r="N297">
        <f>IF(A296=Emisiones_CH4_CO2eq_LA[[#This Row],[País]],IFERROR(Emisiones_CH4_CO2eq_LA[[#This Row],[Residuos (kilotoneladas CO₂e)]]-M296,0),0)</f>
        <v>30</v>
      </c>
      <c r="O297" s="6">
        <f>IF(A296=Emisiones_CH4_CO2eq_LA[[#This Row],[País]],IFERROR(((Emisiones_CH4_CO2eq_LA[[#This Row],[Residuos (kilotoneladas CO₂e)]]-M296)/M296)*100,0),0)</f>
        <v>2.0689655172413794</v>
      </c>
      <c r="P297" s="6">
        <v>9.1065714988924407E-2</v>
      </c>
      <c r="Q297">
        <v>820</v>
      </c>
      <c r="R297">
        <f>IF(A296=Emisiones_CH4_CO2eq_LA[[#This Row],[País]],IFERROR(Emisiones_CH4_CO2eq_LA[[#This Row],[UCTUS (kilotoneladas CO₂e)]]-Q296,0),0)</f>
        <v>560</v>
      </c>
      <c r="S297" s="6">
        <f>IF(A296=Emisiones_CH4_CO2eq_LA[[#This Row],[País]],IFERROR(((Emisiones_CH4_CO2eq_LA[[#This Row],[UCTUS (kilotoneladas CO₂e)]]-Q296)/Q296)*100,0),0)</f>
        <v>215.38461538461539</v>
      </c>
      <c r="T297" s="6">
        <v>5.04553285749446E-2</v>
      </c>
      <c r="U297">
        <v>0</v>
      </c>
      <c r="V297">
        <f>IF(A296=Emisiones_CH4_CO2eq_LA[[#This Row],[País]],IFERROR(Emisiones_CH4_CO2eq_LA[[#This Row],[Industria (kilotoneladas CO₂e)]]-U296,0),0)</f>
        <v>0</v>
      </c>
      <c r="W297" s="6">
        <f>IF(A296=Emisiones_CH4_CO2eq_LA[[#This Row],[País]],IFERROR(((Emisiones_CH4_CO2eq_LA[[#This Row],[Industria (kilotoneladas CO₂e)]]-U296)/U296)*100,0),0)</f>
        <v>0</v>
      </c>
      <c r="X297" s="6">
        <v>0</v>
      </c>
      <c r="Y297">
        <v>3900</v>
      </c>
      <c r="Z297">
        <f>IF(A296=Emisiones_CH4_CO2eq_LA[[#This Row],[País]],IFERROR(Emisiones_CH4_CO2eq_LA[[#This Row],[Otras Quemas de Combustible (kilotoneladas CO₂e)]]-Y296,0),0)</f>
        <v>50</v>
      </c>
      <c r="AA297" s="6">
        <f>IF(A296=Emisiones_CH4_CO2eq_LA[[#This Row],[País]],IFERROR(((Emisiones_CH4_CO2eq_LA[[#This Row],[Otras Quemas de Combustible (kilotoneladas CO₂e)]]-Y296)/Y296)*100,0),0)</f>
        <v>1.2987012987012987</v>
      </c>
      <c r="AB297" s="6">
        <v>0.24</v>
      </c>
    </row>
    <row r="298" spans="1:28" x14ac:dyDescent="0.25">
      <c r="A298" t="s">
        <v>137</v>
      </c>
      <c r="B298" t="s">
        <v>137</v>
      </c>
      <c r="C298" t="s">
        <v>138</v>
      </c>
      <c r="D298">
        <v>2016</v>
      </c>
      <c r="E298">
        <v>6100</v>
      </c>
      <c r="F298">
        <f>IF(A297=Emisiones_CH4_CO2eq_LA[[#This Row],[País]],IFERROR(Emisiones_CH4_CO2eq_LA[[#This Row],[Agricultura (kilotoneladas CO₂e)]]-E297,0),0)</f>
        <v>130</v>
      </c>
      <c r="G298" s="6">
        <f>IF(A297=Emisiones_CH4_CO2eq_LA[[#This Row],[País]],IFERROR(((Emisiones_CH4_CO2eq_LA[[#This Row],[Agricultura (kilotoneladas CO₂e)]]-E297)/E297)*100,0),0)</f>
        <v>2.1775544388609713</v>
      </c>
      <c r="H298" s="6">
        <v>0.367846589881203</v>
      </c>
      <c r="I298">
        <v>10</v>
      </c>
      <c r="J298">
        <f>IF(A297=Emisiones_CH4_CO2eq_LA[[#This Row],[País]],IFERROR(Emisiones_CH4_CO2eq_LA[[#This Row],[Emisiones Fugitivas (kilotoneladas CO₂e)]]-I297,0),0)</f>
        <v>0</v>
      </c>
      <c r="K298" s="6">
        <f>IF(A297=Emisiones_CH4_CO2eq_LA[[#This Row],[País]],IFERROR(((Emisiones_CH4_CO2eq_LA[[#This Row],[Emisiones Fugitivas (kilotoneladas CO₂e)]]-I297)/I297)*100,0),0)</f>
        <v>0</v>
      </c>
      <c r="L298" s="6">
        <v>6.0302719652656305E-4</v>
      </c>
      <c r="M298">
        <v>1520</v>
      </c>
      <c r="N298">
        <f>IF(A297=Emisiones_CH4_CO2eq_LA[[#This Row],[País]],IFERROR(Emisiones_CH4_CO2eq_LA[[#This Row],[Residuos (kilotoneladas CO₂e)]]-M297,0),0)</f>
        <v>40</v>
      </c>
      <c r="O298" s="6">
        <f>IF(A297=Emisiones_CH4_CO2eq_LA[[#This Row],[País]],IFERROR(((Emisiones_CH4_CO2eq_LA[[#This Row],[Residuos (kilotoneladas CO₂e)]]-M297)/M297)*100,0),0)</f>
        <v>2.7027027027027026</v>
      </c>
      <c r="P298" s="6">
        <v>9.16601338720376E-2</v>
      </c>
      <c r="Q298">
        <v>1360</v>
      </c>
      <c r="R298">
        <f>IF(A297=Emisiones_CH4_CO2eq_LA[[#This Row],[País]],IFERROR(Emisiones_CH4_CO2eq_LA[[#This Row],[UCTUS (kilotoneladas CO₂e)]]-Q297,0),0)</f>
        <v>540</v>
      </c>
      <c r="S298" s="6">
        <f>IF(A297=Emisiones_CH4_CO2eq_LA[[#This Row],[País]],IFERROR(((Emisiones_CH4_CO2eq_LA[[#This Row],[UCTUS (kilotoneladas CO₂e)]]-Q297)/Q297)*100,0),0)</f>
        <v>65.853658536585371</v>
      </c>
      <c r="T298" s="6">
        <v>8.2011698727612603E-2</v>
      </c>
      <c r="U298">
        <v>0</v>
      </c>
      <c r="V298">
        <f>IF(A297=Emisiones_CH4_CO2eq_LA[[#This Row],[País]],IFERROR(Emisiones_CH4_CO2eq_LA[[#This Row],[Industria (kilotoneladas CO₂e)]]-U297,0),0)</f>
        <v>0</v>
      </c>
      <c r="W298" s="6">
        <f>IF(A297=Emisiones_CH4_CO2eq_LA[[#This Row],[País]],IFERROR(((Emisiones_CH4_CO2eq_LA[[#This Row],[Industria (kilotoneladas CO₂e)]]-U297)/U297)*100,0),0)</f>
        <v>0</v>
      </c>
      <c r="X298" s="6">
        <v>0</v>
      </c>
      <c r="Y298">
        <v>3890</v>
      </c>
      <c r="Z298">
        <f>IF(A297=Emisiones_CH4_CO2eq_LA[[#This Row],[País]],IFERROR(Emisiones_CH4_CO2eq_LA[[#This Row],[Otras Quemas de Combustible (kilotoneladas CO₂e)]]-Y297,0),0)</f>
        <v>-10</v>
      </c>
      <c r="AA298" s="6">
        <f>IF(A297=Emisiones_CH4_CO2eq_LA[[#This Row],[País]],IFERROR(((Emisiones_CH4_CO2eq_LA[[#This Row],[Otras Quemas de Combustible (kilotoneladas CO₂e)]]-Y297)/Y297)*100,0),0)</f>
        <v>-0.25641025641025639</v>
      </c>
      <c r="AB298" s="6">
        <v>0.23</v>
      </c>
    </row>
    <row r="299" spans="1:28" x14ac:dyDescent="0.25">
      <c r="A299" t="s">
        <v>147</v>
      </c>
      <c r="B299" t="s">
        <v>147</v>
      </c>
      <c r="C299" t="s">
        <v>148</v>
      </c>
      <c r="D299">
        <v>1990</v>
      </c>
      <c r="E299">
        <v>3830</v>
      </c>
      <c r="F299">
        <f>IF(A298=Emisiones_CH4_CO2eq_LA[[#This Row],[País]],IFERROR(Emisiones_CH4_CO2eq_LA[[#This Row],[Agricultura (kilotoneladas CO₂e)]]-E298,0),0)</f>
        <v>0</v>
      </c>
      <c r="G299" s="6">
        <f>IF(A298=Emisiones_CH4_CO2eq_LA[[#This Row],[País]],IFERROR(((Emisiones_CH4_CO2eq_LA[[#This Row],[Agricultura (kilotoneladas CO₂e)]]-E298)/E298)*100,0),0)</f>
        <v>0</v>
      </c>
      <c r="H299" s="6">
        <v>0.77295660948536804</v>
      </c>
      <c r="I299">
        <v>0</v>
      </c>
      <c r="J299">
        <f>IF(A298=Emisiones_CH4_CO2eq_LA[[#This Row],[País]],IFERROR(Emisiones_CH4_CO2eq_LA[[#This Row],[Emisiones Fugitivas (kilotoneladas CO₂e)]]-I298,0),0)</f>
        <v>0</v>
      </c>
      <c r="K299" s="6">
        <f>IF(A298=Emisiones_CH4_CO2eq_LA[[#This Row],[País]],IFERROR(((Emisiones_CH4_CO2eq_LA[[#This Row],[Emisiones Fugitivas (kilotoneladas CO₂e)]]-I298)/I298)*100,0),0)</f>
        <v>0</v>
      </c>
      <c r="L299" s="6">
        <v>0</v>
      </c>
      <c r="M299">
        <v>2770</v>
      </c>
      <c r="N299">
        <f>IF(A298=Emisiones_CH4_CO2eq_LA[[#This Row],[País]],IFERROR(Emisiones_CH4_CO2eq_LA[[#This Row],[Residuos (kilotoneladas CO₂e)]]-M298,0),0)</f>
        <v>0</v>
      </c>
      <c r="O299" s="6">
        <f>IF(A298=Emisiones_CH4_CO2eq_LA[[#This Row],[País]],IFERROR(((Emisiones_CH4_CO2eq_LA[[#This Row],[Residuos (kilotoneladas CO₂e)]]-M298)/M298)*100,0),0)</f>
        <v>0</v>
      </c>
      <c r="P299" s="6">
        <v>0.55903128153380399</v>
      </c>
      <c r="Q299">
        <v>940</v>
      </c>
      <c r="R299">
        <f>IF(A298=Emisiones_CH4_CO2eq_LA[[#This Row],[País]],IFERROR(Emisiones_CH4_CO2eq_LA[[#This Row],[UCTUS (kilotoneladas CO₂e)]]-Q298,0),0)</f>
        <v>0</v>
      </c>
      <c r="S299" s="6">
        <f>IF(A298=Emisiones_CH4_CO2eq_LA[[#This Row],[País]],IFERROR(((Emisiones_CH4_CO2eq_LA[[#This Row],[UCTUS (kilotoneladas CO₂e)]]-Q298)/Q298)*100,0),0)</f>
        <v>0</v>
      </c>
      <c r="T299" s="6">
        <v>0.18970736629667001</v>
      </c>
      <c r="U299">
        <v>0</v>
      </c>
      <c r="V299">
        <f>IF(A298=Emisiones_CH4_CO2eq_LA[[#This Row],[País]],IFERROR(Emisiones_CH4_CO2eq_LA[[#This Row],[Industria (kilotoneladas CO₂e)]]-U298,0),0)</f>
        <v>0</v>
      </c>
      <c r="W299" s="6">
        <f>IF(A298=Emisiones_CH4_CO2eq_LA[[#This Row],[País]],IFERROR(((Emisiones_CH4_CO2eq_LA[[#This Row],[Industria (kilotoneladas CO₂e)]]-U298)/U298)*100,0),0)</f>
        <v>0</v>
      </c>
      <c r="X299" s="6">
        <v>0</v>
      </c>
      <c r="Y299">
        <v>910</v>
      </c>
      <c r="Z299">
        <f>IF(A298=Emisiones_CH4_CO2eq_LA[[#This Row],[País]],IFERROR(Emisiones_CH4_CO2eq_LA[[#This Row],[Otras Quemas de Combustible (kilotoneladas CO₂e)]]-Y298,0),0)</f>
        <v>0</v>
      </c>
      <c r="AA299" s="6">
        <f>IF(A298=Emisiones_CH4_CO2eq_LA[[#This Row],[País]],IFERROR(((Emisiones_CH4_CO2eq_LA[[#This Row],[Otras Quemas de Combustible (kilotoneladas CO₂e)]]-Y298)/Y298)*100,0),0)</f>
        <v>0</v>
      </c>
      <c r="AB299" s="6">
        <v>0.18</v>
      </c>
    </row>
    <row r="300" spans="1:28" x14ac:dyDescent="0.25">
      <c r="A300" t="s">
        <v>147</v>
      </c>
      <c r="B300" t="s">
        <v>147</v>
      </c>
      <c r="C300" t="s">
        <v>148</v>
      </c>
      <c r="D300">
        <v>1991</v>
      </c>
      <c r="E300">
        <v>3800</v>
      </c>
      <c r="F300">
        <f>IF(A299=Emisiones_CH4_CO2eq_LA[[#This Row],[País]],IFERROR(Emisiones_CH4_CO2eq_LA[[#This Row],[Agricultura (kilotoneladas CO₂e)]]-E299,0),0)</f>
        <v>-30</v>
      </c>
      <c r="G300" s="6">
        <f>IF(A299=Emisiones_CH4_CO2eq_LA[[#This Row],[País]],IFERROR(((Emisiones_CH4_CO2eq_LA[[#This Row],[Agricultura (kilotoneladas CO₂e)]]-E299)/E299)*100,0),0)</f>
        <v>-0.7832898172323759</v>
      </c>
      <c r="H300" s="6">
        <v>0.74524416552265105</v>
      </c>
      <c r="I300">
        <v>0</v>
      </c>
      <c r="J300">
        <f>IF(A299=Emisiones_CH4_CO2eq_LA[[#This Row],[País]],IFERROR(Emisiones_CH4_CO2eq_LA[[#This Row],[Emisiones Fugitivas (kilotoneladas CO₂e)]]-I299,0),0)</f>
        <v>0</v>
      </c>
      <c r="K300" s="6">
        <f>IF(A299=Emisiones_CH4_CO2eq_LA[[#This Row],[País]],IFERROR(((Emisiones_CH4_CO2eq_LA[[#This Row],[Emisiones Fugitivas (kilotoneladas CO₂e)]]-I299)/I299)*100,0),0)</f>
        <v>0</v>
      </c>
      <c r="L300" s="6">
        <v>0</v>
      </c>
      <c r="M300">
        <v>2860</v>
      </c>
      <c r="N300">
        <f>IF(A299=Emisiones_CH4_CO2eq_LA[[#This Row],[País]],IFERROR(Emisiones_CH4_CO2eq_LA[[#This Row],[Residuos (kilotoneladas CO₂e)]]-M299,0),0)</f>
        <v>90</v>
      </c>
      <c r="O300" s="6">
        <f>IF(A299=Emisiones_CH4_CO2eq_LA[[#This Row],[País]],IFERROR(((Emisiones_CH4_CO2eq_LA[[#This Row],[Residuos (kilotoneladas CO₂e)]]-M299)/M299)*100,0),0)</f>
        <v>3.2490974729241873</v>
      </c>
      <c r="P300" s="6">
        <v>0.56089429299862703</v>
      </c>
      <c r="Q300">
        <v>940</v>
      </c>
      <c r="R300">
        <f>IF(A299=Emisiones_CH4_CO2eq_LA[[#This Row],[País]],IFERROR(Emisiones_CH4_CO2eq_LA[[#This Row],[UCTUS (kilotoneladas CO₂e)]]-Q299,0),0)</f>
        <v>0</v>
      </c>
      <c r="S300" s="6">
        <f>IF(A299=Emisiones_CH4_CO2eq_LA[[#This Row],[País]],IFERROR(((Emisiones_CH4_CO2eq_LA[[#This Row],[UCTUS (kilotoneladas CO₂e)]]-Q299)/Q299)*100,0),0)</f>
        <v>0</v>
      </c>
      <c r="T300" s="6">
        <v>0.18434987252402399</v>
      </c>
      <c r="U300">
        <v>0</v>
      </c>
      <c r="V300">
        <f>IF(A299=Emisiones_CH4_CO2eq_LA[[#This Row],[País]],IFERROR(Emisiones_CH4_CO2eq_LA[[#This Row],[Industria (kilotoneladas CO₂e)]]-U299,0),0)</f>
        <v>0</v>
      </c>
      <c r="W300" s="6">
        <f>IF(A299=Emisiones_CH4_CO2eq_LA[[#This Row],[País]],IFERROR(((Emisiones_CH4_CO2eq_LA[[#This Row],[Industria (kilotoneladas CO₂e)]]-U299)/U299)*100,0),0)</f>
        <v>0</v>
      </c>
      <c r="X300" s="6">
        <v>0</v>
      </c>
      <c r="Y300">
        <v>920</v>
      </c>
      <c r="Z300">
        <f>IF(A299=Emisiones_CH4_CO2eq_LA[[#This Row],[País]],IFERROR(Emisiones_CH4_CO2eq_LA[[#This Row],[Otras Quemas de Combustible (kilotoneladas CO₂e)]]-Y299,0),0)</f>
        <v>10</v>
      </c>
      <c r="AA300" s="6">
        <f>IF(A299=Emisiones_CH4_CO2eq_LA[[#This Row],[País]],IFERROR(((Emisiones_CH4_CO2eq_LA[[#This Row],[Otras Quemas de Combustible (kilotoneladas CO₂e)]]-Y299)/Y299)*100,0),0)</f>
        <v>1.098901098901099</v>
      </c>
      <c r="AB300" s="6">
        <v>0.18</v>
      </c>
    </row>
    <row r="301" spans="1:28" x14ac:dyDescent="0.25">
      <c r="A301" t="s">
        <v>147</v>
      </c>
      <c r="B301" t="s">
        <v>147</v>
      </c>
      <c r="C301" t="s">
        <v>148</v>
      </c>
      <c r="D301">
        <v>1992</v>
      </c>
      <c r="E301">
        <v>3740</v>
      </c>
      <c r="F301">
        <f>IF(A300=Emisiones_CH4_CO2eq_LA[[#This Row],[País]],IFERROR(Emisiones_CH4_CO2eq_LA[[#This Row],[Agricultura (kilotoneladas CO₂e)]]-E300,0),0)</f>
        <v>-60</v>
      </c>
      <c r="G301" s="6">
        <f>IF(A300=Emisiones_CH4_CO2eq_LA[[#This Row],[País]],IFERROR(((Emisiones_CH4_CO2eq_LA[[#This Row],[Agricultura (kilotoneladas CO₂e)]]-E300)/E300)*100,0),0)</f>
        <v>-1.5789473684210527</v>
      </c>
      <c r="H301" s="6">
        <v>0.71306005719733001</v>
      </c>
      <c r="I301">
        <v>0</v>
      </c>
      <c r="J301">
        <f>IF(A300=Emisiones_CH4_CO2eq_LA[[#This Row],[País]],IFERROR(Emisiones_CH4_CO2eq_LA[[#This Row],[Emisiones Fugitivas (kilotoneladas CO₂e)]]-I300,0),0)</f>
        <v>0</v>
      </c>
      <c r="K301" s="6">
        <f>IF(A300=Emisiones_CH4_CO2eq_LA[[#This Row],[País]],IFERROR(((Emisiones_CH4_CO2eq_LA[[#This Row],[Emisiones Fugitivas (kilotoneladas CO₂e)]]-I300)/I300)*100,0),0)</f>
        <v>0</v>
      </c>
      <c r="L301" s="6">
        <v>0</v>
      </c>
      <c r="M301">
        <v>2940</v>
      </c>
      <c r="N301">
        <f>IF(A300=Emisiones_CH4_CO2eq_LA[[#This Row],[País]],IFERROR(Emisiones_CH4_CO2eq_LA[[#This Row],[Residuos (kilotoneladas CO₂e)]]-M300,0),0)</f>
        <v>80</v>
      </c>
      <c r="O301" s="6">
        <f>IF(A300=Emisiones_CH4_CO2eq_LA[[#This Row],[País]],IFERROR(((Emisiones_CH4_CO2eq_LA[[#This Row],[Residuos (kilotoneladas CO₂e)]]-M300)/M300)*100,0),0)</f>
        <v>2.7972027972027971</v>
      </c>
      <c r="P301" s="6">
        <v>0.56053384175405097</v>
      </c>
      <c r="Q301">
        <v>940</v>
      </c>
      <c r="R301">
        <f>IF(A300=Emisiones_CH4_CO2eq_LA[[#This Row],[País]],IFERROR(Emisiones_CH4_CO2eq_LA[[#This Row],[UCTUS (kilotoneladas CO₂e)]]-Q300,0),0)</f>
        <v>0</v>
      </c>
      <c r="S301" s="6">
        <f>IF(A300=Emisiones_CH4_CO2eq_LA[[#This Row],[País]],IFERROR(((Emisiones_CH4_CO2eq_LA[[#This Row],[UCTUS (kilotoneladas CO₂e)]]-Q300)/Q300)*100,0),0)</f>
        <v>0</v>
      </c>
      <c r="T301" s="6">
        <v>0.17921830314585299</v>
      </c>
      <c r="U301">
        <v>0</v>
      </c>
      <c r="V301">
        <f>IF(A300=Emisiones_CH4_CO2eq_LA[[#This Row],[País]],IFERROR(Emisiones_CH4_CO2eq_LA[[#This Row],[Industria (kilotoneladas CO₂e)]]-U300,0),0)</f>
        <v>0</v>
      </c>
      <c r="W301" s="6">
        <f>IF(A300=Emisiones_CH4_CO2eq_LA[[#This Row],[País]],IFERROR(((Emisiones_CH4_CO2eq_LA[[#This Row],[Industria (kilotoneladas CO₂e)]]-U300)/U300)*100,0),0)</f>
        <v>0</v>
      </c>
      <c r="X301" s="6">
        <v>0</v>
      </c>
      <c r="Y301">
        <v>940</v>
      </c>
      <c r="Z301">
        <f>IF(A300=Emisiones_CH4_CO2eq_LA[[#This Row],[País]],IFERROR(Emisiones_CH4_CO2eq_LA[[#This Row],[Otras Quemas de Combustible (kilotoneladas CO₂e)]]-Y300,0),0)</f>
        <v>20</v>
      </c>
      <c r="AA301" s="6">
        <f>IF(A300=Emisiones_CH4_CO2eq_LA[[#This Row],[País]],IFERROR(((Emisiones_CH4_CO2eq_LA[[#This Row],[Otras Quemas de Combustible (kilotoneladas CO₂e)]]-Y300)/Y300)*100,0),0)</f>
        <v>2.1739130434782608</v>
      </c>
      <c r="AB301" s="6">
        <v>0.18</v>
      </c>
    </row>
    <row r="302" spans="1:28" x14ac:dyDescent="0.25">
      <c r="A302" t="s">
        <v>147</v>
      </c>
      <c r="B302" t="s">
        <v>147</v>
      </c>
      <c r="C302" t="s">
        <v>148</v>
      </c>
      <c r="D302">
        <v>1993</v>
      </c>
      <c r="E302">
        <v>3320</v>
      </c>
      <c r="F302">
        <f>IF(A301=Emisiones_CH4_CO2eq_LA[[#This Row],[País]],IFERROR(Emisiones_CH4_CO2eq_LA[[#This Row],[Agricultura (kilotoneladas CO₂e)]]-E301,0),0)</f>
        <v>-420</v>
      </c>
      <c r="G302" s="6">
        <f>IF(A301=Emisiones_CH4_CO2eq_LA[[#This Row],[País]],IFERROR(((Emisiones_CH4_CO2eq_LA[[#This Row],[Agricultura (kilotoneladas CO₂e)]]-E301)/E301)*100,0),0)</f>
        <v>-11.229946524064172</v>
      </c>
      <c r="H302" s="6">
        <v>0.61549870226177195</v>
      </c>
      <c r="I302">
        <v>0</v>
      </c>
      <c r="J302">
        <f>IF(A301=Emisiones_CH4_CO2eq_LA[[#This Row],[País]],IFERROR(Emisiones_CH4_CO2eq_LA[[#This Row],[Emisiones Fugitivas (kilotoneladas CO₂e)]]-I301,0),0)</f>
        <v>0</v>
      </c>
      <c r="K302" s="6">
        <f>IF(A301=Emisiones_CH4_CO2eq_LA[[#This Row],[País]],IFERROR(((Emisiones_CH4_CO2eq_LA[[#This Row],[Emisiones Fugitivas (kilotoneladas CO₂e)]]-I301)/I301)*100,0),0)</f>
        <v>0</v>
      </c>
      <c r="L302" s="6">
        <v>0</v>
      </c>
      <c r="M302">
        <v>3030</v>
      </c>
      <c r="N302">
        <f>IF(A301=Emisiones_CH4_CO2eq_LA[[#This Row],[País]],IFERROR(Emisiones_CH4_CO2eq_LA[[#This Row],[Residuos (kilotoneladas CO₂e)]]-M301,0),0)</f>
        <v>90</v>
      </c>
      <c r="O302" s="6">
        <f>IF(A301=Emisiones_CH4_CO2eq_LA[[#This Row],[País]],IFERROR(((Emisiones_CH4_CO2eq_LA[[#This Row],[Residuos (kilotoneladas CO₂e)]]-M301)/M301)*100,0),0)</f>
        <v>3.0612244897959182</v>
      </c>
      <c r="P302" s="6">
        <v>0.56173526140155705</v>
      </c>
      <c r="Q302">
        <v>940</v>
      </c>
      <c r="R302">
        <f>IF(A301=Emisiones_CH4_CO2eq_LA[[#This Row],[País]],IFERROR(Emisiones_CH4_CO2eq_LA[[#This Row],[UCTUS (kilotoneladas CO₂e)]]-Q301,0),0)</f>
        <v>0</v>
      </c>
      <c r="S302" s="6">
        <f>IF(A301=Emisiones_CH4_CO2eq_LA[[#This Row],[País]],IFERROR(((Emisiones_CH4_CO2eq_LA[[#This Row],[UCTUS (kilotoneladas CO₂e)]]-Q301)/Q301)*100,0),0)</f>
        <v>0</v>
      </c>
      <c r="T302" s="6">
        <v>0.17426770485724799</v>
      </c>
      <c r="U302">
        <v>0</v>
      </c>
      <c r="V302">
        <f>IF(A301=Emisiones_CH4_CO2eq_LA[[#This Row],[País]],IFERROR(Emisiones_CH4_CO2eq_LA[[#This Row],[Industria (kilotoneladas CO₂e)]]-U301,0),0)</f>
        <v>0</v>
      </c>
      <c r="W302" s="6">
        <f>IF(A301=Emisiones_CH4_CO2eq_LA[[#This Row],[País]],IFERROR(((Emisiones_CH4_CO2eq_LA[[#This Row],[Industria (kilotoneladas CO₂e)]]-U301)/U301)*100,0),0)</f>
        <v>0</v>
      </c>
      <c r="X302" s="6">
        <v>0</v>
      </c>
      <c r="Y302">
        <v>960</v>
      </c>
      <c r="Z302">
        <f>IF(A301=Emisiones_CH4_CO2eq_LA[[#This Row],[País]],IFERROR(Emisiones_CH4_CO2eq_LA[[#This Row],[Otras Quemas de Combustible (kilotoneladas CO₂e)]]-Y301,0),0)</f>
        <v>20</v>
      </c>
      <c r="AA302" s="6">
        <f>IF(A301=Emisiones_CH4_CO2eq_LA[[#This Row],[País]],IFERROR(((Emisiones_CH4_CO2eq_LA[[#This Row],[Otras Quemas de Combustible (kilotoneladas CO₂e)]]-Y301)/Y301)*100,0),0)</f>
        <v>2.1276595744680851</v>
      </c>
      <c r="AB302" s="6">
        <v>0.18</v>
      </c>
    </row>
    <row r="303" spans="1:28" x14ac:dyDescent="0.25">
      <c r="A303" t="s">
        <v>147</v>
      </c>
      <c r="B303" t="s">
        <v>147</v>
      </c>
      <c r="C303" t="s">
        <v>148</v>
      </c>
      <c r="D303">
        <v>1994</v>
      </c>
      <c r="E303">
        <v>3620</v>
      </c>
      <c r="F303">
        <f>IF(A302=Emisiones_CH4_CO2eq_LA[[#This Row],[País]],IFERROR(Emisiones_CH4_CO2eq_LA[[#This Row],[Agricultura (kilotoneladas CO₂e)]]-E302,0),0)</f>
        <v>300</v>
      </c>
      <c r="G303" s="6">
        <f>IF(A302=Emisiones_CH4_CO2eq_LA[[#This Row],[País]],IFERROR(((Emisiones_CH4_CO2eq_LA[[#This Row],[Agricultura (kilotoneladas CO₂e)]]-E302)/E302)*100,0),0)</f>
        <v>9.0361445783132535</v>
      </c>
      <c r="H303" s="6">
        <v>0.65236979635970405</v>
      </c>
      <c r="I303">
        <v>0</v>
      </c>
      <c r="J303">
        <f>IF(A302=Emisiones_CH4_CO2eq_LA[[#This Row],[País]],IFERROR(Emisiones_CH4_CO2eq_LA[[#This Row],[Emisiones Fugitivas (kilotoneladas CO₂e)]]-I302,0),0)</f>
        <v>0</v>
      </c>
      <c r="K303" s="6">
        <f>IF(A302=Emisiones_CH4_CO2eq_LA[[#This Row],[País]],IFERROR(((Emisiones_CH4_CO2eq_LA[[#This Row],[Emisiones Fugitivas (kilotoneladas CO₂e)]]-I302)/I302)*100,0),0)</f>
        <v>0</v>
      </c>
      <c r="L303" s="6">
        <v>0</v>
      </c>
      <c r="M303">
        <v>3110</v>
      </c>
      <c r="N303">
        <f>IF(A302=Emisiones_CH4_CO2eq_LA[[#This Row],[País]],IFERROR(Emisiones_CH4_CO2eq_LA[[#This Row],[Residuos (kilotoneladas CO₂e)]]-M302,0),0)</f>
        <v>80</v>
      </c>
      <c r="O303" s="6">
        <f>IF(A302=Emisiones_CH4_CO2eq_LA[[#This Row],[País]],IFERROR(((Emisiones_CH4_CO2eq_LA[[#This Row],[Residuos (kilotoneladas CO₂e)]]-M302)/M302)*100,0),0)</f>
        <v>2.6402640264026402</v>
      </c>
      <c r="P303" s="6">
        <v>0.56046134438637596</v>
      </c>
      <c r="Q303">
        <v>940</v>
      </c>
      <c r="R303">
        <f>IF(A302=Emisiones_CH4_CO2eq_LA[[#This Row],[País]],IFERROR(Emisiones_CH4_CO2eq_LA[[#This Row],[UCTUS (kilotoneladas CO₂e)]]-Q302,0),0)</f>
        <v>0</v>
      </c>
      <c r="S303" s="6">
        <f>IF(A302=Emisiones_CH4_CO2eq_LA[[#This Row],[País]],IFERROR(((Emisiones_CH4_CO2eq_LA[[#This Row],[UCTUS (kilotoneladas CO₂e)]]-Q302)/Q302)*100,0),0)</f>
        <v>0</v>
      </c>
      <c r="T303" s="6">
        <v>0.169399891872409</v>
      </c>
      <c r="U303">
        <v>0</v>
      </c>
      <c r="V303">
        <f>IF(A302=Emisiones_CH4_CO2eq_LA[[#This Row],[País]],IFERROR(Emisiones_CH4_CO2eq_LA[[#This Row],[Industria (kilotoneladas CO₂e)]]-U302,0),0)</f>
        <v>0</v>
      </c>
      <c r="W303" s="6">
        <f>IF(A302=Emisiones_CH4_CO2eq_LA[[#This Row],[País]],IFERROR(((Emisiones_CH4_CO2eq_LA[[#This Row],[Industria (kilotoneladas CO₂e)]]-U302)/U302)*100,0),0)</f>
        <v>0</v>
      </c>
      <c r="X303" s="6">
        <v>0</v>
      </c>
      <c r="Y303">
        <v>980</v>
      </c>
      <c r="Z303">
        <f>IF(A302=Emisiones_CH4_CO2eq_LA[[#This Row],[País]],IFERROR(Emisiones_CH4_CO2eq_LA[[#This Row],[Otras Quemas de Combustible (kilotoneladas CO₂e)]]-Y302,0),0)</f>
        <v>20</v>
      </c>
      <c r="AA303" s="6">
        <f>IF(A302=Emisiones_CH4_CO2eq_LA[[#This Row],[País]],IFERROR(((Emisiones_CH4_CO2eq_LA[[#This Row],[Otras Quemas de Combustible (kilotoneladas CO₂e)]]-Y302)/Y302)*100,0),0)</f>
        <v>2.083333333333333</v>
      </c>
      <c r="AB303" s="6">
        <v>0.18</v>
      </c>
    </row>
    <row r="304" spans="1:28" x14ac:dyDescent="0.25">
      <c r="A304" t="s">
        <v>147</v>
      </c>
      <c r="B304" t="s">
        <v>147</v>
      </c>
      <c r="C304" t="s">
        <v>148</v>
      </c>
      <c r="D304">
        <v>1995</v>
      </c>
      <c r="E304">
        <v>3360</v>
      </c>
      <c r="F304">
        <f>IF(A303=Emisiones_CH4_CO2eq_LA[[#This Row],[País]],IFERROR(Emisiones_CH4_CO2eq_LA[[#This Row],[Agricultura (kilotoneladas CO₂e)]]-E303,0),0)</f>
        <v>-260</v>
      </c>
      <c r="G304" s="6">
        <f>IF(A303=Emisiones_CH4_CO2eq_LA[[#This Row],[País]],IFERROR(((Emisiones_CH4_CO2eq_LA[[#This Row],[Agricultura (kilotoneladas CO₂e)]]-E303)/E303)*100,0),0)</f>
        <v>-7.1823204419889501</v>
      </c>
      <c r="H304" s="6">
        <v>0.58854440357330495</v>
      </c>
      <c r="I304">
        <v>0</v>
      </c>
      <c r="J304">
        <f>IF(A303=Emisiones_CH4_CO2eq_LA[[#This Row],[País]],IFERROR(Emisiones_CH4_CO2eq_LA[[#This Row],[Emisiones Fugitivas (kilotoneladas CO₂e)]]-I303,0),0)</f>
        <v>0</v>
      </c>
      <c r="K304" s="6">
        <f>IF(A303=Emisiones_CH4_CO2eq_LA[[#This Row],[País]],IFERROR(((Emisiones_CH4_CO2eq_LA[[#This Row],[Emisiones Fugitivas (kilotoneladas CO₂e)]]-I303)/I303)*100,0),0)</f>
        <v>0</v>
      </c>
      <c r="L304" s="6">
        <v>0</v>
      </c>
      <c r="M304">
        <v>3200</v>
      </c>
      <c r="N304">
        <f>IF(A303=Emisiones_CH4_CO2eq_LA[[#This Row],[País]],IFERROR(Emisiones_CH4_CO2eq_LA[[#This Row],[Residuos (kilotoneladas CO₂e)]]-M303,0),0)</f>
        <v>90</v>
      </c>
      <c r="O304" s="6">
        <f>IF(A303=Emisiones_CH4_CO2eq_LA[[#This Row],[País]],IFERROR(((Emisiones_CH4_CO2eq_LA[[#This Row],[Residuos (kilotoneladas CO₂e)]]-M303)/M303)*100,0),0)</f>
        <v>2.8938906752411575</v>
      </c>
      <c r="P304" s="6">
        <v>0.560518479593624</v>
      </c>
      <c r="Q304">
        <v>940</v>
      </c>
      <c r="R304">
        <f>IF(A303=Emisiones_CH4_CO2eq_LA[[#This Row],[País]],IFERROR(Emisiones_CH4_CO2eq_LA[[#This Row],[UCTUS (kilotoneladas CO₂e)]]-Q303,0),0)</f>
        <v>0</v>
      </c>
      <c r="S304" s="6">
        <f>IF(A303=Emisiones_CH4_CO2eq_LA[[#This Row],[País]],IFERROR(((Emisiones_CH4_CO2eq_LA[[#This Row],[UCTUS (kilotoneladas CO₂e)]]-Q303)/Q303)*100,0),0)</f>
        <v>0</v>
      </c>
      <c r="T304" s="6">
        <v>0.164652303380627</v>
      </c>
      <c r="U304">
        <v>0</v>
      </c>
      <c r="V304">
        <f>IF(A303=Emisiones_CH4_CO2eq_LA[[#This Row],[País]],IFERROR(Emisiones_CH4_CO2eq_LA[[#This Row],[Industria (kilotoneladas CO₂e)]]-U303,0),0)</f>
        <v>0</v>
      </c>
      <c r="W304" s="6">
        <f>IF(A303=Emisiones_CH4_CO2eq_LA[[#This Row],[País]],IFERROR(((Emisiones_CH4_CO2eq_LA[[#This Row],[Industria (kilotoneladas CO₂e)]]-U303)/U303)*100,0),0)</f>
        <v>0</v>
      </c>
      <c r="X304" s="6">
        <v>0</v>
      </c>
      <c r="Y304">
        <v>1000</v>
      </c>
      <c r="Z304">
        <f>IF(A303=Emisiones_CH4_CO2eq_LA[[#This Row],[País]],IFERROR(Emisiones_CH4_CO2eq_LA[[#This Row],[Otras Quemas de Combustible (kilotoneladas CO₂e)]]-Y303,0),0)</f>
        <v>20</v>
      </c>
      <c r="AA304" s="6">
        <f>IF(A303=Emisiones_CH4_CO2eq_LA[[#This Row],[País]],IFERROR(((Emisiones_CH4_CO2eq_LA[[#This Row],[Otras Quemas de Combustible (kilotoneladas CO₂e)]]-Y303)/Y303)*100,0),0)</f>
        <v>2.0408163265306123</v>
      </c>
      <c r="AB304" s="6">
        <v>0.17</v>
      </c>
    </row>
    <row r="305" spans="1:28" x14ac:dyDescent="0.25">
      <c r="A305" t="s">
        <v>147</v>
      </c>
      <c r="B305" t="s">
        <v>147</v>
      </c>
      <c r="C305" t="s">
        <v>148</v>
      </c>
      <c r="D305">
        <v>1996</v>
      </c>
      <c r="E305">
        <v>3370</v>
      </c>
      <c r="F305">
        <f>IF(A304=Emisiones_CH4_CO2eq_LA[[#This Row],[País]],IFERROR(Emisiones_CH4_CO2eq_LA[[#This Row],[Agricultura (kilotoneladas CO₂e)]]-E304,0),0)</f>
        <v>10</v>
      </c>
      <c r="G305" s="6">
        <f>IF(A304=Emisiones_CH4_CO2eq_LA[[#This Row],[País]],IFERROR(((Emisiones_CH4_CO2eq_LA[[#This Row],[Agricultura (kilotoneladas CO₂e)]]-E304)/E304)*100,0),0)</f>
        <v>0.29761904761904762</v>
      </c>
      <c r="H305" s="6">
        <v>0.57361702127659497</v>
      </c>
      <c r="I305">
        <v>0</v>
      </c>
      <c r="J305">
        <f>IF(A304=Emisiones_CH4_CO2eq_LA[[#This Row],[País]],IFERROR(Emisiones_CH4_CO2eq_LA[[#This Row],[Emisiones Fugitivas (kilotoneladas CO₂e)]]-I304,0),0)</f>
        <v>0</v>
      </c>
      <c r="K305" s="6">
        <f>IF(A304=Emisiones_CH4_CO2eq_LA[[#This Row],[País]],IFERROR(((Emisiones_CH4_CO2eq_LA[[#This Row],[Emisiones Fugitivas (kilotoneladas CO₂e)]]-I304)/I304)*100,0),0)</f>
        <v>0</v>
      </c>
      <c r="L305" s="6">
        <v>0</v>
      </c>
      <c r="M305">
        <v>2910</v>
      </c>
      <c r="N305">
        <f>IF(A304=Emisiones_CH4_CO2eq_LA[[#This Row],[País]],IFERROR(Emisiones_CH4_CO2eq_LA[[#This Row],[Residuos (kilotoneladas CO₂e)]]-M304,0),0)</f>
        <v>-290</v>
      </c>
      <c r="O305" s="6">
        <f>IF(A304=Emisiones_CH4_CO2eq_LA[[#This Row],[País]],IFERROR(((Emisiones_CH4_CO2eq_LA[[#This Row],[Residuos (kilotoneladas CO₂e)]]-M304)/M304)*100,0),0)</f>
        <v>-9.0625</v>
      </c>
      <c r="P305" s="6">
        <v>0.49531914893617002</v>
      </c>
      <c r="Q305">
        <v>250</v>
      </c>
      <c r="R305">
        <f>IF(A304=Emisiones_CH4_CO2eq_LA[[#This Row],[País]],IFERROR(Emisiones_CH4_CO2eq_LA[[#This Row],[UCTUS (kilotoneladas CO₂e)]]-Q304,0),0)</f>
        <v>-690</v>
      </c>
      <c r="S305" s="6">
        <f>IF(A304=Emisiones_CH4_CO2eq_LA[[#This Row],[País]],IFERROR(((Emisiones_CH4_CO2eq_LA[[#This Row],[UCTUS (kilotoneladas CO₂e)]]-Q304)/Q304)*100,0),0)</f>
        <v>-73.40425531914893</v>
      </c>
      <c r="T305" s="6">
        <v>4.2553191489361701E-2</v>
      </c>
      <c r="U305">
        <v>0</v>
      </c>
      <c r="V305">
        <f>IF(A304=Emisiones_CH4_CO2eq_LA[[#This Row],[País]],IFERROR(Emisiones_CH4_CO2eq_LA[[#This Row],[Industria (kilotoneladas CO₂e)]]-U304,0),0)</f>
        <v>0</v>
      </c>
      <c r="W305" s="6">
        <f>IF(A304=Emisiones_CH4_CO2eq_LA[[#This Row],[País]],IFERROR(((Emisiones_CH4_CO2eq_LA[[#This Row],[Industria (kilotoneladas CO₂e)]]-U304)/U304)*100,0),0)</f>
        <v>0</v>
      </c>
      <c r="X305" s="6">
        <v>0</v>
      </c>
      <c r="Y305">
        <v>980</v>
      </c>
      <c r="Z305">
        <f>IF(A304=Emisiones_CH4_CO2eq_LA[[#This Row],[País]],IFERROR(Emisiones_CH4_CO2eq_LA[[#This Row],[Otras Quemas de Combustible (kilotoneladas CO₂e)]]-Y304,0),0)</f>
        <v>-20</v>
      </c>
      <c r="AA305" s="6">
        <f>IF(A304=Emisiones_CH4_CO2eq_LA[[#This Row],[País]],IFERROR(((Emisiones_CH4_CO2eq_LA[[#This Row],[Otras Quemas de Combustible (kilotoneladas CO₂e)]]-Y304)/Y304)*100,0),0)</f>
        <v>-2</v>
      </c>
      <c r="AB305" s="6">
        <v>0.17</v>
      </c>
    </row>
    <row r="306" spans="1:28" x14ac:dyDescent="0.25">
      <c r="A306" t="s">
        <v>147</v>
      </c>
      <c r="B306" t="s">
        <v>147</v>
      </c>
      <c r="C306" t="s">
        <v>148</v>
      </c>
      <c r="D306">
        <v>1997</v>
      </c>
      <c r="E306">
        <v>3270</v>
      </c>
      <c r="F306">
        <f>IF(A305=Emisiones_CH4_CO2eq_LA[[#This Row],[País]],IFERROR(Emisiones_CH4_CO2eq_LA[[#This Row],[Agricultura (kilotoneladas CO₂e)]]-E305,0),0)</f>
        <v>-100</v>
      </c>
      <c r="G306" s="6">
        <f>IF(A305=Emisiones_CH4_CO2eq_LA[[#This Row],[País]],IFERROR(((Emisiones_CH4_CO2eq_LA[[#This Row],[Agricultura (kilotoneladas CO₂e)]]-E305)/E305)*100,0),0)</f>
        <v>-2.9673590504451042</v>
      </c>
      <c r="H306" s="6">
        <v>0.54085345683096198</v>
      </c>
      <c r="I306">
        <v>0</v>
      </c>
      <c r="J306">
        <f>IF(A305=Emisiones_CH4_CO2eq_LA[[#This Row],[País]],IFERROR(Emisiones_CH4_CO2eq_LA[[#This Row],[Emisiones Fugitivas (kilotoneladas CO₂e)]]-I305,0),0)</f>
        <v>0</v>
      </c>
      <c r="K306" s="6">
        <f>IF(A305=Emisiones_CH4_CO2eq_LA[[#This Row],[País]],IFERROR(((Emisiones_CH4_CO2eq_LA[[#This Row],[Emisiones Fugitivas (kilotoneladas CO₂e)]]-I305)/I305)*100,0),0)</f>
        <v>0</v>
      </c>
      <c r="L306" s="6">
        <v>0</v>
      </c>
      <c r="M306">
        <v>2610</v>
      </c>
      <c r="N306">
        <f>IF(A305=Emisiones_CH4_CO2eq_LA[[#This Row],[País]],IFERROR(Emisiones_CH4_CO2eq_LA[[#This Row],[Residuos (kilotoneladas CO₂e)]]-M305,0),0)</f>
        <v>-300</v>
      </c>
      <c r="O306" s="6">
        <f>IF(A305=Emisiones_CH4_CO2eq_LA[[#This Row],[País]],IFERROR(((Emisiones_CH4_CO2eq_LA[[#This Row],[Residuos (kilotoneladas CO₂e)]]-M305)/M305)*100,0),0)</f>
        <v>-10.309278350515463</v>
      </c>
      <c r="P306" s="6">
        <v>0.43169037380086001</v>
      </c>
      <c r="Q306">
        <v>530</v>
      </c>
      <c r="R306">
        <f>IF(A305=Emisiones_CH4_CO2eq_LA[[#This Row],[País]],IFERROR(Emisiones_CH4_CO2eq_LA[[#This Row],[UCTUS (kilotoneladas CO₂e)]]-Q305,0),0)</f>
        <v>280</v>
      </c>
      <c r="S306" s="6">
        <f>IF(A305=Emisiones_CH4_CO2eq_LA[[#This Row],[País]],IFERROR(((Emisiones_CH4_CO2eq_LA[[#This Row],[UCTUS (kilotoneladas CO₂e)]]-Q305)/Q305)*100,0),0)</f>
        <v>112.00000000000001</v>
      </c>
      <c r="T306" s="6">
        <v>8.7661263645385304E-2</v>
      </c>
      <c r="U306">
        <v>0</v>
      </c>
      <c r="V306">
        <f>IF(A305=Emisiones_CH4_CO2eq_LA[[#This Row],[País]],IFERROR(Emisiones_CH4_CO2eq_LA[[#This Row],[Industria (kilotoneladas CO₂e)]]-U305,0),0)</f>
        <v>0</v>
      </c>
      <c r="W306" s="6">
        <f>IF(A305=Emisiones_CH4_CO2eq_LA[[#This Row],[País]],IFERROR(((Emisiones_CH4_CO2eq_LA[[#This Row],[Industria (kilotoneladas CO₂e)]]-U305)/U305)*100,0),0)</f>
        <v>0</v>
      </c>
      <c r="X306" s="6">
        <v>0</v>
      </c>
      <c r="Y306">
        <v>950</v>
      </c>
      <c r="Z306">
        <f>IF(A305=Emisiones_CH4_CO2eq_LA[[#This Row],[País]],IFERROR(Emisiones_CH4_CO2eq_LA[[#This Row],[Otras Quemas de Combustible (kilotoneladas CO₂e)]]-Y305,0),0)</f>
        <v>-30</v>
      </c>
      <c r="AA306" s="6">
        <f>IF(A305=Emisiones_CH4_CO2eq_LA[[#This Row],[País]],IFERROR(((Emisiones_CH4_CO2eq_LA[[#This Row],[Otras Quemas de Combustible (kilotoneladas CO₂e)]]-Y305)/Y305)*100,0),0)</f>
        <v>-3.0612244897959182</v>
      </c>
      <c r="AB306" s="6">
        <v>0.16</v>
      </c>
    </row>
    <row r="307" spans="1:28" x14ac:dyDescent="0.25">
      <c r="A307" t="s">
        <v>147</v>
      </c>
      <c r="B307" t="s">
        <v>147</v>
      </c>
      <c r="C307" t="s">
        <v>148</v>
      </c>
      <c r="D307">
        <v>1998</v>
      </c>
      <c r="E307">
        <v>3110</v>
      </c>
      <c r="F307">
        <f>IF(A306=Emisiones_CH4_CO2eq_LA[[#This Row],[País]],IFERROR(Emisiones_CH4_CO2eq_LA[[#This Row],[Agricultura (kilotoneladas CO₂e)]]-E306,0),0)</f>
        <v>-160</v>
      </c>
      <c r="G307" s="6">
        <f>IF(A306=Emisiones_CH4_CO2eq_LA[[#This Row],[País]],IFERROR(((Emisiones_CH4_CO2eq_LA[[#This Row],[Agricultura (kilotoneladas CO₂e)]]-E306)/E306)*100,0),0)</f>
        <v>-4.8929663608562688</v>
      </c>
      <c r="H307" s="6">
        <v>0.5</v>
      </c>
      <c r="I307">
        <v>0</v>
      </c>
      <c r="J307">
        <f>IF(A306=Emisiones_CH4_CO2eq_LA[[#This Row],[País]],IFERROR(Emisiones_CH4_CO2eq_LA[[#This Row],[Emisiones Fugitivas (kilotoneladas CO₂e)]]-I306,0),0)</f>
        <v>0</v>
      </c>
      <c r="K307" s="6">
        <f>IF(A306=Emisiones_CH4_CO2eq_LA[[#This Row],[País]],IFERROR(((Emisiones_CH4_CO2eq_LA[[#This Row],[Emisiones Fugitivas (kilotoneladas CO₂e)]]-I306)/I306)*100,0),0)</f>
        <v>0</v>
      </c>
      <c r="L307" s="6">
        <v>0</v>
      </c>
      <c r="M307">
        <v>2320</v>
      </c>
      <c r="N307">
        <f>IF(A306=Emisiones_CH4_CO2eq_LA[[#This Row],[País]],IFERROR(Emisiones_CH4_CO2eq_LA[[#This Row],[Residuos (kilotoneladas CO₂e)]]-M306,0),0)</f>
        <v>-290</v>
      </c>
      <c r="O307" s="6">
        <f>IF(A306=Emisiones_CH4_CO2eq_LA[[#This Row],[País]],IFERROR(((Emisiones_CH4_CO2eq_LA[[#This Row],[Residuos (kilotoneladas CO₂e)]]-M306)/M306)*100,0),0)</f>
        <v>-11.111111111111111</v>
      </c>
      <c r="P307" s="6">
        <v>0.37299035369774902</v>
      </c>
      <c r="Q307">
        <v>750</v>
      </c>
      <c r="R307">
        <f>IF(A306=Emisiones_CH4_CO2eq_LA[[#This Row],[País]],IFERROR(Emisiones_CH4_CO2eq_LA[[#This Row],[UCTUS (kilotoneladas CO₂e)]]-Q306,0),0)</f>
        <v>220</v>
      </c>
      <c r="S307" s="6">
        <f>IF(A306=Emisiones_CH4_CO2eq_LA[[#This Row],[País]],IFERROR(((Emisiones_CH4_CO2eq_LA[[#This Row],[UCTUS (kilotoneladas CO₂e)]]-Q306)/Q306)*100,0),0)</f>
        <v>41.509433962264154</v>
      </c>
      <c r="T307" s="6">
        <v>0.120578778135048</v>
      </c>
      <c r="U307">
        <v>0</v>
      </c>
      <c r="V307">
        <f>IF(A306=Emisiones_CH4_CO2eq_LA[[#This Row],[País]],IFERROR(Emisiones_CH4_CO2eq_LA[[#This Row],[Industria (kilotoneladas CO₂e)]]-U306,0),0)</f>
        <v>0</v>
      </c>
      <c r="W307" s="6">
        <f>IF(A306=Emisiones_CH4_CO2eq_LA[[#This Row],[País]],IFERROR(((Emisiones_CH4_CO2eq_LA[[#This Row],[Industria (kilotoneladas CO₂e)]]-U306)/U306)*100,0),0)</f>
        <v>0</v>
      </c>
      <c r="X307" s="6">
        <v>0</v>
      </c>
      <c r="Y307">
        <v>930</v>
      </c>
      <c r="Z307">
        <f>IF(A306=Emisiones_CH4_CO2eq_LA[[#This Row],[País]],IFERROR(Emisiones_CH4_CO2eq_LA[[#This Row],[Otras Quemas de Combustible (kilotoneladas CO₂e)]]-Y306,0),0)</f>
        <v>-20</v>
      </c>
      <c r="AA307" s="6">
        <f>IF(A306=Emisiones_CH4_CO2eq_LA[[#This Row],[País]],IFERROR(((Emisiones_CH4_CO2eq_LA[[#This Row],[Otras Quemas de Combustible (kilotoneladas CO₂e)]]-Y306)/Y306)*100,0),0)</f>
        <v>-2.1052631578947367</v>
      </c>
      <c r="AB307" s="6">
        <v>0.15</v>
      </c>
    </row>
    <row r="308" spans="1:28" x14ac:dyDescent="0.25">
      <c r="A308" t="s">
        <v>147</v>
      </c>
      <c r="B308" t="s">
        <v>147</v>
      </c>
      <c r="C308" t="s">
        <v>148</v>
      </c>
      <c r="D308">
        <v>1999</v>
      </c>
      <c r="E308">
        <v>2760</v>
      </c>
      <c r="F308">
        <f>IF(A307=Emisiones_CH4_CO2eq_LA[[#This Row],[País]],IFERROR(Emisiones_CH4_CO2eq_LA[[#This Row],[Agricultura (kilotoneladas CO₂e)]]-E307,0),0)</f>
        <v>-350</v>
      </c>
      <c r="G308" s="6">
        <f>IF(A307=Emisiones_CH4_CO2eq_LA[[#This Row],[País]],IFERROR(((Emisiones_CH4_CO2eq_LA[[#This Row],[Agricultura (kilotoneladas CO₂e)]]-E307)/E307)*100,0),0)</f>
        <v>-11.254019292604502</v>
      </c>
      <c r="H308" s="6">
        <v>0.43145224323901799</v>
      </c>
      <c r="I308">
        <v>0</v>
      </c>
      <c r="J308">
        <f>IF(A307=Emisiones_CH4_CO2eq_LA[[#This Row],[País]],IFERROR(Emisiones_CH4_CO2eq_LA[[#This Row],[Emisiones Fugitivas (kilotoneladas CO₂e)]]-I307,0),0)</f>
        <v>0</v>
      </c>
      <c r="K308" s="6">
        <f>IF(A307=Emisiones_CH4_CO2eq_LA[[#This Row],[País]],IFERROR(((Emisiones_CH4_CO2eq_LA[[#This Row],[Emisiones Fugitivas (kilotoneladas CO₂e)]]-I307)/I307)*100,0),0)</f>
        <v>0</v>
      </c>
      <c r="L308" s="6">
        <v>0</v>
      </c>
      <c r="M308">
        <v>2020</v>
      </c>
      <c r="N308">
        <f>IF(A307=Emisiones_CH4_CO2eq_LA[[#This Row],[País]],IFERROR(Emisiones_CH4_CO2eq_LA[[#This Row],[Residuos (kilotoneladas CO₂e)]]-M307,0),0)</f>
        <v>-300</v>
      </c>
      <c r="O308" s="6">
        <f>IF(A307=Emisiones_CH4_CO2eq_LA[[#This Row],[País]],IFERROR(((Emisiones_CH4_CO2eq_LA[[#This Row],[Residuos (kilotoneladas CO₂e)]]-M307)/M307)*100,0),0)</f>
        <v>-12.931034482758621</v>
      </c>
      <c r="P308" s="6">
        <v>0.31577301860246898</v>
      </c>
      <c r="Q308">
        <v>410</v>
      </c>
      <c r="R308">
        <f>IF(A307=Emisiones_CH4_CO2eq_LA[[#This Row],[País]],IFERROR(Emisiones_CH4_CO2eq_LA[[#This Row],[UCTUS (kilotoneladas CO₂e)]]-Q307,0),0)</f>
        <v>-340</v>
      </c>
      <c r="S308" s="6">
        <f>IF(A307=Emisiones_CH4_CO2eq_LA[[#This Row],[País]],IFERROR(((Emisiones_CH4_CO2eq_LA[[#This Row],[UCTUS (kilotoneladas CO₂e)]]-Q307)/Q307)*100,0),0)</f>
        <v>-45.333333333333329</v>
      </c>
      <c r="T308" s="6">
        <v>6.4092543379709196E-2</v>
      </c>
      <c r="U308">
        <v>0</v>
      </c>
      <c r="V308">
        <f>IF(A307=Emisiones_CH4_CO2eq_LA[[#This Row],[País]],IFERROR(Emisiones_CH4_CO2eq_LA[[#This Row],[Industria (kilotoneladas CO₂e)]]-U307,0),0)</f>
        <v>0</v>
      </c>
      <c r="W308" s="6">
        <f>IF(A307=Emisiones_CH4_CO2eq_LA[[#This Row],[País]],IFERROR(((Emisiones_CH4_CO2eq_LA[[#This Row],[Industria (kilotoneladas CO₂e)]]-U307)/U307)*100,0),0)</f>
        <v>0</v>
      </c>
      <c r="X308" s="6">
        <v>0</v>
      </c>
      <c r="Y308">
        <v>910</v>
      </c>
      <c r="Z308">
        <f>IF(A307=Emisiones_CH4_CO2eq_LA[[#This Row],[País]],IFERROR(Emisiones_CH4_CO2eq_LA[[#This Row],[Otras Quemas de Combustible (kilotoneladas CO₂e)]]-Y307,0),0)</f>
        <v>-20</v>
      </c>
      <c r="AA308" s="6">
        <f>IF(A307=Emisiones_CH4_CO2eq_LA[[#This Row],[País]],IFERROR(((Emisiones_CH4_CO2eq_LA[[#This Row],[Otras Quemas de Combustible (kilotoneladas CO₂e)]]-Y307)/Y307)*100,0),0)</f>
        <v>-2.1505376344086025</v>
      </c>
      <c r="AB308" s="6">
        <v>0.14000000000000001</v>
      </c>
    </row>
    <row r="309" spans="1:28" x14ac:dyDescent="0.25">
      <c r="A309" t="s">
        <v>147</v>
      </c>
      <c r="B309" t="s">
        <v>147</v>
      </c>
      <c r="C309" t="s">
        <v>148</v>
      </c>
      <c r="D309">
        <v>2000</v>
      </c>
      <c r="E309">
        <v>2860</v>
      </c>
      <c r="F309">
        <f>IF(A308=Emisiones_CH4_CO2eq_LA[[#This Row],[País]],IFERROR(Emisiones_CH4_CO2eq_LA[[#This Row],[Agricultura (kilotoneladas CO₂e)]]-E308,0),0)</f>
        <v>100</v>
      </c>
      <c r="G309" s="6">
        <f>IF(A308=Emisiones_CH4_CO2eq_LA[[#This Row],[País]],IFERROR(((Emisiones_CH4_CO2eq_LA[[#This Row],[Agricultura (kilotoneladas CO₂e)]]-E308)/E308)*100,0),0)</f>
        <v>3.6231884057971016</v>
      </c>
      <c r="H309" s="6">
        <v>0.43498098859315498</v>
      </c>
      <c r="I309">
        <v>0</v>
      </c>
      <c r="J309">
        <f>IF(A308=Emisiones_CH4_CO2eq_LA[[#This Row],[País]],IFERROR(Emisiones_CH4_CO2eq_LA[[#This Row],[Emisiones Fugitivas (kilotoneladas CO₂e)]]-I308,0),0)</f>
        <v>0</v>
      </c>
      <c r="K309" s="6">
        <f>IF(A308=Emisiones_CH4_CO2eq_LA[[#This Row],[País]],IFERROR(((Emisiones_CH4_CO2eq_LA[[#This Row],[Emisiones Fugitivas (kilotoneladas CO₂e)]]-I308)/I308)*100,0),0)</f>
        <v>0</v>
      </c>
      <c r="L309" s="6">
        <v>0</v>
      </c>
      <c r="M309">
        <v>1730</v>
      </c>
      <c r="N309">
        <f>IF(A308=Emisiones_CH4_CO2eq_LA[[#This Row],[País]],IFERROR(Emisiones_CH4_CO2eq_LA[[#This Row],[Residuos (kilotoneladas CO₂e)]]-M308,0),0)</f>
        <v>-290</v>
      </c>
      <c r="O309" s="6">
        <f>IF(A308=Emisiones_CH4_CO2eq_LA[[#This Row],[País]],IFERROR(((Emisiones_CH4_CO2eq_LA[[#This Row],[Residuos (kilotoneladas CO₂e)]]-M308)/M308)*100,0),0)</f>
        <v>-14.356435643564355</v>
      </c>
      <c r="P309" s="6">
        <v>0.26311787072243298</v>
      </c>
      <c r="Q309">
        <v>520</v>
      </c>
      <c r="R309">
        <f>IF(A308=Emisiones_CH4_CO2eq_LA[[#This Row],[País]],IFERROR(Emisiones_CH4_CO2eq_LA[[#This Row],[UCTUS (kilotoneladas CO₂e)]]-Q308,0),0)</f>
        <v>110</v>
      </c>
      <c r="S309" s="6">
        <f>IF(A308=Emisiones_CH4_CO2eq_LA[[#This Row],[País]],IFERROR(((Emisiones_CH4_CO2eq_LA[[#This Row],[UCTUS (kilotoneladas CO₂e)]]-Q308)/Q308)*100,0),0)</f>
        <v>26.829268292682929</v>
      </c>
      <c r="T309" s="6">
        <v>7.90874524714828E-2</v>
      </c>
      <c r="U309">
        <v>0</v>
      </c>
      <c r="V309">
        <f>IF(A308=Emisiones_CH4_CO2eq_LA[[#This Row],[País]],IFERROR(Emisiones_CH4_CO2eq_LA[[#This Row],[Industria (kilotoneladas CO₂e)]]-U308,0),0)</f>
        <v>0</v>
      </c>
      <c r="W309" s="6">
        <f>IF(A308=Emisiones_CH4_CO2eq_LA[[#This Row],[País]],IFERROR(((Emisiones_CH4_CO2eq_LA[[#This Row],[Industria (kilotoneladas CO₂e)]]-U308)/U308)*100,0),0)</f>
        <v>0</v>
      </c>
      <c r="X309" s="6">
        <v>0</v>
      </c>
      <c r="Y309">
        <v>880</v>
      </c>
      <c r="Z309">
        <f>IF(A308=Emisiones_CH4_CO2eq_LA[[#This Row],[País]],IFERROR(Emisiones_CH4_CO2eq_LA[[#This Row],[Otras Quemas de Combustible (kilotoneladas CO₂e)]]-Y308,0),0)</f>
        <v>-30</v>
      </c>
      <c r="AA309" s="6">
        <f>IF(A308=Emisiones_CH4_CO2eq_LA[[#This Row],[País]],IFERROR(((Emisiones_CH4_CO2eq_LA[[#This Row],[Otras Quemas de Combustible (kilotoneladas CO₂e)]]-Y308)/Y308)*100,0),0)</f>
        <v>-3.296703296703297</v>
      </c>
      <c r="AB309" s="6">
        <v>0.13</v>
      </c>
    </row>
    <row r="310" spans="1:28" x14ac:dyDescent="0.25">
      <c r="A310" t="s">
        <v>147</v>
      </c>
      <c r="B310" t="s">
        <v>147</v>
      </c>
      <c r="C310" t="s">
        <v>148</v>
      </c>
      <c r="D310">
        <v>2001</v>
      </c>
      <c r="E310">
        <v>2980</v>
      </c>
      <c r="F310">
        <f>IF(A309=Emisiones_CH4_CO2eq_LA[[#This Row],[País]],IFERROR(Emisiones_CH4_CO2eq_LA[[#This Row],[Agricultura (kilotoneladas CO₂e)]]-E309,0),0)</f>
        <v>120</v>
      </c>
      <c r="G310" s="6">
        <f>IF(A309=Emisiones_CH4_CO2eq_LA[[#This Row],[País]],IFERROR(((Emisiones_CH4_CO2eq_LA[[#This Row],[Agricultura (kilotoneladas CO₂e)]]-E309)/E309)*100,0),0)</f>
        <v>4.1958041958041958</v>
      </c>
      <c r="H310" s="6">
        <v>0.44135071090047301</v>
      </c>
      <c r="I310">
        <v>0</v>
      </c>
      <c r="J310">
        <f>IF(A309=Emisiones_CH4_CO2eq_LA[[#This Row],[País]],IFERROR(Emisiones_CH4_CO2eq_LA[[#This Row],[Emisiones Fugitivas (kilotoneladas CO₂e)]]-I309,0),0)</f>
        <v>0</v>
      </c>
      <c r="K310" s="6">
        <f>IF(A309=Emisiones_CH4_CO2eq_LA[[#This Row],[País]],IFERROR(((Emisiones_CH4_CO2eq_LA[[#This Row],[Emisiones Fugitivas (kilotoneladas CO₂e)]]-I309)/I309)*100,0),0)</f>
        <v>0</v>
      </c>
      <c r="L310" s="6">
        <v>0</v>
      </c>
      <c r="M310">
        <v>1770</v>
      </c>
      <c r="N310">
        <f>IF(A309=Emisiones_CH4_CO2eq_LA[[#This Row],[País]],IFERROR(Emisiones_CH4_CO2eq_LA[[#This Row],[Residuos (kilotoneladas CO₂e)]]-M309,0),0)</f>
        <v>40</v>
      </c>
      <c r="O310" s="6">
        <f>IF(A309=Emisiones_CH4_CO2eq_LA[[#This Row],[País]],IFERROR(((Emisiones_CH4_CO2eq_LA[[#This Row],[Residuos (kilotoneladas CO₂e)]]-M309)/M309)*100,0),0)</f>
        <v>2.3121387283236992</v>
      </c>
      <c r="P310" s="6">
        <v>0.26214454976303297</v>
      </c>
      <c r="Q310">
        <v>110</v>
      </c>
      <c r="R310">
        <f>IF(A309=Emisiones_CH4_CO2eq_LA[[#This Row],[País]],IFERROR(Emisiones_CH4_CO2eq_LA[[#This Row],[UCTUS (kilotoneladas CO₂e)]]-Q309,0),0)</f>
        <v>-410</v>
      </c>
      <c r="S310" s="6">
        <f>IF(A309=Emisiones_CH4_CO2eq_LA[[#This Row],[País]],IFERROR(((Emisiones_CH4_CO2eq_LA[[#This Row],[UCTUS (kilotoneladas CO₂e)]]-Q309)/Q309)*100,0),0)</f>
        <v>-78.84615384615384</v>
      </c>
      <c r="T310" s="6">
        <v>1.6291469194312701E-2</v>
      </c>
      <c r="U310">
        <v>0</v>
      </c>
      <c r="V310">
        <f>IF(A309=Emisiones_CH4_CO2eq_LA[[#This Row],[País]],IFERROR(Emisiones_CH4_CO2eq_LA[[#This Row],[Industria (kilotoneladas CO₂e)]]-U309,0),0)</f>
        <v>0</v>
      </c>
      <c r="W310" s="6">
        <f>IF(A309=Emisiones_CH4_CO2eq_LA[[#This Row],[País]],IFERROR(((Emisiones_CH4_CO2eq_LA[[#This Row],[Industria (kilotoneladas CO₂e)]]-U309)/U309)*100,0),0)</f>
        <v>0</v>
      </c>
      <c r="X310" s="6">
        <v>0</v>
      </c>
      <c r="Y310">
        <v>900</v>
      </c>
      <c r="Z310">
        <f>IF(A309=Emisiones_CH4_CO2eq_LA[[#This Row],[País]],IFERROR(Emisiones_CH4_CO2eq_LA[[#This Row],[Otras Quemas de Combustible (kilotoneladas CO₂e)]]-Y309,0),0)</f>
        <v>20</v>
      </c>
      <c r="AA310" s="6">
        <f>IF(A309=Emisiones_CH4_CO2eq_LA[[#This Row],[País]],IFERROR(((Emisiones_CH4_CO2eq_LA[[#This Row],[Otras Quemas de Combustible (kilotoneladas CO₂e)]]-Y309)/Y309)*100,0),0)</f>
        <v>2.2727272727272729</v>
      </c>
      <c r="AB310" s="6">
        <v>0.13</v>
      </c>
    </row>
    <row r="311" spans="1:28" x14ac:dyDescent="0.25">
      <c r="A311" t="s">
        <v>147</v>
      </c>
      <c r="B311" t="s">
        <v>147</v>
      </c>
      <c r="C311" t="s">
        <v>148</v>
      </c>
      <c r="D311">
        <v>2002</v>
      </c>
      <c r="E311">
        <v>3330</v>
      </c>
      <c r="F311">
        <f>IF(A310=Emisiones_CH4_CO2eq_LA[[#This Row],[País]],IFERROR(Emisiones_CH4_CO2eq_LA[[#This Row],[Agricultura (kilotoneladas CO₂e)]]-E310,0),0)</f>
        <v>350</v>
      </c>
      <c r="G311" s="6">
        <f>IF(A310=Emisiones_CH4_CO2eq_LA[[#This Row],[País]],IFERROR(((Emisiones_CH4_CO2eq_LA[[#This Row],[Agricultura (kilotoneladas CO₂e)]]-E310)/E310)*100,0),0)</f>
        <v>11.74496644295302</v>
      </c>
      <c r="H311" s="6">
        <v>0.48058882955693399</v>
      </c>
      <c r="I311">
        <v>0</v>
      </c>
      <c r="J311">
        <f>IF(A310=Emisiones_CH4_CO2eq_LA[[#This Row],[País]],IFERROR(Emisiones_CH4_CO2eq_LA[[#This Row],[Emisiones Fugitivas (kilotoneladas CO₂e)]]-I310,0),0)</f>
        <v>0</v>
      </c>
      <c r="K311" s="6">
        <f>IF(A310=Emisiones_CH4_CO2eq_LA[[#This Row],[País]],IFERROR(((Emisiones_CH4_CO2eq_LA[[#This Row],[Emisiones Fugitivas (kilotoneladas CO₂e)]]-I310)/I310)*100,0),0)</f>
        <v>0</v>
      </c>
      <c r="L311" s="6">
        <v>0</v>
      </c>
      <c r="M311">
        <v>1810</v>
      </c>
      <c r="N311">
        <f>IF(A310=Emisiones_CH4_CO2eq_LA[[#This Row],[País]],IFERROR(Emisiones_CH4_CO2eq_LA[[#This Row],[Residuos (kilotoneladas CO₂e)]]-M310,0),0)</f>
        <v>40</v>
      </c>
      <c r="O311" s="6">
        <f>IF(A310=Emisiones_CH4_CO2eq_LA[[#This Row],[País]],IFERROR(((Emisiones_CH4_CO2eq_LA[[#This Row],[Residuos (kilotoneladas CO₂e)]]-M310)/M310)*100,0),0)</f>
        <v>2.2598870056497176</v>
      </c>
      <c r="P311" s="6">
        <v>0.26122095540481999</v>
      </c>
      <c r="Q311">
        <v>190</v>
      </c>
      <c r="R311">
        <f>IF(A310=Emisiones_CH4_CO2eq_LA[[#This Row],[País]],IFERROR(Emisiones_CH4_CO2eq_LA[[#This Row],[UCTUS (kilotoneladas CO₂e)]]-Q310,0),0)</f>
        <v>80</v>
      </c>
      <c r="S311" s="6">
        <f>IF(A310=Emisiones_CH4_CO2eq_LA[[#This Row],[País]],IFERROR(((Emisiones_CH4_CO2eq_LA[[#This Row],[UCTUS (kilotoneladas CO₂e)]]-Q310)/Q310)*100,0),0)</f>
        <v>72.727272727272734</v>
      </c>
      <c r="T311" s="6">
        <v>2.7420984269014199E-2</v>
      </c>
      <c r="U311">
        <v>0</v>
      </c>
      <c r="V311">
        <f>IF(A310=Emisiones_CH4_CO2eq_LA[[#This Row],[País]],IFERROR(Emisiones_CH4_CO2eq_LA[[#This Row],[Industria (kilotoneladas CO₂e)]]-U310,0),0)</f>
        <v>0</v>
      </c>
      <c r="W311" s="6">
        <f>IF(A310=Emisiones_CH4_CO2eq_LA[[#This Row],[País]],IFERROR(((Emisiones_CH4_CO2eq_LA[[#This Row],[Industria (kilotoneladas CO₂e)]]-U310)/U310)*100,0),0)</f>
        <v>0</v>
      </c>
      <c r="X311" s="6">
        <v>0</v>
      </c>
      <c r="Y311">
        <v>920</v>
      </c>
      <c r="Z311">
        <f>IF(A310=Emisiones_CH4_CO2eq_LA[[#This Row],[País]],IFERROR(Emisiones_CH4_CO2eq_LA[[#This Row],[Otras Quemas de Combustible (kilotoneladas CO₂e)]]-Y310,0),0)</f>
        <v>20</v>
      </c>
      <c r="AA311" s="6">
        <f>IF(A310=Emisiones_CH4_CO2eq_LA[[#This Row],[País]],IFERROR(((Emisiones_CH4_CO2eq_LA[[#This Row],[Otras Quemas de Combustible (kilotoneladas CO₂e)]]-Y310)/Y310)*100,0),0)</f>
        <v>2.2222222222222223</v>
      </c>
      <c r="AB311" s="6">
        <v>0.13</v>
      </c>
    </row>
    <row r="312" spans="1:28" x14ac:dyDescent="0.25">
      <c r="A312" t="s">
        <v>147</v>
      </c>
      <c r="B312" t="s">
        <v>147</v>
      </c>
      <c r="C312" t="s">
        <v>148</v>
      </c>
      <c r="D312">
        <v>2003</v>
      </c>
      <c r="E312">
        <v>3930</v>
      </c>
      <c r="F312">
        <f>IF(A311=Emisiones_CH4_CO2eq_LA[[#This Row],[País]],IFERROR(Emisiones_CH4_CO2eq_LA[[#This Row],[Agricultura (kilotoneladas CO₂e)]]-E311,0),0)</f>
        <v>600</v>
      </c>
      <c r="G312" s="6">
        <f>IF(A311=Emisiones_CH4_CO2eq_LA[[#This Row],[País]],IFERROR(((Emisiones_CH4_CO2eq_LA[[#This Row],[Agricultura (kilotoneladas CO₂e)]]-E311)/E311)*100,0),0)</f>
        <v>18.018018018018019</v>
      </c>
      <c r="H312" s="6">
        <v>0.55305375738812201</v>
      </c>
      <c r="I312">
        <v>0</v>
      </c>
      <c r="J312">
        <f>IF(A311=Emisiones_CH4_CO2eq_LA[[#This Row],[País]],IFERROR(Emisiones_CH4_CO2eq_LA[[#This Row],[Emisiones Fugitivas (kilotoneladas CO₂e)]]-I311,0),0)</f>
        <v>0</v>
      </c>
      <c r="K312" s="6">
        <f>IF(A311=Emisiones_CH4_CO2eq_LA[[#This Row],[País]],IFERROR(((Emisiones_CH4_CO2eq_LA[[#This Row],[Emisiones Fugitivas (kilotoneladas CO₂e)]]-I311)/I311)*100,0),0)</f>
        <v>0</v>
      </c>
      <c r="L312" s="6">
        <v>0</v>
      </c>
      <c r="M312">
        <v>1860</v>
      </c>
      <c r="N312">
        <f>IF(A311=Emisiones_CH4_CO2eq_LA[[#This Row],[País]],IFERROR(Emisiones_CH4_CO2eq_LA[[#This Row],[Residuos (kilotoneladas CO₂e)]]-M311,0),0)</f>
        <v>50</v>
      </c>
      <c r="O312" s="6">
        <f>IF(A311=Emisiones_CH4_CO2eq_LA[[#This Row],[País]],IFERROR(((Emisiones_CH4_CO2eq_LA[[#This Row],[Residuos (kilotoneladas CO₂e)]]-M311)/M311)*100,0),0)</f>
        <v>2.7624309392265194</v>
      </c>
      <c r="P312" s="6">
        <v>0.26175063326766101</v>
      </c>
      <c r="Q312">
        <v>2990</v>
      </c>
      <c r="R312">
        <f>IF(A311=Emisiones_CH4_CO2eq_LA[[#This Row],[País]],IFERROR(Emisiones_CH4_CO2eq_LA[[#This Row],[UCTUS (kilotoneladas CO₂e)]]-Q311,0),0)</f>
        <v>2800</v>
      </c>
      <c r="S312" s="6">
        <f>IF(A311=Emisiones_CH4_CO2eq_LA[[#This Row],[País]],IFERROR(((Emisiones_CH4_CO2eq_LA[[#This Row],[UCTUS (kilotoneladas CO₂e)]]-Q311)/Q311)*100,0),0)</f>
        <v>1473.6842105263158</v>
      </c>
      <c r="T312" s="6">
        <v>0.42077117928511099</v>
      </c>
      <c r="U312">
        <v>0</v>
      </c>
      <c r="V312">
        <f>IF(A311=Emisiones_CH4_CO2eq_LA[[#This Row],[País]],IFERROR(Emisiones_CH4_CO2eq_LA[[#This Row],[Industria (kilotoneladas CO₂e)]]-U311,0),0)</f>
        <v>0</v>
      </c>
      <c r="W312" s="6">
        <f>IF(A311=Emisiones_CH4_CO2eq_LA[[#This Row],[País]],IFERROR(((Emisiones_CH4_CO2eq_LA[[#This Row],[Industria (kilotoneladas CO₂e)]]-U311)/U311)*100,0),0)</f>
        <v>0</v>
      </c>
      <c r="X312" s="6">
        <v>0</v>
      </c>
      <c r="Y312">
        <v>940</v>
      </c>
      <c r="Z312">
        <f>IF(A311=Emisiones_CH4_CO2eq_LA[[#This Row],[País]],IFERROR(Emisiones_CH4_CO2eq_LA[[#This Row],[Otras Quemas de Combustible (kilotoneladas CO₂e)]]-Y311,0),0)</f>
        <v>20</v>
      </c>
      <c r="AA312" s="6">
        <f>IF(A311=Emisiones_CH4_CO2eq_LA[[#This Row],[País]],IFERROR(((Emisiones_CH4_CO2eq_LA[[#This Row],[Otras Quemas de Combustible (kilotoneladas CO₂e)]]-Y311)/Y311)*100,0),0)</f>
        <v>2.1739130434782608</v>
      </c>
      <c r="AB312" s="6">
        <v>0.13</v>
      </c>
    </row>
    <row r="313" spans="1:28" x14ac:dyDescent="0.25">
      <c r="A313" t="s">
        <v>147</v>
      </c>
      <c r="B313" t="s">
        <v>147</v>
      </c>
      <c r="C313" t="s">
        <v>148</v>
      </c>
      <c r="D313">
        <v>2004</v>
      </c>
      <c r="E313">
        <v>3900</v>
      </c>
      <c r="F313">
        <f>IF(A312=Emisiones_CH4_CO2eq_LA[[#This Row],[País]],IFERROR(Emisiones_CH4_CO2eq_LA[[#This Row],[Agricultura (kilotoneladas CO₂e)]]-E312,0),0)</f>
        <v>-30</v>
      </c>
      <c r="G313" s="6">
        <f>IF(A312=Emisiones_CH4_CO2eq_LA[[#This Row],[País]],IFERROR(((Emisiones_CH4_CO2eq_LA[[#This Row],[Agricultura (kilotoneladas CO₂e)]]-E312)/E312)*100,0),0)</f>
        <v>-0.76335877862595414</v>
      </c>
      <c r="H313" s="6">
        <v>0.53549361526843298</v>
      </c>
      <c r="I313">
        <v>0</v>
      </c>
      <c r="J313">
        <f>IF(A312=Emisiones_CH4_CO2eq_LA[[#This Row],[País]],IFERROR(Emisiones_CH4_CO2eq_LA[[#This Row],[Emisiones Fugitivas (kilotoneladas CO₂e)]]-I312,0),0)</f>
        <v>0</v>
      </c>
      <c r="K313" s="6">
        <f>IF(A312=Emisiones_CH4_CO2eq_LA[[#This Row],[País]],IFERROR(((Emisiones_CH4_CO2eq_LA[[#This Row],[Emisiones Fugitivas (kilotoneladas CO₂e)]]-I312)/I312)*100,0),0)</f>
        <v>0</v>
      </c>
      <c r="L313" s="6">
        <v>0</v>
      </c>
      <c r="M313">
        <v>1900</v>
      </c>
      <c r="N313">
        <f>IF(A312=Emisiones_CH4_CO2eq_LA[[#This Row],[País]],IFERROR(Emisiones_CH4_CO2eq_LA[[#This Row],[Residuos (kilotoneladas CO₂e)]]-M312,0),0)</f>
        <v>40</v>
      </c>
      <c r="O313" s="6">
        <f>IF(A312=Emisiones_CH4_CO2eq_LA[[#This Row],[País]],IFERROR(((Emisiones_CH4_CO2eq_LA[[#This Row],[Residuos (kilotoneladas CO₂e)]]-M312)/M312)*100,0),0)</f>
        <v>2.1505376344086025</v>
      </c>
      <c r="P313" s="6">
        <v>0.26088150487436401</v>
      </c>
      <c r="Q313">
        <v>70</v>
      </c>
      <c r="R313">
        <f>IF(A312=Emisiones_CH4_CO2eq_LA[[#This Row],[País]],IFERROR(Emisiones_CH4_CO2eq_LA[[#This Row],[UCTUS (kilotoneladas CO₂e)]]-Q312,0),0)</f>
        <v>-2920</v>
      </c>
      <c r="S313" s="6">
        <f>IF(A312=Emisiones_CH4_CO2eq_LA[[#This Row],[País]],IFERROR(((Emisiones_CH4_CO2eq_LA[[#This Row],[UCTUS (kilotoneladas CO₂e)]]-Q312)/Q312)*100,0),0)</f>
        <v>-97.658862876254176</v>
      </c>
      <c r="T313" s="6">
        <v>9.6114238637923892E-3</v>
      </c>
      <c r="U313">
        <v>0</v>
      </c>
      <c r="V313">
        <f>IF(A312=Emisiones_CH4_CO2eq_LA[[#This Row],[País]],IFERROR(Emisiones_CH4_CO2eq_LA[[#This Row],[Industria (kilotoneladas CO₂e)]]-U312,0),0)</f>
        <v>0</v>
      </c>
      <c r="W313" s="6">
        <f>IF(A312=Emisiones_CH4_CO2eq_LA[[#This Row],[País]],IFERROR(((Emisiones_CH4_CO2eq_LA[[#This Row],[Industria (kilotoneladas CO₂e)]]-U312)/U312)*100,0),0)</f>
        <v>0</v>
      </c>
      <c r="X313" s="6">
        <v>0</v>
      </c>
      <c r="Y313">
        <v>960</v>
      </c>
      <c r="Z313">
        <f>IF(A312=Emisiones_CH4_CO2eq_LA[[#This Row],[País]],IFERROR(Emisiones_CH4_CO2eq_LA[[#This Row],[Otras Quemas de Combustible (kilotoneladas CO₂e)]]-Y312,0),0)</f>
        <v>20</v>
      </c>
      <c r="AA313" s="6">
        <f>IF(A312=Emisiones_CH4_CO2eq_LA[[#This Row],[País]],IFERROR(((Emisiones_CH4_CO2eq_LA[[#This Row],[Otras Quemas de Combustible (kilotoneladas CO₂e)]]-Y312)/Y312)*100,0),0)</f>
        <v>2.1276595744680851</v>
      </c>
      <c r="AB313" s="6">
        <v>0.13</v>
      </c>
    </row>
    <row r="314" spans="1:28" x14ac:dyDescent="0.25">
      <c r="A314" t="s">
        <v>147</v>
      </c>
      <c r="B314" t="s">
        <v>147</v>
      </c>
      <c r="C314" t="s">
        <v>148</v>
      </c>
      <c r="D314">
        <v>2005</v>
      </c>
      <c r="E314">
        <v>4059.99999999999</v>
      </c>
      <c r="F314">
        <f>IF(A313=Emisiones_CH4_CO2eq_LA[[#This Row],[País]],IFERROR(Emisiones_CH4_CO2eq_LA[[#This Row],[Agricultura (kilotoneladas CO₂e)]]-E313,0),0)</f>
        <v>159.99999999999</v>
      </c>
      <c r="G314" s="6">
        <f>IF(A313=Emisiones_CH4_CO2eq_LA[[#This Row],[País]],IFERROR(((Emisiones_CH4_CO2eq_LA[[#This Row],[Agricultura (kilotoneladas CO₂e)]]-E313)/E313)*100,0),0)</f>
        <v>4.1025641025638455</v>
      </c>
      <c r="H314" s="6">
        <v>0.54430888859096305</v>
      </c>
      <c r="I314">
        <v>0</v>
      </c>
      <c r="J314">
        <f>IF(A313=Emisiones_CH4_CO2eq_LA[[#This Row],[País]],IFERROR(Emisiones_CH4_CO2eq_LA[[#This Row],[Emisiones Fugitivas (kilotoneladas CO₂e)]]-I313,0),0)</f>
        <v>0</v>
      </c>
      <c r="K314" s="6">
        <f>IF(A313=Emisiones_CH4_CO2eq_LA[[#This Row],[País]],IFERROR(((Emisiones_CH4_CO2eq_LA[[#This Row],[Emisiones Fugitivas (kilotoneladas CO₂e)]]-I313)/I313)*100,0),0)</f>
        <v>0</v>
      </c>
      <c r="L314" s="6">
        <v>0</v>
      </c>
      <c r="M314">
        <v>1940</v>
      </c>
      <c r="N314">
        <f>IF(A313=Emisiones_CH4_CO2eq_LA[[#This Row],[País]],IFERROR(Emisiones_CH4_CO2eq_LA[[#This Row],[Residuos (kilotoneladas CO₂e)]]-M313,0),0)</f>
        <v>40</v>
      </c>
      <c r="O314" s="6">
        <f>IF(A313=Emisiones_CH4_CO2eq_LA[[#This Row],[País]],IFERROR(((Emisiones_CH4_CO2eq_LA[[#This Row],[Residuos (kilotoneladas CO₂e)]]-M313)/M313)*100,0),0)</f>
        <v>2.1052631578947367</v>
      </c>
      <c r="P314" s="6">
        <v>0.260088483710953</v>
      </c>
      <c r="Q314">
        <v>2190</v>
      </c>
      <c r="R314">
        <f>IF(A313=Emisiones_CH4_CO2eq_LA[[#This Row],[País]],IFERROR(Emisiones_CH4_CO2eq_LA[[#This Row],[UCTUS (kilotoneladas CO₂e)]]-Q313,0),0)</f>
        <v>2120</v>
      </c>
      <c r="S314" s="6">
        <f>IF(A313=Emisiones_CH4_CO2eq_LA[[#This Row],[País]],IFERROR(((Emisiones_CH4_CO2eq_LA[[#This Row],[UCTUS (kilotoneladas CO₂e)]]-Q313)/Q313)*100,0),0)</f>
        <v>3028.5714285714284</v>
      </c>
      <c r="T314" s="6">
        <v>0.29360504089019901</v>
      </c>
      <c r="U314">
        <v>0</v>
      </c>
      <c r="V314">
        <f>IF(A313=Emisiones_CH4_CO2eq_LA[[#This Row],[País]],IFERROR(Emisiones_CH4_CO2eq_LA[[#This Row],[Industria (kilotoneladas CO₂e)]]-U313,0),0)</f>
        <v>0</v>
      </c>
      <c r="W314" s="6">
        <f>IF(A313=Emisiones_CH4_CO2eq_LA[[#This Row],[País]],IFERROR(((Emisiones_CH4_CO2eq_LA[[#This Row],[Industria (kilotoneladas CO₂e)]]-U313)/U313)*100,0),0)</f>
        <v>0</v>
      </c>
      <c r="X314" s="6">
        <v>0</v>
      </c>
      <c r="Y314">
        <v>980</v>
      </c>
      <c r="Z314">
        <f>IF(A313=Emisiones_CH4_CO2eq_LA[[#This Row],[País]],IFERROR(Emisiones_CH4_CO2eq_LA[[#This Row],[Otras Quemas de Combustible (kilotoneladas CO₂e)]]-Y313,0),0)</f>
        <v>20</v>
      </c>
      <c r="AA314" s="6">
        <f>IF(A313=Emisiones_CH4_CO2eq_LA[[#This Row],[País]],IFERROR(((Emisiones_CH4_CO2eq_LA[[#This Row],[Otras Quemas de Combustible (kilotoneladas CO₂e)]]-Y313)/Y313)*100,0),0)</f>
        <v>2.083333333333333</v>
      </c>
      <c r="AB314" s="6">
        <v>0.13</v>
      </c>
    </row>
    <row r="315" spans="1:28" x14ac:dyDescent="0.25">
      <c r="A315" t="s">
        <v>147</v>
      </c>
      <c r="B315" t="s">
        <v>147</v>
      </c>
      <c r="C315" t="s">
        <v>148</v>
      </c>
      <c r="D315">
        <v>2006</v>
      </c>
      <c r="E315">
        <v>3950</v>
      </c>
      <c r="F315">
        <f>IF(A314=Emisiones_CH4_CO2eq_LA[[#This Row],[País]],IFERROR(Emisiones_CH4_CO2eq_LA[[#This Row],[Agricultura (kilotoneladas CO₂e)]]-E314,0),0)</f>
        <v>-109.99999999999</v>
      </c>
      <c r="G315" s="6">
        <f>IF(A314=Emisiones_CH4_CO2eq_LA[[#This Row],[País]],IFERROR(((Emisiones_CH4_CO2eq_LA[[#This Row],[Agricultura (kilotoneladas CO₂e)]]-E314)/E314)*100,0),0)</f>
        <v>-2.7093596059110903</v>
      </c>
      <c r="H315" s="6">
        <v>0.51742205920880202</v>
      </c>
      <c r="I315">
        <v>0</v>
      </c>
      <c r="J315">
        <f>IF(A314=Emisiones_CH4_CO2eq_LA[[#This Row],[País]],IFERROR(Emisiones_CH4_CO2eq_LA[[#This Row],[Emisiones Fugitivas (kilotoneladas CO₂e)]]-I314,0),0)</f>
        <v>0</v>
      </c>
      <c r="K315" s="6">
        <f>IF(A314=Emisiones_CH4_CO2eq_LA[[#This Row],[País]],IFERROR(((Emisiones_CH4_CO2eq_LA[[#This Row],[Emisiones Fugitivas (kilotoneladas CO₂e)]]-I314)/I314)*100,0),0)</f>
        <v>0</v>
      </c>
      <c r="L315" s="6">
        <v>0</v>
      </c>
      <c r="M315">
        <v>1990</v>
      </c>
      <c r="N315">
        <f>IF(A314=Emisiones_CH4_CO2eq_LA[[#This Row],[País]],IFERROR(Emisiones_CH4_CO2eq_LA[[#This Row],[Residuos (kilotoneladas CO₂e)]]-M314,0),0)</f>
        <v>50</v>
      </c>
      <c r="O315" s="6">
        <f>IF(A314=Emisiones_CH4_CO2eq_LA[[#This Row],[País]],IFERROR(((Emisiones_CH4_CO2eq_LA[[#This Row],[Residuos (kilotoneladas CO₂e)]]-M314)/M314)*100,0),0)</f>
        <v>2.5773195876288657</v>
      </c>
      <c r="P315" s="6">
        <v>0.26067592350013002</v>
      </c>
      <c r="Q315">
        <v>560</v>
      </c>
      <c r="R315">
        <f>IF(A314=Emisiones_CH4_CO2eq_LA[[#This Row],[País]],IFERROR(Emisiones_CH4_CO2eq_LA[[#This Row],[UCTUS (kilotoneladas CO₂e)]]-Q314,0),0)</f>
        <v>-1630</v>
      </c>
      <c r="S315" s="6">
        <f>IF(A314=Emisiones_CH4_CO2eq_LA[[#This Row],[País]],IFERROR(((Emisiones_CH4_CO2eq_LA[[#This Row],[UCTUS (kilotoneladas CO₂e)]]-Q314)/Q314)*100,0),0)</f>
        <v>-74.429223744292244</v>
      </c>
      <c r="T315" s="6">
        <v>7.3356038773906201E-2</v>
      </c>
      <c r="U315">
        <v>0</v>
      </c>
      <c r="V315">
        <f>IF(A314=Emisiones_CH4_CO2eq_LA[[#This Row],[País]],IFERROR(Emisiones_CH4_CO2eq_LA[[#This Row],[Industria (kilotoneladas CO₂e)]]-U314,0),0)</f>
        <v>0</v>
      </c>
      <c r="W315" s="6">
        <f>IF(A314=Emisiones_CH4_CO2eq_LA[[#This Row],[País]],IFERROR(((Emisiones_CH4_CO2eq_LA[[#This Row],[Industria (kilotoneladas CO₂e)]]-U314)/U314)*100,0),0)</f>
        <v>0</v>
      </c>
      <c r="X315" s="6">
        <v>0</v>
      </c>
      <c r="Y315">
        <v>1000</v>
      </c>
      <c r="Z315">
        <f>IF(A314=Emisiones_CH4_CO2eq_LA[[#This Row],[País]],IFERROR(Emisiones_CH4_CO2eq_LA[[#This Row],[Otras Quemas de Combustible (kilotoneladas CO₂e)]]-Y314,0),0)</f>
        <v>20</v>
      </c>
      <c r="AA315" s="6">
        <f>IF(A314=Emisiones_CH4_CO2eq_LA[[#This Row],[País]],IFERROR(((Emisiones_CH4_CO2eq_LA[[#This Row],[Otras Quemas de Combustible (kilotoneladas CO₂e)]]-Y314)/Y314)*100,0),0)</f>
        <v>2.0408163265306123</v>
      </c>
      <c r="AB315" s="6">
        <v>0.13</v>
      </c>
    </row>
    <row r="316" spans="1:28" x14ac:dyDescent="0.25">
      <c r="A316" t="s">
        <v>147</v>
      </c>
      <c r="B316" t="s">
        <v>147</v>
      </c>
      <c r="C316" t="s">
        <v>148</v>
      </c>
      <c r="D316">
        <v>2007</v>
      </c>
      <c r="E316">
        <v>4000</v>
      </c>
      <c r="F316">
        <f>IF(A315=Emisiones_CH4_CO2eq_LA[[#This Row],[País]],IFERROR(Emisiones_CH4_CO2eq_LA[[#This Row],[Agricultura (kilotoneladas CO₂e)]]-E315,0),0)</f>
        <v>50</v>
      </c>
      <c r="G316" s="6">
        <f>IF(A315=Emisiones_CH4_CO2eq_LA[[#This Row],[País]],IFERROR(((Emisiones_CH4_CO2eq_LA[[#This Row],[Agricultura (kilotoneladas CO₂e)]]-E315)/E315)*100,0),0)</f>
        <v>1.2658227848101267</v>
      </c>
      <c r="H316" s="6">
        <v>0.51222947880650505</v>
      </c>
      <c r="I316">
        <v>0</v>
      </c>
      <c r="J316">
        <f>IF(A315=Emisiones_CH4_CO2eq_LA[[#This Row],[País]],IFERROR(Emisiones_CH4_CO2eq_LA[[#This Row],[Emisiones Fugitivas (kilotoneladas CO₂e)]]-I315,0),0)</f>
        <v>0</v>
      </c>
      <c r="K316" s="6">
        <f>IF(A315=Emisiones_CH4_CO2eq_LA[[#This Row],[País]],IFERROR(((Emisiones_CH4_CO2eq_LA[[#This Row],[Emisiones Fugitivas (kilotoneladas CO₂e)]]-I315)/I315)*100,0),0)</f>
        <v>0</v>
      </c>
      <c r="L316" s="6">
        <v>0</v>
      </c>
      <c r="M316">
        <v>2029.99999999999</v>
      </c>
      <c r="N316">
        <f>IF(A315=Emisiones_CH4_CO2eq_LA[[#This Row],[País]],IFERROR(Emisiones_CH4_CO2eq_LA[[#This Row],[Residuos (kilotoneladas CO₂e)]]-M315,0),0)</f>
        <v>39.999999999989996</v>
      </c>
      <c r="O316" s="6">
        <f>IF(A315=Emisiones_CH4_CO2eq_LA[[#This Row],[País]],IFERROR(((Emisiones_CH4_CO2eq_LA[[#This Row],[Residuos (kilotoneladas CO₂e)]]-M315)/M315)*100,0),0)</f>
        <v>2.0100502512557785</v>
      </c>
      <c r="P316" s="6">
        <v>0.25995646049430099</v>
      </c>
      <c r="Q316">
        <v>500</v>
      </c>
      <c r="R316">
        <f>IF(A315=Emisiones_CH4_CO2eq_LA[[#This Row],[País]],IFERROR(Emisiones_CH4_CO2eq_LA[[#This Row],[UCTUS (kilotoneladas CO₂e)]]-Q315,0),0)</f>
        <v>-60</v>
      </c>
      <c r="S316" s="6">
        <f>IF(A315=Emisiones_CH4_CO2eq_LA[[#This Row],[País]],IFERROR(((Emisiones_CH4_CO2eq_LA[[#This Row],[UCTUS (kilotoneladas CO₂e)]]-Q315)/Q315)*100,0),0)</f>
        <v>-10.714285714285714</v>
      </c>
      <c r="T316" s="6">
        <v>6.4028684850813103E-2</v>
      </c>
      <c r="U316">
        <v>0</v>
      </c>
      <c r="V316">
        <f>IF(A315=Emisiones_CH4_CO2eq_LA[[#This Row],[País]],IFERROR(Emisiones_CH4_CO2eq_LA[[#This Row],[Industria (kilotoneladas CO₂e)]]-U315,0),0)</f>
        <v>0</v>
      </c>
      <c r="W316" s="6">
        <f>IF(A315=Emisiones_CH4_CO2eq_LA[[#This Row],[País]],IFERROR(((Emisiones_CH4_CO2eq_LA[[#This Row],[Industria (kilotoneladas CO₂e)]]-U315)/U315)*100,0),0)</f>
        <v>0</v>
      </c>
      <c r="X316" s="6">
        <v>0</v>
      </c>
      <c r="Y316">
        <v>1020</v>
      </c>
      <c r="Z316">
        <f>IF(A315=Emisiones_CH4_CO2eq_LA[[#This Row],[País]],IFERROR(Emisiones_CH4_CO2eq_LA[[#This Row],[Otras Quemas de Combustible (kilotoneladas CO₂e)]]-Y315,0),0)</f>
        <v>20</v>
      </c>
      <c r="AA316" s="6">
        <f>IF(A315=Emisiones_CH4_CO2eq_LA[[#This Row],[País]],IFERROR(((Emisiones_CH4_CO2eq_LA[[#This Row],[Otras Quemas de Combustible (kilotoneladas CO₂e)]]-Y315)/Y315)*100,0),0)</f>
        <v>2</v>
      </c>
      <c r="AB316" s="6">
        <v>0.13</v>
      </c>
    </row>
    <row r="317" spans="1:28" x14ac:dyDescent="0.25">
      <c r="A317" t="s">
        <v>147</v>
      </c>
      <c r="B317" t="s">
        <v>147</v>
      </c>
      <c r="C317" t="s">
        <v>148</v>
      </c>
      <c r="D317">
        <v>2008</v>
      </c>
      <c r="E317">
        <v>4070</v>
      </c>
      <c r="F317">
        <f>IF(A316=Emisiones_CH4_CO2eq_LA[[#This Row],[País]],IFERROR(Emisiones_CH4_CO2eq_LA[[#This Row],[Agricultura (kilotoneladas CO₂e)]]-E316,0),0)</f>
        <v>70</v>
      </c>
      <c r="G317" s="6">
        <f>IF(A316=Emisiones_CH4_CO2eq_LA[[#This Row],[País]],IFERROR(((Emisiones_CH4_CO2eq_LA[[#This Row],[Agricultura (kilotoneladas CO₂e)]]-E316)/E316)*100,0),0)</f>
        <v>1.7500000000000002</v>
      </c>
      <c r="H317" s="6">
        <v>0.509961157749655</v>
      </c>
      <c r="I317">
        <v>0</v>
      </c>
      <c r="J317">
        <f>IF(A316=Emisiones_CH4_CO2eq_LA[[#This Row],[País]],IFERROR(Emisiones_CH4_CO2eq_LA[[#This Row],[Emisiones Fugitivas (kilotoneladas CO₂e)]]-I316,0),0)</f>
        <v>0</v>
      </c>
      <c r="K317" s="6">
        <f>IF(A316=Emisiones_CH4_CO2eq_LA[[#This Row],[País]],IFERROR(((Emisiones_CH4_CO2eq_LA[[#This Row],[Emisiones Fugitivas (kilotoneladas CO₂e)]]-I316)/I316)*100,0),0)</f>
        <v>0</v>
      </c>
      <c r="L317" s="6">
        <v>0</v>
      </c>
      <c r="M317">
        <v>2069.99999999999</v>
      </c>
      <c r="N317">
        <f>IF(A316=Emisiones_CH4_CO2eq_LA[[#This Row],[País]],IFERROR(Emisiones_CH4_CO2eq_LA[[#This Row],[Residuos (kilotoneladas CO₂e)]]-M316,0),0)</f>
        <v>40</v>
      </c>
      <c r="O317" s="6">
        <f>IF(A316=Emisiones_CH4_CO2eq_LA[[#This Row],[País]],IFERROR(((Emisiones_CH4_CO2eq_LA[[#This Row],[Residuos (kilotoneladas CO₂e)]]-M316)/M316)*100,0),0)</f>
        <v>1.9704433497537044</v>
      </c>
      <c r="P317" s="6">
        <v>0.25936599423631101</v>
      </c>
      <c r="Q317">
        <v>580</v>
      </c>
      <c r="R317">
        <f>IF(A316=Emisiones_CH4_CO2eq_LA[[#This Row],[País]],IFERROR(Emisiones_CH4_CO2eq_LA[[#This Row],[UCTUS (kilotoneladas CO₂e)]]-Q316,0),0)</f>
        <v>80</v>
      </c>
      <c r="S317" s="6">
        <f>IF(A316=Emisiones_CH4_CO2eq_LA[[#This Row],[País]],IFERROR(((Emisiones_CH4_CO2eq_LA[[#This Row],[UCTUS (kilotoneladas CO₂e)]]-Q316)/Q316)*100,0),0)</f>
        <v>16</v>
      </c>
      <c r="T317" s="6">
        <v>7.2672597418869805E-2</v>
      </c>
      <c r="U317">
        <v>0</v>
      </c>
      <c r="V317">
        <f>IF(A316=Emisiones_CH4_CO2eq_LA[[#This Row],[País]],IFERROR(Emisiones_CH4_CO2eq_LA[[#This Row],[Industria (kilotoneladas CO₂e)]]-U316,0),0)</f>
        <v>0</v>
      </c>
      <c r="W317" s="6">
        <f>IF(A316=Emisiones_CH4_CO2eq_LA[[#This Row],[País]],IFERROR(((Emisiones_CH4_CO2eq_LA[[#This Row],[Industria (kilotoneladas CO₂e)]]-U316)/U316)*100,0),0)</f>
        <v>0</v>
      </c>
      <c r="X317" s="6">
        <v>0</v>
      </c>
      <c r="Y317">
        <v>1030</v>
      </c>
      <c r="Z317">
        <f>IF(A316=Emisiones_CH4_CO2eq_LA[[#This Row],[País]],IFERROR(Emisiones_CH4_CO2eq_LA[[#This Row],[Otras Quemas de Combustible (kilotoneladas CO₂e)]]-Y316,0),0)</f>
        <v>10</v>
      </c>
      <c r="AA317" s="6">
        <f>IF(A316=Emisiones_CH4_CO2eq_LA[[#This Row],[País]],IFERROR(((Emisiones_CH4_CO2eq_LA[[#This Row],[Otras Quemas de Combustible (kilotoneladas CO₂e)]]-Y316)/Y316)*100,0),0)</f>
        <v>0.98039215686274506</v>
      </c>
      <c r="AB317" s="6">
        <v>0.13</v>
      </c>
    </row>
    <row r="318" spans="1:28" x14ac:dyDescent="0.25">
      <c r="A318" t="s">
        <v>147</v>
      </c>
      <c r="B318" t="s">
        <v>147</v>
      </c>
      <c r="C318" t="s">
        <v>148</v>
      </c>
      <c r="D318">
        <v>2009</v>
      </c>
      <c r="E318">
        <v>4270</v>
      </c>
      <c r="F318">
        <f>IF(A317=Emisiones_CH4_CO2eq_LA[[#This Row],[País]],IFERROR(Emisiones_CH4_CO2eq_LA[[#This Row],[Agricultura (kilotoneladas CO₂e)]]-E317,0),0)</f>
        <v>200</v>
      </c>
      <c r="G318" s="6">
        <f>IF(A317=Emisiones_CH4_CO2eq_LA[[#This Row],[País]],IFERROR(((Emisiones_CH4_CO2eq_LA[[#This Row],[Agricultura (kilotoneladas CO₂e)]]-E317)/E317)*100,0),0)</f>
        <v>4.9140049140049138</v>
      </c>
      <c r="H318" s="6">
        <v>0.52386210280947099</v>
      </c>
      <c r="I318">
        <v>0</v>
      </c>
      <c r="J318">
        <f>IF(A317=Emisiones_CH4_CO2eq_LA[[#This Row],[País]],IFERROR(Emisiones_CH4_CO2eq_LA[[#This Row],[Emisiones Fugitivas (kilotoneladas CO₂e)]]-I317,0),0)</f>
        <v>0</v>
      </c>
      <c r="K318" s="6">
        <f>IF(A317=Emisiones_CH4_CO2eq_LA[[#This Row],[País]],IFERROR(((Emisiones_CH4_CO2eq_LA[[#This Row],[Emisiones Fugitivas (kilotoneladas CO₂e)]]-I317)/I317)*100,0),0)</f>
        <v>0</v>
      </c>
      <c r="L318" s="6">
        <v>0</v>
      </c>
      <c r="M318">
        <v>2120</v>
      </c>
      <c r="N318">
        <f>IF(A317=Emisiones_CH4_CO2eq_LA[[#This Row],[País]],IFERROR(Emisiones_CH4_CO2eq_LA[[#This Row],[Residuos (kilotoneladas CO₂e)]]-M317,0),0)</f>
        <v>50.000000000010004</v>
      </c>
      <c r="O318" s="6">
        <f>IF(A317=Emisiones_CH4_CO2eq_LA[[#This Row],[País]],IFERROR(((Emisiones_CH4_CO2eq_LA[[#This Row],[Residuos (kilotoneladas CO₂e)]]-M317)/M317)*100,0),0)</f>
        <v>2.4154589371985629</v>
      </c>
      <c r="P318" s="6">
        <v>0.26009078640657501</v>
      </c>
      <c r="Q318">
        <v>780</v>
      </c>
      <c r="R318">
        <f>IF(A317=Emisiones_CH4_CO2eq_LA[[#This Row],[País]],IFERROR(Emisiones_CH4_CO2eq_LA[[#This Row],[UCTUS (kilotoneladas CO₂e)]]-Q317,0),0)</f>
        <v>200</v>
      </c>
      <c r="S318" s="6">
        <f>IF(A317=Emisiones_CH4_CO2eq_LA[[#This Row],[País]],IFERROR(((Emisiones_CH4_CO2eq_LA[[#This Row],[UCTUS (kilotoneladas CO₂e)]]-Q317)/Q317)*100,0),0)</f>
        <v>34.482758620689658</v>
      </c>
      <c r="T318" s="6">
        <v>9.5693779904306206E-2</v>
      </c>
      <c r="U318">
        <v>0</v>
      </c>
      <c r="V318">
        <f>IF(A317=Emisiones_CH4_CO2eq_LA[[#This Row],[País]],IFERROR(Emisiones_CH4_CO2eq_LA[[#This Row],[Industria (kilotoneladas CO₂e)]]-U317,0),0)</f>
        <v>0</v>
      </c>
      <c r="W318" s="6">
        <f>IF(A317=Emisiones_CH4_CO2eq_LA[[#This Row],[País]],IFERROR(((Emisiones_CH4_CO2eq_LA[[#This Row],[Industria (kilotoneladas CO₂e)]]-U317)/U317)*100,0),0)</f>
        <v>0</v>
      </c>
      <c r="X318" s="6">
        <v>0</v>
      </c>
      <c r="Y318">
        <v>1050</v>
      </c>
      <c r="Z318">
        <f>IF(A317=Emisiones_CH4_CO2eq_LA[[#This Row],[País]],IFERROR(Emisiones_CH4_CO2eq_LA[[#This Row],[Otras Quemas de Combustible (kilotoneladas CO₂e)]]-Y317,0),0)</f>
        <v>20</v>
      </c>
      <c r="AA318" s="6">
        <f>IF(A317=Emisiones_CH4_CO2eq_LA[[#This Row],[País]],IFERROR(((Emisiones_CH4_CO2eq_LA[[#This Row],[Otras Quemas de Combustible (kilotoneladas CO₂e)]]-Y317)/Y317)*100,0),0)</f>
        <v>1.9417475728155338</v>
      </c>
      <c r="AB318" s="6">
        <v>0.13</v>
      </c>
    </row>
    <row r="319" spans="1:28" x14ac:dyDescent="0.25">
      <c r="A319" t="s">
        <v>147</v>
      </c>
      <c r="B319" t="s">
        <v>147</v>
      </c>
      <c r="C319" t="s">
        <v>148</v>
      </c>
      <c r="D319">
        <v>2010</v>
      </c>
      <c r="E319">
        <v>4300</v>
      </c>
      <c r="F319">
        <f>IF(A318=Emisiones_CH4_CO2eq_LA[[#This Row],[País]],IFERROR(Emisiones_CH4_CO2eq_LA[[#This Row],[Agricultura (kilotoneladas CO₂e)]]-E318,0),0)</f>
        <v>30</v>
      </c>
      <c r="G319" s="6">
        <f>IF(A318=Emisiones_CH4_CO2eq_LA[[#This Row],[País]],IFERROR(((Emisiones_CH4_CO2eq_LA[[#This Row],[Agricultura (kilotoneladas CO₂e)]]-E318)/E318)*100,0),0)</f>
        <v>0.70257611241217799</v>
      </c>
      <c r="H319" s="6">
        <v>0.51701334615847006</v>
      </c>
      <c r="I319">
        <v>0</v>
      </c>
      <c r="J319">
        <f>IF(A318=Emisiones_CH4_CO2eq_LA[[#This Row],[País]],IFERROR(Emisiones_CH4_CO2eq_LA[[#This Row],[Emisiones Fugitivas (kilotoneladas CO₂e)]]-I318,0),0)</f>
        <v>0</v>
      </c>
      <c r="K319" s="6">
        <f>IF(A318=Emisiones_CH4_CO2eq_LA[[#This Row],[País]],IFERROR(((Emisiones_CH4_CO2eq_LA[[#This Row],[Emisiones Fugitivas (kilotoneladas CO₂e)]]-I318)/I318)*100,0),0)</f>
        <v>0</v>
      </c>
      <c r="L319" s="6">
        <v>0</v>
      </c>
      <c r="M319">
        <v>2160</v>
      </c>
      <c r="N319">
        <f>IF(A318=Emisiones_CH4_CO2eq_LA[[#This Row],[País]],IFERROR(Emisiones_CH4_CO2eq_LA[[#This Row],[Residuos (kilotoneladas CO₂e)]]-M318,0),0)</f>
        <v>40</v>
      </c>
      <c r="O319" s="6">
        <f>IF(A318=Emisiones_CH4_CO2eq_LA[[#This Row],[País]],IFERROR(((Emisiones_CH4_CO2eq_LA[[#This Row],[Residuos (kilotoneladas CO₂e)]]-M318)/M318)*100,0),0)</f>
        <v>1.8867924528301887</v>
      </c>
      <c r="P319" s="6">
        <v>0.25970902969820803</v>
      </c>
      <c r="Q319">
        <v>500</v>
      </c>
      <c r="R319">
        <f>IF(A318=Emisiones_CH4_CO2eq_LA[[#This Row],[País]],IFERROR(Emisiones_CH4_CO2eq_LA[[#This Row],[UCTUS (kilotoneladas CO₂e)]]-Q318,0),0)</f>
        <v>-280</v>
      </c>
      <c r="S319" s="6">
        <f>IF(A318=Emisiones_CH4_CO2eq_LA[[#This Row],[País]],IFERROR(((Emisiones_CH4_CO2eq_LA[[#This Row],[UCTUS (kilotoneladas CO₂e)]]-Q318)/Q318)*100,0),0)</f>
        <v>-35.897435897435898</v>
      </c>
      <c r="T319" s="6">
        <v>6.0117830948659301E-2</v>
      </c>
      <c r="U319">
        <v>0</v>
      </c>
      <c r="V319">
        <f>IF(A318=Emisiones_CH4_CO2eq_LA[[#This Row],[País]],IFERROR(Emisiones_CH4_CO2eq_LA[[#This Row],[Industria (kilotoneladas CO₂e)]]-U318,0),0)</f>
        <v>0</v>
      </c>
      <c r="W319" s="6">
        <f>IF(A318=Emisiones_CH4_CO2eq_LA[[#This Row],[País]],IFERROR(((Emisiones_CH4_CO2eq_LA[[#This Row],[Industria (kilotoneladas CO₂e)]]-U318)/U318)*100,0),0)</f>
        <v>0</v>
      </c>
      <c r="X319" s="6">
        <v>0</v>
      </c>
      <c r="Y319">
        <v>1070</v>
      </c>
      <c r="Z319">
        <f>IF(A318=Emisiones_CH4_CO2eq_LA[[#This Row],[País]],IFERROR(Emisiones_CH4_CO2eq_LA[[#This Row],[Otras Quemas de Combustible (kilotoneladas CO₂e)]]-Y318,0),0)</f>
        <v>20</v>
      </c>
      <c r="AA319" s="6">
        <f>IF(A318=Emisiones_CH4_CO2eq_LA[[#This Row],[País]],IFERROR(((Emisiones_CH4_CO2eq_LA[[#This Row],[Otras Quemas de Combustible (kilotoneladas CO₂e)]]-Y318)/Y318)*100,0),0)</f>
        <v>1.9047619047619049</v>
      </c>
      <c r="AB319" s="6">
        <v>0.13</v>
      </c>
    </row>
    <row r="320" spans="1:28" x14ac:dyDescent="0.25">
      <c r="A320" t="s">
        <v>147</v>
      </c>
      <c r="B320" t="s">
        <v>147</v>
      </c>
      <c r="C320" t="s">
        <v>148</v>
      </c>
      <c r="D320">
        <v>2011</v>
      </c>
      <c r="E320">
        <v>4310</v>
      </c>
      <c r="F320">
        <f>IF(A319=Emisiones_CH4_CO2eq_LA[[#This Row],[País]],IFERROR(Emisiones_CH4_CO2eq_LA[[#This Row],[Agricultura (kilotoneladas CO₂e)]]-E319,0),0)</f>
        <v>10</v>
      </c>
      <c r="G320" s="6">
        <f>IF(A319=Emisiones_CH4_CO2eq_LA[[#This Row],[País]],IFERROR(((Emisiones_CH4_CO2eq_LA[[#This Row],[Agricultura (kilotoneladas CO₂e)]]-E319)/E319)*100,0),0)</f>
        <v>0.23255813953488372</v>
      </c>
      <c r="H320" s="6">
        <v>0.50819478835042997</v>
      </c>
      <c r="I320">
        <v>0</v>
      </c>
      <c r="J320">
        <f>IF(A319=Emisiones_CH4_CO2eq_LA[[#This Row],[País]],IFERROR(Emisiones_CH4_CO2eq_LA[[#This Row],[Emisiones Fugitivas (kilotoneladas CO₂e)]]-I319,0),0)</f>
        <v>0</v>
      </c>
      <c r="K320" s="6">
        <f>IF(A319=Emisiones_CH4_CO2eq_LA[[#This Row],[País]],IFERROR(((Emisiones_CH4_CO2eq_LA[[#This Row],[Emisiones Fugitivas (kilotoneladas CO₂e)]]-I319)/I319)*100,0),0)</f>
        <v>0</v>
      </c>
      <c r="L320" s="6">
        <v>0</v>
      </c>
      <c r="M320">
        <v>2200</v>
      </c>
      <c r="N320">
        <f>IF(A319=Emisiones_CH4_CO2eq_LA[[#This Row],[País]],IFERROR(Emisiones_CH4_CO2eq_LA[[#This Row],[Residuos (kilotoneladas CO₂e)]]-M319,0),0)</f>
        <v>40</v>
      </c>
      <c r="O320" s="6">
        <f>IF(A319=Emisiones_CH4_CO2eq_LA[[#This Row],[País]],IFERROR(((Emisiones_CH4_CO2eq_LA[[#This Row],[Residuos (kilotoneladas CO₂e)]]-M319)/M319)*100,0),0)</f>
        <v>1.8518518518518516</v>
      </c>
      <c r="P320" s="6">
        <v>0.25940337224383903</v>
      </c>
      <c r="Q320">
        <v>1860</v>
      </c>
      <c r="R320">
        <f>IF(A319=Emisiones_CH4_CO2eq_LA[[#This Row],[País]],IFERROR(Emisiones_CH4_CO2eq_LA[[#This Row],[UCTUS (kilotoneladas CO₂e)]]-Q319,0),0)</f>
        <v>1360</v>
      </c>
      <c r="S320" s="6">
        <f>IF(A319=Emisiones_CH4_CO2eq_LA[[#This Row],[País]],IFERROR(((Emisiones_CH4_CO2eq_LA[[#This Row],[UCTUS (kilotoneladas CO₂e)]]-Q319)/Q319)*100,0),0)</f>
        <v>272</v>
      </c>
      <c r="T320" s="6">
        <v>0.21931376016979101</v>
      </c>
      <c r="U320">
        <v>0</v>
      </c>
      <c r="V320">
        <f>IF(A319=Emisiones_CH4_CO2eq_LA[[#This Row],[País]],IFERROR(Emisiones_CH4_CO2eq_LA[[#This Row],[Industria (kilotoneladas CO₂e)]]-U319,0),0)</f>
        <v>0</v>
      </c>
      <c r="W320" s="6">
        <f>IF(A319=Emisiones_CH4_CO2eq_LA[[#This Row],[País]],IFERROR(((Emisiones_CH4_CO2eq_LA[[#This Row],[Industria (kilotoneladas CO₂e)]]-U319)/U319)*100,0),0)</f>
        <v>0</v>
      </c>
      <c r="X320" s="6">
        <v>0</v>
      </c>
      <c r="Y320">
        <v>1070</v>
      </c>
      <c r="Z320">
        <f>IF(A319=Emisiones_CH4_CO2eq_LA[[#This Row],[País]],IFERROR(Emisiones_CH4_CO2eq_LA[[#This Row],[Otras Quemas de Combustible (kilotoneladas CO₂e)]]-Y319,0),0)</f>
        <v>0</v>
      </c>
      <c r="AA320" s="6">
        <f>IF(A319=Emisiones_CH4_CO2eq_LA[[#This Row],[País]],IFERROR(((Emisiones_CH4_CO2eq_LA[[#This Row],[Otras Quemas de Combustible (kilotoneladas CO₂e)]]-Y319)/Y319)*100,0),0)</f>
        <v>0</v>
      </c>
      <c r="AB320" s="6">
        <v>0.13</v>
      </c>
    </row>
    <row r="321" spans="1:28" x14ac:dyDescent="0.25">
      <c r="A321" t="s">
        <v>147</v>
      </c>
      <c r="B321" t="s">
        <v>147</v>
      </c>
      <c r="C321" t="s">
        <v>148</v>
      </c>
      <c r="D321">
        <v>2012</v>
      </c>
      <c r="E321">
        <v>4340</v>
      </c>
      <c r="F321">
        <f>IF(A320=Emisiones_CH4_CO2eq_LA[[#This Row],[País]],IFERROR(Emisiones_CH4_CO2eq_LA[[#This Row],[Agricultura (kilotoneladas CO₂e)]]-E320,0),0)</f>
        <v>30</v>
      </c>
      <c r="G321" s="6">
        <f>IF(A320=Emisiones_CH4_CO2eq_LA[[#This Row],[País]],IFERROR(((Emisiones_CH4_CO2eq_LA[[#This Row],[Agricultura (kilotoneladas CO₂e)]]-E320)/E320)*100,0),0)</f>
        <v>0.6960556844547563</v>
      </c>
      <c r="H321" s="6">
        <v>0.50225668325425299</v>
      </c>
      <c r="I321">
        <v>0</v>
      </c>
      <c r="J321">
        <f>IF(A320=Emisiones_CH4_CO2eq_LA[[#This Row],[País]],IFERROR(Emisiones_CH4_CO2eq_LA[[#This Row],[Emisiones Fugitivas (kilotoneladas CO₂e)]]-I320,0),0)</f>
        <v>0</v>
      </c>
      <c r="K321" s="6">
        <f>IF(A320=Emisiones_CH4_CO2eq_LA[[#This Row],[País]],IFERROR(((Emisiones_CH4_CO2eq_LA[[#This Row],[Emisiones Fugitivas (kilotoneladas CO₂e)]]-I320)/I320)*100,0),0)</f>
        <v>0</v>
      </c>
      <c r="L321" s="6">
        <v>0</v>
      </c>
      <c r="M321">
        <v>2240</v>
      </c>
      <c r="N321">
        <f>IF(A320=Emisiones_CH4_CO2eq_LA[[#This Row],[País]],IFERROR(Emisiones_CH4_CO2eq_LA[[#This Row],[Residuos (kilotoneladas CO₂e)]]-M320,0),0)</f>
        <v>40</v>
      </c>
      <c r="O321" s="6">
        <f>IF(A320=Emisiones_CH4_CO2eq_LA[[#This Row],[País]],IFERROR(((Emisiones_CH4_CO2eq_LA[[#This Row],[Residuos (kilotoneladas CO₂e)]]-M320)/M320)*100,0),0)</f>
        <v>1.8181818181818181</v>
      </c>
      <c r="P321" s="6">
        <v>0.25922925587316198</v>
      </c>
      <c r="Q321">
        <v>140</v>
      </c>
      <c r="R321">
        <f>IF(A320=Emisiones_CH4_CO2eq_LA[[#This Row],[País]],IFERROR(Emisiones_CH4_CO2eq_LA[[#This Row],[UCTUS (kilotoneladas CO₂e)]]-Q320,0),0)</f>
        <v>-1720</v>
      </c>
      <c r="S321" s="6">
        <f>IF(A320=Emisiones_CH4_CO2eq_LA[[#This Row],[País]],IFERROR(((Emisiones_CH4_CO2eq_LA[[#This Row],[UCTUS (kilotoneladas CO₂e)]]-Q320)/Q320)*100,0),0)</f>
        <v>-92.473118279569889</v>
      </c>
      <c r="T321" s="6">
        <v>1.6201828492072599E-2</v>
      </c>
      <c r="U321">
        <v>0</v>
      </c>
      <c r="V321">
        <f>IF(A320=Emisiones_CH4_CO2eq_LA[[#This Row],[País]],IFERROR(Emisiones_CH4_CO2eq_LA[[#This Row],[Industria (kilotoneladas CO₂e)]]-U320,0),0)</f>
        <v>0</v>
      </c>
      <c r="W321" s="6">
        <f>IF(A320=Emisiones_CH4_CO2eq_LA[[#This Row],[País]],IFERROR(((Emisiones_CH4_CO2eq_LA[[#This Row],[Industria (kilotoneladas CO₂e)]]-U320)/U320)*100,0),0)</f>
        <v>0</v>
      </c>
      <c r="X321" s="6">
        <v>0</v>
      </c>
      <c r="Y321">
        <v>1070</v>
      </c>
      <c r="Z321">
        <f>IF(A320=Emisiones_CH4_CO2eq_LA[[#This Row],[País]],IFERROR(Emisiones_CH4_CO2eq_LA[[#This Row],[Otras Quemas de Combustible (kilotoneladas CO₂e)]]-Y320,0),0)</f>
        <v>0</v>
      </c>
      <c r="AA321" s="6">
        <f>IF(A320=Emisiones_CH4_CO2eq_LA[[#This Row],[País]],IFERROR(((Emisiones_CH4_CO2eq_LA[[#This Row],[Otras Quemas de Combustible (kilotoneladas CO₂e)]]-Y320)/Y320)*100,0),0)</f>
        <v>0</v>
      </c>
      <c r="AB321" s="6">
        <v>0.12</v>
      </c>
    </row>
    <row r="322" spans="1:28" x14ac:dyDescent="0.25">
      <c r="A322" t="s">
        <v>147</v>
      </c>
      <c r="B322" t="s">
        <v>147</v>
      </c>
      <c r="C322" t="s">
        <v>148</v>
      </c>
      <c r="D322">
        <v>2013</v>
      </c>
      <c r="E322">
        <v>4400</v>
      </c>
      <c r="F322">
        <f>IF(A321=Emisiones_CH4_CO2eq_LA[[#This Row],[País]],IFERROR(Emisiones_CH4_CO2eq_LA[[#This Row],[Agricultura (kilotoneladas CO₂e)]]-E321,0),0)</f>
        <v>60</v>
      </c>
      <c r="G322" s="6">
        <f>IF(A321=Emisiones_CH4_CO2eq_LA[[#This Row],[País]],IFERROR(((Emisiones_CH4_CO2eq_LA[[#This Row],[Agricultura (kilotoneladas CO₂e)]]-E321)/E321)*100,0),0)</f>
        <v>1.3824884792626728</v>
      </c>
      <c r="H322" s="6">
        <v>0.50005682463916301</v>
      </c>
      <c r="I322">
        <v>0</v>
      </c>
      <c r="J322">
        <f>IF(A321=Emisiones_CH4_CO2eq_LA[[#This Row],[País]],IFERROR(Emisiones_CH4_CO2eq_LA[[#This Row],[Emisiones Fugitivas (kilotoneladas CO₂e)]]-I321,0),0)</f>
        <v>0</v>
      </c>
      <c r="K322" s="6">
        <f>IF(A321=Emisiones_CH4_CO2eq_LA[[#This Row],[País]],IFERROR(((Emisiones_CH4_CO2eq_LA[[#This Row],[Emisiones Fugitivas (kilotoneladas CO₂e)]]-I321)/I321)*100,0),0)</f>
        <v>0</v>
      </c>
      <c r="L322" s="6">
        <v>0</v>
      </c>
      <c r="M322">
        <v>2280</v>
      </c>
      <c r="N322">
        <f>IF(A321=Emisiones_CH4_CO2eq_LA[[#This Row],[País]],IFERROR(Emisiones_CH4_CO2eq_LA[[#This Row],[Residuos (kilotoneladas CO₂e)]]-M321,0),0)</f>
        <v>40</v>
      </c>
      <c r="O322" s="6">
        <f>IF(A321=Emisiones_CH4_CO2eq_LA[[#This Row],[País]],IFERROR(((Emisiones_CH4_CO2eq_LA[[#This Row],[Residuos (kilotoneladas CO₂e)]]-M321)/M321)*100,0),0)</f>
        <v>1.7857142857142856</v>
      </c>
      <c r="P322" s="6">
        <v>0.259120354585748</v>
      </c>
      <c r="Q322">
        <v>1040</v>
      </c>
      <c r="R322">
        <f>IF(A321=Emisiones_CH4_CO2eq_LA[[#This Row],[País]],IFERROR(Emisiones_CH4_CO2eq_LA[[#This Row],[UCTUS (kilotoneladas CO₂e)]]-Q321,0),0)</f>
        <v>900</v>
      </c>
      <c r="S322" s="6">
        <f>IF(A321=Emisiones_CH4_CO2eq_LA[[#This Row],[País]],IFERROR(((Emisiones_CH4_CO2eq_LA[[#This Row],[UCTUS (kilotoneladas CO₂e)]]-Q321)/Q321)*100,0),0)</f>
        <v>642.85714285714289</v>
      </c>
      <c r="T322" s="6">
        <v>0.11819524946016501</v>
      </c>
      <c r="U322">
        <v>0</v>
      </c>
      <c r="V322">
        <f>IF(A321=Emisiones_CH4_CO2eq_LA[[#This Row],[País]],IFERROR(Emisiones_CH4_CO2eq_LA[[#This Row],[Industria (kilotoneladas CO₂e)]]-U321,0),0)</f>
        <v>0</v>
      </c>
      <c r="W322" s="6">
        <f>IF(A321=Emisiones_CH4_CO2eq_LA[[#This Row],[País]],IFERROR(((Emisiones_CH4_CO2eq_LA[[#This Row],[Industria (kilotoneladas CO₂e)]]-U321)/U321)*100,0),0)</f>
        <v>0</v>
      </c>
      <c r="X322" s="6">
        <v>0</v>
      </c>
      <c r="Y322">
        <v>1070</v>
      </c>
      <c r="Z322">
        <f>IF(A321=Emisiones_CH4_CO2eq_LA[[#This Row],[País]],IFERROR(Emisiones_CH4_CO2eq_LA[[#This Row],[Otras Quemas de Combustible (kilotoneladas CO₂e)]]-Y321,0),0)</f>
        <v>0</v>
      </c>
      <c r="AA322" s="6">
        <f>IF(A321=Emisiones_CH4_CO2eq_LA[[#This Row],[País]],IFERROR(((Emisiones_CH4_CO2eq_LA[[#This Row],[Otras Quemas de Combustible (kilotoneladas CO₂e)]]-Y321)/Y321)*100,0),0)</f>
        <v>0</v>
      </c>
      <c r="AB322" s="6">
        <v>0.12</v>
      </c>
    </row>
    <row r="323" spans="1:28" x14ac:dyDescent="0.25">
      <c r="A323" t="s">
        <v>147</v>
      </c>
      <c r="B323" t="s">
        <v>147</v>
      </c>
      <c r="C323" t="s">
        <v>148</v>
      </c>
      <c r="D323">
        <v>2014</v>
      </c>
      <c r="E323">
        <v>4420</v>
      </c>
      <c r="F323">
        <f>IF(A322=Emisiones_CH4_CO2eq_LA[[#This Row],[País]],IFERROR(Emisiones_CH4_CO2eq_LA[[#This Row],[Agricultura (kilotoneladas CO₂e)]]-E322,0),0)</f>
        <v>20</v>
      </c>
      <c r="G323" s="6">
        <f>IF(A322=Emisiones_CH4_CO2eq_LA[[#This Row],[País]],IFERROR(((Emisiones_CH4_CO2eq_LA[[#This Row],[Agricultura (kilotoneladas CO₂e)]]-E322)/E322)*100,0),0)</f>
        <v>0.45454545454545453</v>
      </c>
      <c r="H323" s="6">
        <v>0.49352389459580098</v>
      </c>
      <c r="I323">
        <v>0</v>
      </c>
      <c r="J323">
        <f>IF(A322=Emisiones_CH4_CO2eq_LA[[#This Row],[País]],IFERROR(Emisiones_CH4_CO2eq_LA[[#This Row],[Emisiones Fugitivas (kilotoneladas CO₂e)]]-I322,0),0)</f>
        <v>0</v>
      </c>
      <c r="K323" s="6">
        <f>IF(A322=Emisiones_CH4_CO2eq_LA[[#This Row],[País]],IFERROR(((Emisiones_CH4_CO2eq_LA[[#This Row],[Emisiones Fugitivas (kilotoneladas CO₂e)]]-I322)/I322)*100,0),0)</f>
        <v>0</v>
      </c>
      <c r="L323" s="6">
        <v>0</v>
      </c>
      <c r="M323">
        <v>2330</v>
      </c>
      <c r="N323">
        <f>IF(A322=Emisiones_CH4_CO2eq_LA[[#This Row],[País]],IFERROR(Emisiones_CH4_CO2eq_LA[[#This Row],[Residuos (kilotoneladas CO₂e)]]-M322,0),0)</f>
        <v>50</v>
      </c>
      <c r="O323" s="6">
        <f>IF(A322=Emisiones_CH4_CO2eq_LA[[#This Row],[País]],IFERROR(((Emisiones_CH4_CO2eq_LA[[#This Row],[Residuos (kilotoneladas CO₂e)]]-M322)/M322)*100,0),0)</f>
        <v>2.1929824561403506</v>
      </c>
      <c r="P323" s="6">
        <v>0.26016078606520698</v>
      </c>
      <c r="Q323">
        <v>1490</v>
      </c>
      <c r="R323">
        <f>IF(A322=Emisiones_CH4_CO2eq_LA[[#This Row],[País]],IFERROR(Emisiones_CH4_CO2eq_LA[[#This Row],[UCTUS (kilotoneladas CO₂e)]]-Q322,0),0)</f>
        <v>450</v>
      </c>
      <c r="S323" s="6">
        <f>IF(A322=Emisiones_CH4_CO2eq_LA[[#This Row],[País]],IFERROR(((Emisiones_CH4_CO2eq_LA[[#This Row],[UCTUS (kilotoneladas CO₂e)]]-Q322)/Q322)*100,0),0)</f>
        <v>43.269230769230774</v>
      </c>
      <c r="T323" s="6">
        <v>0.16636891469405901</v>
      </c>
      <c r="U323">
        <v>0</v>
      </c>
      <c r="V323">
        <f>IF(A322=Emisiones_CH4_CO2eq_LA[[#This Row],[País]],IFERROR(Emisiones_CH4_CO2eq_LA[[#This Row],[Industria (kilotoneladas CO₂e)]]-U322,0),0)</f>
        <v>0</v>
      </c>
      <c r="W323" s="6">
        <f>IF(A322=Emisiones_CH4_CO2eq_LA[[#This Row],[País]],IFERROR(((Emisiones_CH4_CO2eq_LA[[#This Row],[Industria (kilotoneladas CO₂e)]]-U322)/U322)*100,0),0)</f>
        <v>0</v>
      </c>
      <c r="X323" s="6">
        <v>0</v>
      </c>
      <c r="Y323">
        <v>1060</v>
      </c>
      <c r="Z323">
        <f>IF(A322=Emisiones_CH4_CO2eq_LA[[#This Row],[País]],IFERROR(Emisiones_CH4_CO2eq_LA[[#This Row],[Otras Quemas de Combustible (kilotoneladas CO₂e)]]-Y322,0),0)</f>
        <v>-10</v>
      </c>
      <c r="AA323" s="6">
        <f>IF(A322=Emisiones_CH4_CO2eq_LA[[#This Row],[País]],IFERROR(((Emisiones_CH4_CO2eq_LA[[#This Row],[Otras Quemas de Combustible (kilotoneladas CO₂e)]]-Y322)/Y322)*100,0),0)</f>
        <v>-0.93457943925233633</v>
      </c>
      <c r="AB323" s="6">
        <v>0.12</v>
      </c>
    </row>
    <row r="324" spans="1:28" x14ac:dyDescent="0.25">
      <c r="A324" t="s">
        <v>147</v>
      </c>
      <c r="B324" t="s">
        <v>147</v>
      </c>
      <c r="C324" t="s">
        <v>148</v>
      </c>
      <c r="D324">
        <v>2015</v>
      </c>
      <c r="E324">
        <v>4410</v>
      </c>
      <c r="F324">
        <f>IF(A323=Emisiones_CH4_CO2eq_LA[[#This Row],[País]],IFERROR(Emisiones_CH4_CO2eq_LA[[#This Row],[Agricultura (kilotoneladas CO₂e)]]-E323,0),0)</f>
        <v>-10</v>
      </c>
      <c r="G324" s="6">
        <f>IF(A323=Emisiones_CH4_CO2eq_LA[[#This Row],[País]],IFERROR(((Emisiones_CH4_CO2eq_LA[[#This Row],[Agricultura (kilotoneladas CO₂e)]]-E323)/E323)*100,0),0)</f>
        <v>-0.22624434389140274</v>
      </c>
      <c r="H324" s="6">
        <v>0.48392406452320802</v>
      </c>
      <c r="I324">
        <v>0</v>
      </c>
      <c r="J324">
        <f>IF(A323=Emisiones_CH4_CO2eq_LA[[#This Row],[País]],IFERROR(Emisiones_CH4_CO2eq_LA[[#This Row],[Emisiones Fugitivas (kilotoneladas CO₂e)]]-I323,0),0)</f>
        <v>0</v>
      </c>
      <c r="K324" s="6">
        <f>IF(A323=Emisiones_CH4_CO2eq_LA[[#This Row],[País]],IFERROR(((Emisiones_CH4_CO2eq_LA[[#This Row],[Emisiones Fugitivas (kilotoneladas CO₂e)]]-I323)/I323)*100,0),0)</f>
        <v>0</v>
      </c>
      <c r="L324" s="6">
        <v>0</v>
      </c>
      <c r="M324">
        <v>2370</v>
      </c>
      <c r="N324">
        <f>IF(A323=Emisiones_CH4_CO2eq_LA[[#This Row],[País]],IFERROR(Emisiones_CH4_CO2eq_LA[[#This Row],[Residuos (kilotoneladas CO₂e)]]-M323,0),0)</f>
        <v>40</v>
      </c>
      <c r="O324" s="6">
        <f>IF(A323=Emisiones_CH4_CO2eq_LA[[#This Row],[País]],IFERROR(((Emisiones_CH4_CO2eq_LA[[#This Row],[Residuos (kilotoneladas CO₂e)]]-M323)/M323)*100,0),0)</f>
        <v>1.7167381974248928</v>
      </c>
      <c r="P324" s="6">
        <v>0.26006803467573703</v>
      </c>
      <c r="Q324">
        <v>670</v>
      </c>
      <c r="R324">
        <f>IF(A323=Emisiones_CH4_CO2eq_LA[[#This Row],[País]],IFERROR(Emisiones_CH4_CO2eq_LA[[#This Row],[UCTUS (kilotoneladas CO₂e)]]-Q323,0),0)</f>
        <v>-820</v>
      </c>
      <c r="S324" s="6">
        <f>IF(A323=Emisiones_CH4_CO2eq_LA[[#This Row],[País]],IFERROR(((Emisiones_CH4_CO2eq_LA[[#This Row],[UCTUS (kilotoneladas CO₂e)]]-Q323)/Q323)*100,0),0)</f>
        <v>-55.033557046979865</v>
      </c>
      <c r="T324" s="6">
        <v>7.3521343136179002E-2</v>
      </c>
      <c r="U324">
        <v>0</v>
      </c>
      <c r="V324">
        <f>IF(A323=Emisiones_CH4_CO2eq_LA[[#This Row],[País]],IFERROR(Emisiones_CH4_CO2eq_LA[[#This Row],[Industria (kilotoneladas CO₂e)]]-U323,0),0)</f>
        <v>0</v>
      </c>
      <c r="W324" s="6">
        <f>IF(A323=Emisiones_CH4_CO2eq_LA[[#This Row],[País]],IFERROR(((Emisiones_CH4_CO2eq_LA[[#This Row],[Industria (kilotoneladas CO₂e)]]-U323)/U323)*100,0),0)</f>
        <v>0</v>
      </c>
      <c r="X324" s="6">
        <v>0</v>
      </c>
      <c r="Y324">
        <v>1060</v>
      </c>
      <c r="Z324">
        <f>IF(A323=Emisiones_CH4_CO2eq_LA[[#This Row],[País]],IFERROR(Emisiones_CH4_CO2eq_LA[[#This Row],[Otras Quemas de Combustible (kilotoneladas CO₂e)]]-Y323,0),0)</f>
        <v>0</v>
      </c>
      <c r="AA324" s="6">
        <f>IF(A323=Emisiones_CH4_CO2eq_LA[[#This Row],[País]],IFERROR(((Emisiones_CH4_CO2eq_LA[[#This Row],[Otras Quemas de Combustible (kilotoneladas CO₂e)]]-Y323)/Y323)*100,0),0)</f>
        <v>0</v>
      </c>
      <c r="AB324" s="6">
        <v>0.12</v>
      </c>
    </row>
    <row r="325" spans="1:28" x14ac:dyDescent="0.25">
      <c r="A325" t="s">
        <v>147</v>
      </c>
      <c r="B325" t="s">
        <v>147</v>
      </c>
      <c r="C325" t="s">
        <v>148</v>
      </c>
      <c r="D325">
        <v>2016</v>
      </c>
      <c r="E325">
        <v>4490</v>
      </c>
      <c r="F325">
        <f>IF(A324=Emisiones_CH4_CO2eq_LA[[#This Row],[País]],IFERROR(Emisiones_CH4_CO2eq_LA[[#This Row],[Agricultura (kilotoneladas CO₂e)]]-E324,0),0)</f>
        <v>80</v>
      </c>
      <c r="G325" s="6">
        <f>IF(A324=Emisiones_CH4_CO2eq_LA[[#This Row],[País]],IFERROR(((Emisiones_CH4_CO2eq_LA[[#This Row],[Agricultura (kilotoneladas CO₂e)]]-E324)/E324)*100,0),0)</f>
        <v>1.8140589569160999</v>
      </c>
      <c r="H325" s="6">
        <v>0.48430590011864899</v>
      </c>
      <c r="I325">
        <v>0</v>
      </c>
      <c r="J325">
        <f>IF(A324=Emisiones_CH4_CO2eq_LA[[#This Row],[País]],IFERROR(Emisiones_CH4_CO2eq_LA[[#This Row],[Emisiones Fugitivas (kilotoneladas CO₂e)]]-I324,0),0)</f>
        <v>0</v>
      </c>
      <c r="K325" s="6">
        <f>IF(A324=Emisiones_CH4_CO2eq_LA[[#This Row],[País]],IFERROR(((Emisiones_CH4_CO2eq_LA[[#This Row],[Emisiones Fugitivas (kilotoneladas CO₂e)]]-I324)/I324)*100,0),0)</f>
        <v>0</v>
      </c>
      <c r="L325" s="6">
        <v>0</v>
      </c>
      <c r="M325">
        <v>2410</v>
      </c>
      <c r="N325">
        <f>IF(A324=Emisiones_CH4_CO2eq_LA[[#This Row],[País]],IFERROR(Emisiones_CH4_CO2eq_LA[[#This Row],[Residuos (kilotoneladas CO₂e)]]-M324,0),0)</f>
        <v>40</v>
      </c>
      <c r="O325" s="6">
        <f>IF(A324=Emisiones_CH4_CO2eq_LA[[#This Row],[País]],IFERROR(((Emisiones_CH4_CO2eq_LA[[#This Row],[Residuos (kilotoneladas CO₂e)]]-M324)/M324)*100,0),0)</f>
        <v>1.6877637130801686</v>
      </c>
      <c r="P325" s="6">
        <v>0.25995038291446398</v>
      </c>
      <c r="Q325">
        <v>1330</v>
      </c>
      <c r="R325">
        <f>IF(A324=Emisiones_CH4_CO2eq_LA[[#This Row],[País]],IFERROR(Emisiones_CH4_CO2eq_LA[[#This Row],[UCTUS (kilotoneladas CO₂e)]]-Q324,0),0)</f>
        <v>660</v>
      </c>
      <c r="S325" s="6">
        <f>IF(A324=Emisiones_CH4_CO2eq_LA[[#This Row],[País]],IFERROR(((Emisiones_CH4_CO2eq_LA[[#This Row],[UCTUS (kilotoneladas CO₂e)]]-Q324)/Q324)*100,0),0)</f>
        <v>98.507462686567166</v>
      </c>
      <c r="T325" s="6">
        <v>0.143458095135368</v>
      </c>
      <c r="U325">
        <v>0</v>
      </c>
      <c r="V325">
        <f>IF(A324=Emisiones_CH4_CO2eq_LA[[#This Row],[País]],IFERROR(Emisiones_CH4_CO2eq_LA[[#This Row],[Industria (kilotoneladas CO₂e)]]-U324,0),0)</f>
        <v>0</v>
      </c>
      <c r="W325" s="6">
        <f>IF(A324=Emisiones_CH4_CO2eq_LA[[#This Row],[País]],IFERROR(((Emisiones_CH4_CO2eq_LA[[#This Row],[Industria (kilotoneladas CO₂e)]]-U324)/U324)*100,0),0)</f>
        <v>0</v>
      </c>
      <c r="X325" s="6">
        <v>0</v>
      </c>
      <c r="Y325">
        <v>1060</v>
      </c>
      <c r="Z325">
        <f>IF(A324=Emisiones_CH4_CO2eq_LA[[#This Row],[País]],IFERROR(Emisiones_CH4_CO2eq_LA[[#This Row],[Otras Quemas de Combustible (kilotoneladas CO₂e)]]-Y324,0),0)</f>
        <v>0</v>
      </c>
      <c r="AA325" s="6">
        <f>IF(A324=Emisiones_CH4_CO2eq_LA[[#This Row],[País]],IFERROR(((Emisiones_CH4_CO2eq_LA[[#This Row],[Otras Quemas de Combustible (kilotoneladas CO₂e)]]-Y324)/Y324)*100,0),0)</f>
        <v>0</v>
      </c>
      <c r="AB325" s="6">
        <v>0.11</v>
      </c>
    </row>
    <row r="326" spans="1:28" x14ac:dyDescent="0.25">
      <c r="A326" t="s">
        <v>221</v>
      </c>
      <c r="B326" t="s">
        <v>452</v>
      </c>
      <c r="C326" t="s">
        <v>222</v>
      </c>
      <c r="D326">
        <v>1990</v>
      </c>
      <c r="E326">
        <v>55390</v>
      </c>
      <c r="F326">
        <f>IF(A325=Emisiones_CH4_CO2eq_LA[[#This Row],[País]],IFERROR(Emisiones_CH4_CO2eq_LA[[#This Row],[Agricultura (kilotoneladas CO₂e)]]-E325,0),0)</f>
        <v>0</v>
      </c>
      <c r="G326" s="6">
        <f>IF(A325=Emisiones_CH4_CO2eq_LA[[#This Row],[País]],IFERROR(((Emisiones_CH4_CO2eq_LA[[#This Row],[Agricultura (kilotoneladas CO₂e)]]-E325)/E325)*100,0),0)</f>
        <v>0</v>
      </c>
      <c r="H326" s="6">
        <v>0.659852518971206</v>
      </c>
      <c r="I326">
        <v>20010</v>
      </c>
      <c r="J326">
        <f>IF(A325=Emisiones_CH4_CO2eq_LA[[#This Row],[País]],IFERROR(Emisiones_CH4_CO2eq_LA[[#This Row],[Emisiones Fugitivas (kilotoneladas CO₂e)]]-I325,0),0)</f>
        <v>0</v>
      </c>
      <c r="K326" s="6">
        <f>IF(A325=Emisiones_CH4_CO2eq_LA[[#This Row],[País]],IFERROR(((Emisiones_CH4_CO2eq_LA[[#This Row],[Emisiones Fugitivas (kilotoneladas CO₂e)]]-I325)/I325)*100,0),0)</f>
        <v>0</v>
      </c>
      <c r="L326" s="6">
        <v>0.23837604088488601</v>
      </c>
      <c r="M326">
        <v>6800</v>
      </c>
      <c r="N326">
        <f>IF(A325=Emisiones_CH4_CO2eq_LA[[#This Row],[País]],IFERROR(Emisiones_CH4_CO2eq_LA[[#This Row],[Residuos (kilotoneladas CO₂e)]]-M325,0),0)</f>
        <v>0</v>
      </c>
      <c r="O326" s="6">
        <f>IF(A325=Emisiones_CH4_CO2eq_LA[[#This Row],[País]],IFERROR(((Emisiones_CH4_CO2eq_LA[[#This Row],[Residuos (kilotoneladas CO₂e)]]-M325)/M325)*100,0),0)</f>
        <v>0</v>
      </c>
      <c r="P326" s="6">
        <v>8.1007350225748398E-2</v>
      </c>
      <c r="Q326">
        <v>2910</v>
      </c>
      <c r="R326">
        <f>IF(A325=Emisiones_CH4_CO2eq_LA[[#This Row],[País]],IFERROR(Emisiones_CH4_CO2eq_LA[[#This Row],[UCTUS (kilotoneladas CO₂e)]]-Q325,0),0)</f>
        <v>0</v>
      </c>
      <c r="S326" s="6">
        <f>IF(A325=Emisiones_CH4_CO2eq_LA[[#This Row],[País]],IFERROR(((Emisiones_CH4_CO2eq_LA[[#This Row],[UCTUS (kilotoneladas CO₂e)]]-Q325)/Q325)*100,0),0)</f>
        <v>0</v>
      </c>
      <c r="T326" s="6">
        <v>3.4666380758371702E-2</v>
      </c>
      <c r="U326">
        <v>130</v>
      </c>
      <c r="V326">
        <f>IF(A325=Emisiones_CH4_CO2eq_LA[[#This Row],[País]],IFERROR(Emisiones_CH4_CO2eq_LA[[#This Row],[Industria (kilotoneladas CO₂e)]]-U325,0),0)</f>
        <v>0</v>
      </c>
      <c r="W326" s="6">
        <f>IF(A325=Emisiones_CH4_CO2eq_LA[[#This Row],[País]],IFERROR(((Emisiones_CH4_CO2eq_LA[[#This Row],[Industria (kilotoneladas CO₂e)]]-U325)/U325)*100,0),0)</f>
        <v>0</v>
      </c>
      <c r="X326" s="6">
        <v>1.54866993078636E-3</v>
      </c>
      <c r="Y326">
        <v>4430</v>
      </c>
      <c r="Z326">
        <f>IF(A325=Emisiones_CH4_CO2eq_LA[[#This Row],[País]],IFERROR(Emisiones_CH4_CO2eq_LA[[#This Row],[Otras Quemas de Combustible (kilotoneladas CO₂e)]]-Y325,0),0)</f>
        <v>0</v>
      </c>
      <c r="AA326" s="6">
        <f>IF(A325=Emisiones_CH4_CO2eq_LA[[#This Row],[País]],IFERROR(((Emisiones_CH4_CO2eq_LA[[#This Row],[Otras Quemas de Combustible (kilotoneladas CO₂e)]]-Y325)/Y325)*100,0),0)</f>
        <v>0</v>
      </c>
      <c r="AB326" s="6">
        <v>0.05</v>
      </c>
    </row>
    <row r="327" spans="1:28" x14ac:dyDescent="0.25">
      <c r="A327" t="s">
        <v>221</v>
      </c>
      <c r="B327" t="s">
        <v>452</v>
      </c>
      <c r="C327" t="s">
        <v>222</v>
      </c>
      <c r="D327">
        <v>1991</v>
      </c>
      <c r="E327">
        <v>54980</v>
      </c>
      <c r="F327">
        <f>IF(A326=Emisiones_CH4_CO2eq_LA[[#This Row],[País]],IFERROR(Emisiones_CH4_CO2eq_LA[[#This Row],[Agricultura (kilotoneladas CO₂e)]]-E326,0),0)</f>
        <v>-410</v>
      </c>
      <c r="G327" s="6">
        <f>IF(A326=Emisiones_CH4_CO2eq_LA[[#This Row],[País]],IFERROR(((Emisiones_CH4_CO2eq_LA[[#This Row],[Agricultura (kilotoneladas CO₂e)]]-E326)/E326)*100,0),0)</f>
        <v>-0.74020581332370472</v>
      </c>
      <c r="H327" s="6">
        <v>0.64294317823020997</v>
      </c>
      <c r="I327">
        <v>20320</v>
      </c>
      <c r="J327">
        <f>IF(A326=Emisiones_CH4_CO2eq_LA[[#This Row],[País]],IFERROR(Emisiones_CH4_CO2eq_LA[[#This Row],[Emisiones Fugitivas (kilotoneladas CO₂e)]]-I326,0),0)</f>
        <v>310</v>
      </c>
      <c r="K327" s="6">
        <f>IF(A326=Emisiones_CH4_CO2eq_LA[[#This Row],[País]],IFERROR(((Emisiones_CH4_CO2eq_LA[[#This Row],[Emisiones Fugitivas (kilotoneladas CO₂e)]]-I326)/I326)*100,0),0)</f>
        <v>1.5492253873063468</v>
      </c>
      <c r="L327" s="6">
        <v>0.23762468864383099</v>
      </c>
      <c r="M327">
        <v>7430</v>
      </c>
      <c r="N327">
        <f>IF(A326=Emisiones_CH4_CO2eq_LA[[#This Row],[País]],IFERROR(Emisiones_CH4_CO2eq_LA[[#This Row],[Residuos (kilotoneladas CO₂e)]]-M326,0),0)</f>
        <v>630</v>
      </c>
      <c r="O327" s="6">
        <f>IF(A326=Emisiones_CH4_CO2eq_LA[[#This Row],[País]],IFERROR(((Emisiones_CH4_CO2eq_LA[[#This Row],[Residuos (kilotoneladas CO₂e)]]-M326)/M326)*100,0),0)</f>
        <v>9.264705882352942</v>
      </c>
      <c r="P327" s="6">
        <v>8.6887373849590097E-2</v>
      </c>
      <c r="Q327">
        <v>2910</v>
      </c>
      <c r="R327">
        <f>IF(A326=Emisiones_CH4_CO2eq_LA[[#This Row],[País]],IFERROR(Emisiones_CH4_CO2eq_LA[[#This Row],[UCTUS (kilotoneladas CO₂e)]]-Q326,0),0)</f>
        <v>0</v>
      </c>
      <c r="S327" s="6">
        <f>IF(A326=Emisiones_CH4_CO2eq_LA[[#This Row],[País]],IFERROR(((Emisiones_CH4_CO2eq_LA[[#This Row],[UCTUS (kilotoneladas CO₂e)]]-Q326)/Q326)*100,0),0)</f>
        <v>0</v>
      </c>
      <c r="T327" s="6">
        <v>3.4029913580391202E-2</v>
      </c>
      <c r="U327">
        <v>120</v>
      </c>
      <c r="V327">
        <f>IF(A326=Emisiones_CH4_CO2eq_LA[[#This Row],[País]],IFERROR(Emisiones_CH4_CO2eq_LA[[#This Row],[Industria (kilotoneladas CO₂e)]]-U326,0),0)</f>
        <v>-10</v>
      </c>
      <c r="W327" s="6">
        <f>IF(A326=Emisiones_CH4_CO2eq_LA[[#This Row],[País]],IFERROR(((Emisiones_CH4_CO2eq_LA[[#This Row],[Industria (kilotoneladas CO₂e)]]-U326)/U326)*100,0),0)</f>
        <v>-7.6923076923076925</v>
      </c>
      <c r="X327" s="6">
        <v>1.40329540537696E-3</v>
      </c>
      <c r="Y327">
        <v>4520</v>
      </c>
      <c r="Z327">
        <f>IF(A326=Emisiones_CH4_CO2eq_LA[[#This Row],[País]],IFERROR(Emisiones_CH4_CO2eq_LA[[#This Row],[Otras Quemas de Combustible (kilotoneladas CO₂e)]]-Y326,0),0)</f>
        <v>90</v>
      </c>
      <c r="AA327" s="6">
        <f>IF(A326=Emisiones_CH4_CO2eq_LA[[#This Row],[País]],IFERROR(((Emisiones_CH4_CO2eq_LA[[#This Row],[Otras Quemas de Combustible (kilotoneladas CO₂e)]]-Y326)/Y326)*100,0),0)</f>
        <v>2.0316027088036117</v>
      </c>
      <c r="AB327" s="6">
        <v>0.05</v>
      </c>
    </row>
    <row r="328" spans="1:28" x14ac:dyDescent="0.25">
      <c r="A328" t="s">
        <v>221</v>
      </c>
      <c r="B328" t="s">
        <v>452</v>
      </c>
      <c r="C328" t="s">
        <v>222</v>
      </c>
      <c r="D328">
        <v>1992</v>
      </c>
      <c r="E328">
        <v>54040</v>
      </c>
      <c r="F328">
        <f>IF(A327=Emisiones_CH4_CO2eq_LA[[#This Row],[País]],IFERROR(Emisiones_CH4_CO2eq_LA[[#This Row],[Agricultura (kilotoneladas CO₂e)]]-E327,0),0)</f>
        <v>-940</v>
      </c>
      <c r="G328" s="6">
        <f>IF(A327=Emisiones_CH4_CO2eq_LA[[#This Row],[País]],IFERROR(((Emisiones_CH4_CO2eq_LA[[#This Row],[Agricultura (kilotoneladas CO₂e)]]-E327)/E327)*100,0),0)</f>
        <v>-1.709712622771917</v>
      </c>
      <c r="H328" s="6">
        <v>0.62061441286247399</v>
      </c>
      <c r="I328">
        <v>20010</v>
      </c>
      <c r="J328">
        <f>IF(A327=Emisiones_CH4_CO2eq_LA[[#This Row],[País]],IFERROR(Emisiones_CH4_CO2eq_LA[[#This Row],[Emisiones Fugitivas (kilotoneladas CO₂e)]]-I327,0),0)</f>
        <v>-310</v>
      </c>
      <c r="K328" s="6">
        <f>IF(A327=Emisiones_CH4_CO2eq_LA[[#This Row],[País]],IFERROR(((Emisiones_CH4_CO2eq_LA[[#This Row],[Emisiones Fugitivas (kilotoneladas CO₂e)]]-I327)/I327)*100,0),0)</f>
        <v>-1.5255905511811023</v>
      </c>
      <c r="L328" s="6">
        <v>0.22980189491817399</v>
      </c>
      <c r="M328">
        <v>8039.99999999999</v>
      </c>
      <c r="N328">
        <f>IF(A327=Emisiones_CH4_CO2eq_LA[[#This Row],[País]],IFERROR(Emisiones_CH4_CO2eq_LA[[#This Row],[Residuos (kilotoneladas CO₂e)]]-M327,0),0)</f>
        <v>609.99999999999</v>
      </c>
      <c r="O328" s="6">
        <f>IF(A327=Emisiones_CH4_CO2eq_LA[[#This Row],[País]],IFERROR(((Emisiones_CH4_CO2eq_LA[[#This Row],[Residuos (kilotoneladas CO₂e)]]-M327)/M327)*100,0),0)</f>
        <v>8.2099596231492598</v>
      </c>
      <c r="P328" s="6">
        <v>9.2334194659776006E-2</v>
      </c>
      <c r="Q328">
        <v>2910</v>
      </c>
      <c r="R328">
        <f>IF(A327=Emisiones_CH4_CO2eq_LA[[#This Row],[País]],IFERROR(Emisiones_CH4_CO2eq_LA[[#This Row],[UCTUS (kilotoneladas CO₂e)]]-Q327,0),0)</f>
        <v>0</v>
      </c>
      <c r="S328" s="6">
        <f>IF(A327=Emisiones_CH4_CO2eq_LA[[#This Row],[País]],IFERROR(((Emisiones_CH4_CO2eq_LA[[#This Row],[UCTUS (kilotoneladas CO₂e)]]-Q327)/Q327)*100,0),0)</f>
        <v>0</v>
      </c>
      <c r="T328" s="6">
        <v>3.3419465977605499E-2</v>
      </c>
      <c r="U328">
        <v>120</v>
      </c>
      <c r="V328">
        <f>IF(A327=Emisiones_CH4_CO2eq_LA[[#This Row],[País]],IFERROR(Emisiones_CH4_CO2eq_LA[[#This Row],[Industria (kilotoneladas CO₂e)]]-U327,0),0)</f>
        <v>0</v>
      </c>
      <c r="W328" s="6">
        <f>IF(A327=Emisiones_CH4_CO2eq_LA[[#This Row],[País]],IFERROR(((Emisiones_CH4_CO2eq_LA[[#This Row],[Industria (kilotoneladas CO₂e)]]-U327)/U327)*100,0),0)</f>
        <v>0</v>
      </c>
      <c r="X328" s="6">
        <v>1.3781223083548599E-3</v>
      </c>
      <c r="Y328">
        <v>4600</v>
      </c>
      <c r="Z328">
        <f>IF(A327=Emisiones_CH4_CO2eq_LA[[#This Row],[País]],IFERROR(Emisiones_CH4_CO2eq_LA[[#This Row],[Otras Quemas de Combustible (kilotoneladas CO₂e)]]-Y327,0),0)</f>
        <v>80</v>
      </c>
      <c r="AA328" s="6">
        <f>IF(A327=Emisiones_CH4_CO2eq_LA[[#This Row],[País]],IFERROR(((Emisiones_CH4_CO2eq_LA[[#This Row],[Otras Quemas de Combustible (kilotoneladas CO₂e)]]-Y327)/Y327)*100,0),0)</f>
        <v>1.7699115044247788</v>
      </c>
      <c r="AB328" s="6">
        <v>0.05</v>
      </c>
    </row>
    <row r="329" spans="1:28" x14ac:dyDescent="0.25">
      <c r="A329" t="s">
        <v>221</v>
      </c>
      <c r="B329" t="s">
        <v>452</v>
      </c>
      <c r="C329" t="s">
        <v>222</v>
      </c>
      <c r="D329">
        <v>1993</v>
      </c>
      <c r="E329">
        <v>55190</v>
      </c>
      <c r="F329">
        <f>IF(A328=Emisiones_CH4_CO2eq_LA[[#This Row],[País]],IFERROR(Emisiones_CH4_CO2eq_LA[[#This Row],[Agricultura (kilotoneladas CO₂e)]]-E328,0),0)</f>
        <v>1150</v>
      </c>
      <c r="G329" s="6">
        <f>IF(A328=Emisiones_CH4_CO2eq_LA[[#This Row],[País]],IFERROR(((Emisiones_CH4_CO2eq_LA[[#This Row],[Agricultura (kilotoneladas CO₂e)]]-E328)/E328)*100,0),0)</f>
        <v>2.1280532938564027</v>
      </c>
      <c r="H329" s="6">
        <v>0.62273624823695295</v>
      </c>
      <c r="I329">
        <v>20900</v>
      </c>
      <c r="J329">
        <f>IF(A328=Emisiones_CH4_CO2eq_LA[[#This Row],[País]],IFERROR(Emisiones_CH4_CO2eq_LA[[#This Row],[Emisiones Fugitivas (kilotoneladas CO₂e)]]-I328,0),0)</f>
        <v>890</v>
      </c>
      <c r="K329" s="6">
        <f>IF(A328=Emisiones_CH4_CO2eq_LA[[#This Row],[País]],IFERROR(((Emisiones_CH4_CO2eq_LA[[#This Row],[Emisiones Fugitivas (kilotoneladas CO₂e)]]-I328)/I328)*100,0),0)</f>
        <v>4.4477761119440284</v>
      </c>
      <c r="L329" s="6">
        <v>0.235825105782792</v>
      </c>
      <c r="M329">
        <v>13860</v>
      </c>
      <c r="N329">
        <f>IF(A328=Emisiones_CH4_CO2eq_LA[[#This Row],[País]],IFERROR(Emisiones_CH4_CO2eq_LA[[#This Row],[Residuos (kilotoneladas CO₂e)]]-M328,0),0)</f>
        <v>5820.00000000001</v>
      </c>
      <c r="O329" s="6">
        <f>IF(A328=Emisiones_CH4_CO2eq_LA[[#This Row],[País]],IFERROR(((Emisiones_CH4_CO2eq_LA[[#This Row],[Residuos (kilotoneladas CO₂e)]]-M328)/M328)*100,0),0)</f>
        <v>72.38805970149275</v>
      </c>
      <c r="P329" s="6">
        <v>0.156389280677009</v>
      </c>
      <c r="Q329">
        <v>2910</v>
      </c>
      <c r="R329">
        <f>IF(A328=Emisiones_CH4_CO2eq_LA[[#This Row],[País]],IFERROR(Emisiones_CH4_CO2eq_LA[[#This Row],[UCTUS (kilotoneladas CO₂e)]]-Q328,0),0)</f>
        <v>0</v>
      </c>
      <c r="S329" s="6">
        <f>IF(A328=Emisiones_CH4_CO2eq_LA[[#This Row],[País]],IFERROR(((Emisiones_CH4_CO2eq_LA[[#This Row],[UCTUS (kilotoneladas CO₂e)]]-Q328)/Q328)*100,0),0)</f>
        <v>0</v>
      </c>
      <c r="T329" s="6">
        <v>3.2834978843441401E-2</v>
      </c>
      <c r="U329">
        <v>110</v>
      </c>
      <c r="V329">
        <f>IF(A328=Emisiones_CH4_CO2eq_LA[[#This Row],[País]],IFERROR(Emisiones_CH4_CO2eq_LA[[#This Row],[Industria (kilotoneladas CO₂e)]]-U328,0),0)</f>
        <v>-10</v>
      </c>
      <c r="W329" s="6">
        <f>IF(A328=Emisiones_CH4_CO2eq_LA[[#This Row],[País]],IFERROR(((Emisiones_CH4_CO2eq_LA[[#This Row],[Industria (kilotoneladas CO₂e)]]-U328)/U328)*100,0),0)</f>
        <v>-8.3333333333333321</v>
      </c>
      <c r="X329" s="6">
        <v>1.24118476727785E-3</v>
      </c>
      <c r="Y329">
        <v>4570</v>
      </c>
      <c r="Z329">
        <f>IF(A328=Emisiones_CH4_CO2eq_LA[[#This Row],[País]],IFERROR(Emisiones_CH4_CO2eq_LA[[#This Row],[Otras Quemas de Combustible (kilotoneladas CO₂e)]]-Y328,0),0)</f>
        <v>-30</v>
      </c>
      <c r="AA329" s="6">
        <f>IF(A328=Emisiones_CH4_CO2eq_LA[[#This Row],[País]],IFERROR(((Emisiones_CH4_CO2eq_LA[[#This Row],[Otras Quemas de Combustible (kilotoneladas CO₂e)]]-Y328)/Y328)*100,0),0)</f>
        <v>-0.65217391304347827</v>
      </c>
      <c r="AB329" s="6">
        <v>0.05</v>
      </c>
    </row>
    <row r="330" spans="1:28" x14ac:dyDescent="0.25">
      <c r="A330" t="s">
        <v>221</v>
      </c>
      <c r="B330" t="s">
        <v>452</v>
      </c>
      <c r="C330" t="s">
        <v>222</v>
      </c>
      <c r="D330">
        <v>1994</v>
      </c>
      <c r="E330">
        <v>55040</v>
      </c>
      <c r="F330">
        <f>IF(A329=Emisiones_CH4_CO2eq_LA[[#This Row],[País]],IFERROR(Emisiones_CH4_CO2eq_LA[[#This Row],[Agricultura (kilotoneladas CO₂e)]]-E329,0),0)</f>
        <v>-150</v>
      </c>
      <c r="G330" s="6">
        <f>IF(A329=Emisiones_CH4_CO2eq_LA[[#This Row],[País]],IFERROR(((Emisiones_CH4_CO2eq_LA[[#This Row],[Agricultura (kilotoneladas CO₂e)]]-E329)/E329)*100,0),0)</f>
        <v>-0.27178836745787277</v>
      </c>
      <c r="H330" s="6">
        <v>0.61049736013132705</v>
      </c>
      <c r="I330">
        <v>21050</v>
      </c>
      <c r="J330">
        <f>IF(A329=Emisiones_CH4_CO2eq_LA[[#This Row],[País]],IFERROR(Emisiones_CH4_CO2eq_LA[[#This Row],[Emisiones Fugitivas (kilotoneladas CO₂e)]]-I329,0),0)</f>
        <v>150</v>
      </c>
      <c r="K330" s="6">
        <f>IF(A329=Emisiones_CH4_CO2eq_LA[[#This Row],[País]],IFERROR(((Emisiones_CH4_CO2eq_LA[[#This Row],[Emisiones Fugitivas (kilotoneladas CO₂e)]]-I329)/I329)*100,0),0)</f>
        <v>0.71770334928229662</v>
      </c>
      <c r="L330" s="6">
        <v>0.23348418297173701</v>
      </c>
      <c r="M330">
        <v>14430</v>
      </c>
      <c r="N330">
        <f>IF(A329=Emisiones_CH4_CO2eq_LA[[#This Row],[País]],IFERROR(Emisiones_CH4_CO2eq_LA[[#This Row],[Residuos (kilotoneladas CO₂e)]]-M329,0),0)</f>
        <v>570</v>
      </c>
      <c r="O330" s="6">
        <f>IF(A329=Emisiones_CH4_CO2eq_LA[[#This Row],[País]],IFERROR(((Emisiones_CH4_CO2eq_LA[[#This Row],[Residuos (kilotoneladas CO₂e)]]-M329)/M329)*100,0),0)</f>
        <v>4.112554112554113</v>
      </c>
      <c r="P330" s="6">
        <v>0.160055903101291</v>
      </c>
      <c r="Q330">
        <v>2910</v>
      </c>
      <c r="R330">
        <f>IF(A329=Emisiones_CH4_CO2eq_LA[[#This Row],[País]],IFERROR(Emisiones_CH4_CO2eq_LA[[#This Row],[UCTUS (kilotoneladas CO₂e)]]-Q329,0),0)</f>
        <v>0</v>
      </c>
      <c r="S330" s="6">
        <f>IF(A329=Emisiones_CH4_CO2eq_LA[[#This Row],[País]],IFERROR(((Emisiones_CH4_CO2eq_LA[[#This Row],[UCTUS (kilotoneladas CO₂e)]]-Q329)/Q329)*100,0),0)</f>
        <v>0</v>
      </c>
      <c r="T330" s="6">
        <v>3.2277385864501497E-2</v>
      </c>
      <c r="U330">
        <v>110</v>
      </c>
      <c r="V330">
        <f>IF(A329=Emisiones_CH4_CO2eq_LA[[#This Row],[País]],IFERROR(Emisiones_CH4_CO2eq_LA[[#This Row],[Industria (kilotoneladas CO₂e)]]-U329,0),0)</f>
        <v>0</v>
      </c>
      <c r="W330" s="6">
        <f>IF(A329=Emisiones_CH4_CO2eq_LA[[#This Row],[País]],IFERROR(((Emisiones_CH4_CO2eq_LA[[#This Row],[Industria (kilotoneladas CO₂e)]]-U329)/U329)*100,0),0)</f>
        <v>0</v>
      </c>
      <c r="X330" s="6">
        <v>1.22010736944851E-3</v>
      </c>
      <c r="Y330">
        <v>4610</v>
      </c>
      <c r="Z330">
        <f>IF(A329=Emisiones_CH4_CO2eq_LA[[#This Row],[País]],IFERROR(Emisiones_CH4_CO2eq_LA[[#This Row],[Otras Quemas de Combustible (kilotoneladas CO₂e)]]-Y329,0),0)</f>
        <v>40</v>
      </c>
      <c r="AA330" s="6">
        <f>IF(A329=Emisiones_CH4_CO2eq_LA[[#This Row],[País]],IFERROR(((Emisiones_CH4_CO2eq_LA[[#This Row],[Otras Quemas de Combustible (kilotoneladas CO₂e)]]-Y329)/Y329)*100,0),0)</f>
        <v>0.87527352297592997</v>
      </c>
      <c r="AB330" s="6">
        <v>0.05</v>
      </c>
    </row>
    <row r="331" spans="1:28" x14ac:dyDescent="0.25">
      <c r="A331" t="s">
        <v>221</v>
      </c>
      <c r="B331" t="s">
        <v>452</v>
      </c>
      <c r="C331" t="s">
        <v>222</v>
      </c>
      <c r="D331">
        <v>1995</v>
      </c>
      <c r="E331">
        <v>54350</v>
      </c>
      <c r="F331">
        <f>IF(A330=Emisiones_CH4_CO2eq_LA[[#This Row],[País]],IFERROR(Emisiones_CH4_CO2eq_LA[[#This Row],[Agricultura (kilotoneladas CO₂e)]]-E330,0),0)</f>
        <v>-690</v>
      </c>
      <c r="G331" s="6">
        <f>IF(A330=Emisiones_CH4_CO2eq_LA[[#This Row],[País]],IFERROR(((Emisiones_CH4_CO2eq_LA[[#This Row],[Agricultura (kilotoneladas CO₂e)]]-E330)/E330)*100,0),0)</f>
        <v>-1.2536337209302326</v>
      </c>
      <c r="H331" s="6">
        <v>0.59293280822141903</v>
      </c>
      <c r="I331">
        <v>22090</v>
      </c>
      <c r="J331">
        <f>IF(A330=Emisiones_CH4_CO2eq_LA[[#This Row],[País]],IFERROR(Emisiones_CH4_CO2eq_LA[[#This Row],[Emisiones Fugitivas (kilotoneladas CO₂e)]]-I330,0),0)</f>
        <v>1040</v>
      </c>
      <c r="K331" s="6">
        <f>IF(A330=Emisiones_CH4_CO2eq_LA[[#This Row],[País]],IFERROR(((Emisiones_CH4_CO2eq_LA[[#This Row],[Emisiones Fugitivas (kilotoneladas CO₂e)]]-I330)/I330)*100,0),0)</f>
        <v>4.9406175771971501</v>
      </c>
      <c r="L331" s="6">
        <v>0.24099145784013101</v>
      </c>
      <c r="M331">
        <v>15030</v>
      </c>
      <c r="N331">
        <f>IF(A330=Emisiones_CH4_CO2eq_LA[[#This Row],[País]],IFERROR(Emisiones_CH4_CO2eq_LA[[#This Row],[Residuos (kilotoneladas CO₂e)]]-M330,0),0)</f>
        <v>600</v>
      </c>
      <c r="O331" s="6">
        <f>IF(A330=Emisiones_CH4_CO2eq_LA[[#This Row],[País]],IFERROR(((Emisiones_CH4_CO2eq_LA[[#This Row],[Residuos (kilotoneladas CO₂e)]]-M330)/M330)*100,0),0)</f>
        <v>4.1580041580041582</v>
      </c>
      <c r="P331" s="6">
        <v>0.16397019517144301</v>
      </c>
      <c r="Q331">
        <v>2910</v>
      </c>
      <c r="R331">
        <f>IF(A330=Emisiones_CH4_CO2eq_LA[[#This Row],[País]],IFERROR(Emisiones_CH4_CO2eq_LA[[#This Row],[UCTUS (kilotoneladas CO₂e)]]-Q330,0),0)</f>
        <v>0</v>
      </c>
      <c r="S331" s="6">
        <f>IF(A330=Emisiones_CH4_CO2eq_LA[[#This Row],[País]],IFERROR(((Emisiones_CH4_CO2eq_LA[[#This Row],[UCTUS (kilotoneladas CO₂e)]]-Q330)/Q330)*100,0),0)</f>
        <v>0</v>
      </c>
      <c r="T331" s="6">
        <v>3.1746724414431098E-2</v>
      </c>
      <c r="U331">
        <v>110</v>
      </c>
      <c r="V331">
        <f>IF(A330=Emisiones_CH4_CO2eq_LA[[#This Row],[País]],IFERROR(Emisiones_CH4_CO2eq_LA[[#This Row],[Industria (kilotoneladas CO₂e)]]-U330,0),0)</f>
        <v>0</v>
      </c>
      <c r="W331" s="6">
        <f>IF(A330=Emisiones_CH4_CO2eq_LA[[#This Row],[País]],IFERROR(((Emisiones_CH4_CO2eq_LA[[#This Row],[Industria (kilotoneladas CO₂e)]]-U330)/U330)*100,0),0)</f>
        <v>0</v>
      </c>
      <c r="X331" s="6">
        <v>1.20004800192007E-3</v>
      </c>
      <c r="Y331">
        <v>4630</v>
      </c>
      <c r="Z331">
        <f>IF(A330=Emisiones_CH4_CO2eq_LA[[#This Row],[País]],IFERROR(Emisiones_CH4_CO2eq_LA[[#This Row],[Otras Quemas de Combustible (kilotoneladas CO₂e)]]-Y330,0),0)</f>
        <v>20</v>
      </c>
      <c r="AA331" s="6">
        <f>IF(A330=Emisiones_CH4_CO2eq_LA[[#This Row],[País]],IFERROR(((Emisiones_CH4_CO2eq_LA[[#This Row],[Otras Quemas de Combustible (kilotoneladas CO₂e)]]-Y330)/Y330)*100,0),0)</f>
        <v>0.43383947939262474</v>
      </c>
      <c r="AB331" s="6">
        <v>0.05</v>
      </c>
    </row>
    <row r="332" spans="1:28" x14ac:dyDescent="0.25">
      <c r="A332" t="s">
        <v>221</v>
      </c>
      <c r="B332" t="s">
        <v>452</v>
      </c>
      <c r="C332" t="s">
        <v>222</v>
      </c>
      <c r="D332">
        <v>1996</v>
      </c>
      <c r="E332">
        <v>52840</v>
      </c>
      <c r="F332">
        <f>IF(A331=Emisiones_CH4_CO2eq_LA[[#This Row],[País]],IFERROR(Emisiones_CH4_CO2eq_LA[[#This Row],[Agricultura (kilotoneladas CO₂e)]]-E331,0),0)</f>
        <v>-1510</v>
      </c>
      <c r="G332" s="6">
        <f>IF(A331=Emisiones_CH4_CO2eq_LA[[#This Row],[País]],IFERROR(((Emisiones_CH4_CO2eq_LA[[#This Row],[Agricultura (kilotoneladas CO₂e)]]-E331)/E331)*100,0),0)</f>
        <v>-2.7782888684452622</v>
      </c>
      <c r="H332" s="6">
        <v>0.56727538192319604</v>
      </c>
      <c r="I332">
        <v>27530</v>
      </c>
      <c r="J332">
        <f>IF(A331=Emisiones_CH4_CO2eq_LA[[#This Row],[País]],IFERROR(Emisiones_CH4_CO2eq_LA[[#This Row],[Emisiones Fugitivas (kilotoneladas CO₂e)]]-I331,0),0)</f>
        <v>5440</v>
      </c>
      <c r="K332" s="6">
        <f>IF(A331=Emisiones_CH4_CO2eq_LA[[#This Row],[País]],IFERROR(((Emisiones_CH4_CO2eq_LA[[#This Row],[Emisiones Fugitivas (kilotoneladas CO₂e)]]-I331)/I331)*100,0),0)</f>
        <v>24.626527840651878</v>
      </c>
      <c r="L332" s="6">
        <v>0.29555433884075699</v>
      </c>
      <c r="M332">
        <v>15560</v>
      </c>
      <c r="N332">
        <f>IF(A331=Emisiones_CH4_CO2eq_LA[[#This Row],[País]],IFERROR(Emisiones_CH4_CO2eq_LA[[#This Row],[Residuos (kilotoneladas CO₂e)]]-M331,0),0)</f>
        <v>530</v>
      </c>
      <c r="O332" s="6">
        <f>IF(A331=Emisiones_CH4_CO2eq_LA[[#This Row],[País]],IFERROR(((Emisiones_CH4_CO2eq_LA[[#This Row],[Residuos (kilotoneladas CO₂e)]]-M331)/M331)*100,0),0)</f>
        <v>3.5262807717897542</v>
      </c>
      <c r="P332" s="6">
        <v>0.167047784684423</v>
      </c>
      <c r="Q332">
        <v>1230</v>
      </c>
      <c r="R332">
        <f>IF(A331=Emisiones_CH4_CO2eq_LA[[#This Row],[País]],IFERROR(Emisiones_CH4_CO2eq_LA[[#This Row],[UCTUS (kilotoneladas CO₂e)]]-Q331,0),0)</f>
        <v>-1680</v>
      </c>
      <c r="S332" s="6">
        <f>IF(A331=Emisiones_CH4_CO2eq_LA[[#This Row],[País]],IFERROR(((Emisiones_CH4_CO2eq_LA[[#This Row],[UCTUS (kilotoneladas CO₂e)]]-Q331)/Q331)*100,0),0)</f>
        <v>-57.731958762886592</v>
      </c>
      <c r="T332" s="6">
        <v>1.32049341363651E-2</v>
      </c>
      <c r="U332">
        <v>120</v>
      </c>
      <c r="V332">
        <f>IF(A331=Emisiones_CH4_CO2eq_LA[[#This Row],[País]],IFERROR(Emisiones_CH4_CO2eq_LA[[#This Row],[Industria (kilotoneladas CO₂e)]]-U331,0),0)</f>
        <v>10</v>
      </c>
      <c r="W332" s="6">
        <f>IF(A331=Emisiones_CH4_CO2eq_LA[[#This Row],[País]],IFERROR(((Emisiones_CH4_CO2eq_LA[[#This Row],[Industria (kilotoneladas CO₂e)]]-U331)/U331)*100,0),0)</f>
        <v>9.0909090909090917</v>
      </c>
      <c r="X332" s="6">
        <v>1.28828625720635E-3</v>
      </c>
      <c r="Y332">
        <v>4640</v>
      </c>
      <c r="Z332">
        <f>IF(A331=Emisiones_CH4_CO2eq_LA[[#This Row],[País]],IFERROR(Emisiones_CH4_CO2eq_LA[[#This Row],[Otras Quemas de Combustible (kilotoneladas CO₂e)]]-Y331,0),0)</f>
        <v>10</v>
      </c>
      <c r="AA332" s="6">
        <f>IF(A331=Emisiones_CH4_CO2eq_LA[[#This Row],[País]],IFERROR(((Emisiones_CH4_CO2eq_LA[[#This Row],[Otras Quemas de Combustible (kilotoneladas CO₂e)]]-Y331)/Y331)*100,0),0)</f>
        <v>0.21598272138228944</v>
      </c>
      <c r="AB332" s="6">
        <v>0.05</v>
      </c>
    </row>
    <row r="333" spans="1:28" x14ac:dyDescent="0.25">
      <c r="A333" t="s">
        <v>221</v>
      </c>
      <c r="B333" t="s">
        <v>452</v>
      </c>
      <c r="C333" t="s">
        <v>222</v>
      </c>
      <c r="D333">
        <v>1997</v>
      </c>
      <c r="E333">
        <v>53410</v>
      </c>
      <c r="F333">
        <f>IF(A332=Emisiones_CH4_CO2eq_LA[[#This Row],[País]],IFERROR(Emisiones_CH4_CO2eq_LA[[#This Row],[Agricultura (kilotoneladas CO₂e)]]-E332,0),0)</f>
        <v>570</v>
      </c>
      <c r="G333" s="6">
        <f>IF(A332=Emisiones_CH4_CO2eq_LA[[#This Row],[País]],IFERROR(((Emisiones_CH4_CO2eq_LA[[#This Row],[Agricultura (kilotoneladas CO₂e)]]-E332)/E332)*100,0),0)</f>
        <v>1.0787282361847086</v>
      </c>
      <c r="H333" s="6">
        <v>0.56452209573939505</v>
      </c>
      <c r="I333">
        <v>31270</v>
      </c>
      <c r="J333">
        <f>IF(A332=Emisiones_CH4_CO2eq_LA[[#This Row],[País]],IFERROR(Emisiones_CH4_CO2eq_LA[[#This Row],[Emisiones Fugitivas (kilotoneladas CO₂e)]]-I332,0),0)</f>
        <v>3740</v>
      </c>
      <c r="K333" s="6">
        <f>IF(A332=Emisiones_CH4_CO2eq_LA[[#This Row],[País]],IFERROR(((Emisiones_CH4_CO2eq_LA[[#This Row],[Emisiones Fugitivas (kilotoneladas CO₂e)]]-I332)/I332)*100,0),0)</f>
        <v>13.585179803850345</v>
      </c>
      <c r="L333" s="6">
        <v>0.330511251334411</v>
      </c>
      <c r="M333">
        <v>15460</v>
      </c>
      <c r="N333">
        <f>IF(A332=Emisiones_CH4_CO2eq_LA[[#This Row],[País]],IFERROR(Emisiones_CH4_CO2eq_LA[[#This Row],[Residuos (kilotoneladas CO₂e)]]-M332,0),0)</f>
        <v>-100</v>
      </c>
      <c r="O333" s="6">
        <f>IF(A332=Emisiones_CH4_CO2eq_LA[[#This Row],[País]],IFERROR(((Emisiones_CH4_CO2eq_LA[[#This Row],[Residuos (kilotoneladas CO₂e)]]-M332)/M332)*100,0),0)</f>
        <v>-0.64267352185089976</v>
      </c>
      <c r="P333" s="6">
        <v>0.16340594645442899</v>
      </c>
      <c r="Q333">
        <v>1400</v>
      </c>
      <c r="R333">
        <f>IF(A332=Emisiones_CH4_CO2eq_LA[[#This Row],[País]],IFERROR(Emisiones_CH4_CO2eq_LA[[#This Row],[UCTUS (kilotoneladas CO₂e)]]-Q332,0),0)</f>
        <v>170</v>
      </c>
      <c r="S333" s="6">
        <f>IF(A332=Emisiones_CH4_CO2eq_LA[[#This Row],[País]],IFERROR(((Emisiones_CH4_CO2eq_LA[[#This Row],[UCTUS (kilotoneladas CO₂e)]]-Q332)/Q332)*100,0),0)</f>
        <v>13.821138211382115</v>
      </c>
      <c r="T333" s="6">
        <v>1.47974337022122E-2</v>
      </c>
      <c r="U333">
        <v>120</v>
      </c>
      <c r="V333">
        <f>IF(A332=Emisiones_CH4_CO2eq_LA[[#This Row],[País]],IFERROR(Emisiones_CH4_CO2eq_LA[[#This Row],[Industria (kilotoneladas CO₂e)]]-U332,0),0)</f>
        <v>0</v>
      </c>
      <c r="W333" s="6">
        <f>IF(A332=Emisiones_CH4_CO2eq_LA[[#This Row],[País]],IFERROR(((Emisiones_CH4_CO2eq_LA[[#This Row],[Industria (kilotoneladas CO₂e)]]-U332)/U332)*100,0),0)</f>
        <v>0</v>
      </c>
      <c r="X333" s="6">
        <v>1.26835146018961E-3</v>
      </c>
      <c r="Y333">
        <v>4670</v>
      </c>
      <c r="Z333">
        <f>IF(A332=Emisiones_CH4_CO2eq_LA[[#This Row],[País]],IFERROR(Emisiones_CH4_CO2eq_LA[[#This Row],[Otras Quemas de Combustible (kilotoneladas CO₂e)]]-Y332,0),0)</f>
        <v>30</v>
      </c>
      <c r="AA333" s="6">
        <f>IF(A332=Emisiones_CH4_CO2eq_LA[[#This Row],[País]],IFERROR(((Emisiones_CH4_CO2eq_LA[[#This Row],[Otras Quemas de Combustible (kilotoneladas CO₂e)]]-Y332)/Y332)*100,0),0)</f>
        <v>0.64655172413793105</v>
      </c>
      <c r="AB333" s="6">
        <v>0.05</v>
      </c>
    </row>
    <row r="334" spans="1:28" x14ac:dyDescent="0.25">
      <c r="A334" t="s">
        <v>221</v>
      </c>
      <c r="B334" t="s">
        <v>452</v>
      </c>
      <c r="C334" t="s">
        <v>222</v>
      </c>
      <c r="D334">
        <v>1998</v>
      </c>
      <c r="E334">
        <v>54070</v>
      </c>
      <c r="F334">
        <f>IF(A333=Emisiones_CH4_CO2eq_LA[[#This Row],[País]],IFERROR(Emisiones_CH4_CO2eq_LA[[#This Row],[Agricultura (kilotoneladas CO₂e)]]-E333,0),0)</f>
        <v>660</v>
      </c>
      <c r="G334" s="6">
        <f>IF(A333=Emisiones_CH4_CO2eq_LA[[#This Row],[País]],IFERROR(((Emisiones_CH4_CO2eq_LA[[#This Row],[Agricultura (kilotoneladas CO₂e)]]-E333)/E333)*100,0),0)</f>
        <v>1.2357236472570678</v>
      </c>
      <c r="H334" s="6">
        <v>0.56290080786207997</v>
      </c>
      <c r="I334">
        <v>32790</v>
      </c>
      <c r="J334">
        <f>IF(A333=Emisiones_CH4_CO2eq_LA[[#This Row],[País]],IFERROR(Emisiones_CH4_CO2eq_LA[[#This Row],[Emisiones Fugitivas (kilotoneladas CO₂e)]]-I333,0),0)</f>
        <v>1520</v>
      </c>
      <c r="K334" s="6">
        <f>IF(A333=Emisiones_CH4_CO2eq_LA[[#This Row],[País]],IFERROR(((Emisiones_CH4_CO2eq_LA[[#This Row],[Emisiones Fugitivas (kilotoneladas CO₂e)]]-I333)/I333)*100,0),0)</f>
        <v>4.8608890310201467</v>
      </c>
      <c r="L334" s="6">
        <v>0.34136337136670197</v>
      </c>
      <c r="M334">
        <v>15390</v>
      </c>
      <c r="N334">
        <f>IF(A333=Emisiones_CH4_CO2eq_LA[[#This Row],[País]],IFERROR(Emisiones_CH4_CO2eq_LA[[#This Row],[Residuos (kilotoneladas CO₂e)]]-M333,0),0)</f>
        <v>-70</v>
      </c>
      <c r="O334" s="6">
        <f>IF(A333=Emisiones_CH4_CO2eq_LA[[#This Row],[País]],IFERROR(((Emisiones_CH4_CO2eq_LA[[#This Row],[Residuos (kilotoneladas CO₂e)]]-M333)/M333)*100,0),0)</f>
        <v>-0.45278137128072443</v>
      </c>
      <c r="P334" s="6">
        <v>0.16021903889397801</v>
      </c>
      <c r="Q334">
        <v>7430</v>
      </c>
      <c r="R334">
        <f>IF(A333=Emisiones_CH4_CO2eq_LA[[#This Row],[País]],IFERROR(Emisiones_CH4_CO2eq_LA[[#This Row],[UCTUS (kilotoneladas CO₂e)]]-Q333,0),0)</f>
        <v>6030</v>
      </c>
      <c r="S334" s="6">
        <f>IF(A333=Emisiones_CH4_CO2eq_LA[[#This Row],[País]],IFERROR(((Emisiones_CH4_CO2eq_LA[[#This Row],[UCTUS (kilotoneladas CO₂e)]]-Q333)/Q333)*100,0),0)</f>
        <v>430.71428571428567</v>
      </c>
      <c r="T334" s="6">
        <v>7.7350712084617301E-2</v>
      </c>
      <c r="U334">
        <v>120</v>
      </c>
      <c r="V334">
        <f>IF(A333=Emisiones_CH4_CO2eq_LA[[#This Row],[País]],IFERROR(Emisiones_CH4_CO2eq_LA[[#This Row],[Industria (kilotoneladas CO₂e)]]-U333,0),0)</f>
        <v>0</v>
      </c>
      <c r="W334" s="6">
        <f>IF(A333=Emisiones_CH4_CO2eq_LA[[#This Row],[País]],IFERROR(((Emisiones_CH4_CO2eq_LA[[#This Row],[Industria (kilotoneladas CO₂e)]]-U333)/U333)*100,0),0)</f>
        <v>0</v>
      </c>
      <c r="X334" s="6">
        <v>1.24927125843258E-3</v>
      </c>
      <c r="Y334">
        <v>4710</v>
      </c>
      <c r="Z334">
        <f>IF(A333=Emisiones_CH4_CO2eq_LA[[#This Row],[País]],IFERROR(Emisiones_CH4_CO2eq_LA[[#This Row],[Otras Quemas de Combustible (kilotoneladas CO₂e)]]-Y333,0),0)</f>
        <v>40</v>
      </c>
      <c r="AA334" s="6">
        <f>IF(A333=Emisiones_CH4_CO2eq_LA[[#This Row],[País]],IFERROR(((Emisiones_CH4_CO2eq_LA[[#This Row],[Otras Quemas de Combustible (kilotoneladas CO₂e)]]-Y333)/Y333)*100,0),0)</f>
        <v>0.85653104925053536</v>
      </c>
      <c r="AB334" s="6">
        <v>0.05</v>
      </c>
    </row>
    <row r="335" spans="1:28" x14ac:dyDescent="0.25">
      <c r="A335" t="s">
        <v>221</v>
      </c>
      <c r="B335" t="s">
        <v>452</v>
      </c>
      <c r="C335" t="s">
        <v>222</v>
      </c>
      <c r="D335">
        <v>1999</v>
      </c>
      <c r="E335">
        <v>52650</v>
      </c>
      <c r="F335">
        <f>IF(A334=Emisiones_CH4_CO2eq_LA[[#This Row],[País]],IFERROR(Emisiones_CH4_CO2eq_LA[[#This Row],[Agricultura (kilotoneladas CO₂e)]]-E334,0),0)</f>
        <v>-1420</v>
      </c>
      <c r="G335" s="6">
        <f>IF(A334=Emisiones_CH4_CO2eq_LA[[#This Row],[País]],IFERROR(((Emisiones_CH4_CO2eq_LA[[#This Row],[Agricultura (kilotoneladas CO₂e)]]-E334)/E334)*100,0),0)</f>
        <v>-2.6262252635472536</v>
      </c>
      <c r="H335" s="6">
        <v>0.54008308970610797</v>
      </c>
      <c r="I335">
        <v>29300</v>
      </c>
      <c r="J335">
        <f>IF(A334=Emisiones_CH4_CO2eq_LA[[#This Row],[País]],IFERROR(Emisiones_CH4_CO2eq_LA[[#This Row],[Emisiones Fugitivas (kilotoneladas CO₂e)]]-I334,0),0)</f>
        <v>-3490</v>
      </c>
      <c r="K335" s="6">
        <f>IF(A334=Emisiones_CH4_CO2eq_LA[[#This Row],[País]],IFERROR(((Emisiones_CH4_CO2eq_LA[[#This Row],[Emisiones Fugitivas (kilotoneladas CO₂e)]]-I334)/I334)*100,0),0)</f>
        <v>-10.643488868557487</v>
      </c>
      <c r="L335" s="6">
        <v>0.30055906036826102</v>
      </c>
      <c r="M335">
        <v>16170</v>
      </c>
      <c r="N335">
        <f>IF(A334=Emisiones_CH4_CO2eq_LA[[#This Row],[País]],IFERROR(Emisiones_CH4_CO2eq_LA[[#This Row],[Residuos (kilotoneladas CO₂e)]]-M334,0),0)</f>
        <v>780</v>
      </c>
      <c r="O335" s="6">
        <f>IF(A334=Emisiones_CH4_CO2eq_LA[[#This Row],[País]],IFERROR(((Emisiones_CH4_CO2eq_LA[[#This Row],[Residuos (kilotoneladas CO₂e)]]-M334)/M334)*100,0),0)</f>
        <v>5.0682261208577</v>
      </c>
      <c r="P335" s="6">
        <v>0.16587167256501001</v>
      </c>
      <c r="Q335">
        <v>3780</v>
      </c>
      <c r="R335">
        <f>IF(A334=Emisiones_CH4_CO2eq_LA[[#This Row],[País]],IFERROR(Emisiones_CH4_CO2eq_LA[[#This Row],[UCTUS (kilotoneladas CO₂e)]]-Q334,0),0)</f>
        <v>-3650</v>
      </c>
      <c r="S335" s="6">
        <f>IF(A334=Emisiones_CH4_CO2eq_LA[[#This Row],[País]],IFERROR(((Emisiones_CH4_CO2eq_LA[[#This Row],[UCTUS (kilotoneladas CO₂e)]]-Q334)/Q334)*100,0),0)</f>
        <v>-49.125168236877528</v>
      </c>
      <c r="T335" s="6">
        <v>3.8775196184028297E-2</v>
      </c>
      <c r="U335">
        <v>120</v>
      </c>
      <c r="V335">
        <f>IF(A334=Emisiones_CH4_CO2eq_LA[[#This Row],[País]],IFERROR(Emisiones_CH4_CO2eq_LA[[#This Row],[Industria (kilotoneladas CO₂e)]]-U334,0),0)</f>
        <v>0</v>
      </c>
      <c r="W335" s="6">
        <f>IF(A334=Emisiones_CH4_CO2eq_LA[[#This Row],[País]],IFERROR(((Emisiones_CH4_CO2eq_LA[[#This Row],[Industria (kilotoneladas CO₂e)]]-U334)/U334)*100,0),0)</f>
        <v>0</v>
      </c>
      <c r="X335" s="6">
        <v>1.2309586090167701E-3</v>
      </c>
      <c r="Y335">
        <v>4710</v>
      </c>
      <c r="Z335">
        <f>IF(A334=Emisiones_CH4_CO2eq_LA[[#This Row],[País]],IFERROR(Emisiones_CH4_CO2eq_LA[[#This Row],[Otras Quemas de Combustible (kilotoneladas CO₂e)]]-Y334,0),0)</f>
        <v>0</v>
      </c>
      <c r="AA335" s="6">
        <f>IF(A334=Emisiones_CH4_CO2eq_LA[[#This Row],[País]],IFERROR(((Emisiones_CH4_CO2eq_LA[[#This Row],[Otras Quemas de Combustible (kilotoneladas CO₂e)]]-Y334)/Y334)*100,0),0)</f>
        <v>0</v>
      </c>
      <c r="AB335" s="6">
        <v>0.05</v>
      </c>
    </row>
    <row r="336" spans="1:28" x14ac:dyDescent="0.25">
      <c r="A336" t="s">
        <v>221</v>
      </c>
      <c r="B336" t="s">
        <v>452</v>
      </c>
      <c r="C336" t="s">
        <v>222</v>
      </c>
      <c r="D336">
        <v>2000</v>
      </c>
      <c r="E336">
        <v>53150</v>
      </c>
      <c r="F336">
        <f>IF(A335=Emisiones_CH4_CO2eq_LA[[#This Row],[País]],IFERROR(Emisiones_CH4_CO2eq_LA[[#This Row],[Agricultura (kilotoneladas CO₂e)]]-E335,0),0)</f>
        <v>500</v>
      </c>
      <c r="G336" s="6">
        <f>IF(A335=Emisiones_CH4_CO2eq_LA[[#This Row],[País]],IFERROR(((Emisiones_CH4_CO2eq_LA[[#This Row],[Agricultura (kilotoneladas CO₂e)]]-E335)/E335)*100,0),0)</f>
        <v>0.94966761633428298</v>
      </c>
      <c r="H336" s="6">
        <v>0.53741152679474202</v>
      </c>
      <c r="I336">
        <v>30050</v>
      </c>
      <c r="J336">
        <f>IF(A335=Emisiones_CH4_CO2eq_LA[[#This Row],[País]],IFERROR(Emisiones_CH4_CO2eq_LA[[#This Row],[Emisiones Fugitivas (kilotoneladas CO₂e)]]-I335,0),0)</f>
        <v>750</v>
      </c>
      <c r="K336" s="6">
        <f>IF(A335=Emisiones_CH4_CO2eq_LA[[#This Row],[País]],IFERROR(((Emisiones_CH4_CO2eq_LA[[#This Row],[Emisiones Fugitivas (kilotoneladas CO₂e)]]-I335)/I335)*100,0),0)</f>
        <v>2.5597269624573378</v>
      </c>
      <c r="L336" s="6">
        <v>0.30384226491405403</v>
      </c>
      <c r="M336">
        <v>17140</v>
      </c>
      <c r="N336">
        <f>IF(A335=Emisiones_CH4_CO2eq_LA[[#This Row],[País]],IFERROR(Emisiones_CH4_CO2eq_LA[[#This Row],[Residuos (kilotoneladas CO₂e)]]-M335,0),0)</f>
        <v>970</v>
      </c>
      <c r="O336" s="6">
        <f>IF(A335=Emisiones_CH4_CO2eq_LA[[#This Row],[País]],IFERROR(((Emisiones_CH4_CO2eq_LA[[#This Row],[Residuos (kilotoneladas CO₂e)]]-M335)/M335)*100,0),0)</f>
        <v>5.9987631416202847</v>
      </c>
      <c r="P336" s="6">
        <v>0.17330637007077801</v>
      </c>
      <c r="Q336">
        <v>3800</v>
      </c>
      <c r="R336">
        <f>IF(A335=Emisiones_CH4_CO2eq_LA[[#This Row],[País]],IFERROR(Emisiones_CH4_CO2eq_LA[[#This Row],[UCTUS (kilotoneladas CO₂e)]]-Q335,0),0)</f>
        <v>20</v>
      </c>
      <c r="S336" s="6">
        <f>IF(A335=Emisiones_CH4_CO2eq_LA[[#This Row],[País]],IFERROR(((Emisiones_CH4_CO2eq_LA[[#This Row],[UCTUS (kilotoneladas CO₂e)]]-Q335)/Q335)*100,0),0)</f>
        <v>0.52910052910052907</v>
      </c>
      <c r="T336" s="6">
        <v>3.8422649140546002E-2</v>
      </c>
      <c r="U336">
        <v>120</v>
      </c>
      <c r="V336">
        <f>IF(A335=Emisiones_CH4_CO2eq_LA[[#This Row],[País]],IFERROR(Emisiones_CH4_CO2eq_LA[[#This Row],[Industria (kilotoneladas CO₂e)]]-U335,0),0)</f>
        <v>0</v>
      </c>
      <c r="W336" s="6">
        <f>IF(A335=Emisiones_CH4_CO2eq_LA[[#This Row],[País]],IFERROR(((Emisiones_CH4_CO2eq_LA[[#This Row],[Industria (kilotoneladas CO₂e)]]-U335)/U335)*100,0),0)</f>
        <v>0</v>
      </c>
      <c r="X336" s="6">
        <v>1.21334681496461E-3</v>
      </c>
      <c r="Y336">
        <v>4770</v>
      </c>
      <c r="Z336">
        <f>IF(A335=Emisiones_CH4_CO2eq_LA[[#This Row],[País]],IFERROR(Emisiones_CH4_CO2eq_LA[[#This Row],[Otras Quemas de Combustible (kilotoneladas CO₂e)]]-Y335,0),0)</f>
        <v>60</v>
      </c>
      <c r="AA336" s="6">
        <f>IF(A335=Emisiones_CH4_CO2eq_LA[[#This Row],[País]],IFERROR(((Emisiones_CH4_CO2eq_LA[[#This Row],[Otras Quemas de Combustible (kilotoneladas CO₂e)]]-Y335)/Y335)*100,0),0)</f>
        <v>1.2738853503184715</v>
      </c>
      <c r="AB336" s="6">
        <v>0.05</v>
      </c>
    </row>
    <row r="337" spans="1:28" x14ac:dyDescent="0.25">
      <c r="A337" t="s">
        <v>221</v>
      </c>
      <c r="B337" t="s">
        <v>452</v>
      </c>
      <c r="C337" t="s">
        <v>222</v>
      </c>
      <c r="D337">
        <v>2001</v>
      </c>
      <c r="E337">
        <v>53200</v>
      </c>
      <c r="F337">
        <f>IF(A336=Emisiones_CH4_CO2eq_LA[[#This Row],[País]],IFERROR(Emisiones_CH4_CO2eq_LA[[#This Row],[Agricultura (kilotoneladas CO₂e)]]-E336,0),0)</f>
        <v>50</v>
      </c>
      <c r="G337" s="6">
        <f>IF(A336=Emisiones_CH4_CO2eq_LA[[#This Row],[País]],IFERROR(((Emisiones_CH4_CO2eq_LA[[#This Row],[Agricultura (kilotoneladas CO₂e)]]-E336)/E336)*100,0),0)</f>
        <v>9.4073377234242708E-2</v>
      </c>
      <c r="H337" s="6">
        <v>0.53041935033599796</v>
      </c>
      <c r="I337">
        <v>28300</v>
      </c>
      <c r="J337">
        <f>IF(A336=Emisiones_CH4_CO2eq_LA[[#This Row],[País]],IFERROR(Emisiones_CH4_CO2eq_LA[[#This Row],[Emisiones Fugitivas (kilotoneladas CO₂e)]]-I336,0),0)</f>
        <v>-1750</v>
      </c>
      <c r="K337" s="6">
        <f>IF(A336=Emisiones_CH4_CO2eq_LA[[#This Row],[País]],IFERROR(((Emisiones_CH4_CO2eq_LA[[#This Row],[Emisiones Fugitivas (kilotoneladas CO₂e)]]-I336)/I336)*100,0),0)</f>
        <v>-5.8236272878535766</v>
      </c>
      <c r="L337" s="6">
        <v>0.28215916568625399</v>
      </c>
      <c r="M337">
        <v>17680</v>
      </c>
      <c r="N337">
        <f>IF(A336=Emisiones_CH4_CO2eq_LA[[#This Row],[País]],IFERROR(Emisiones_CH4_CO2eq_LA[[#This Row],[Residuos (kilotoneladas CO₂e)]]-M336,0),0)</f>
        <v>540</v>
      </c>
      <c r="O337" s="6">
        <f>IF(A336=Emisiones_CH4_CO2eq_LA[[#This Row],[País]],IFERROR(((Emisiones_CH4_CO2eq_LA[[#This Row],[Residuos (kilotoneladas CO₂e)]]-M336)/M336)*100,0),0)</f>
        <v>3.1505250875145858</v>
      </c>
      <c r="P337" s="6">
        <v>0.17627470138985801</v>
      </c>
      <c r="Q337">
        <v>1540</v>
      </c>
      <c r="R337">
        <f>IF(A336=Emisiones_CH4_CO2eq_LA[[#This Row],[País]],IFERROR(Emisiones_CH4_CO2eq_LA[[#This Row],[UCTUS (kilotoneladas CO₂e)]]-Q336,0),0)</f>
        <v>-2260</v>
      </c>
      <c r="S337" s="6">
        <f>IF(A336=Emisiones_CH4_CO2eq_LA[[#This Row],[País]],IFERROR(((Emisiones_CH4_CO2eq_LA[[#This Row],[UCTUS (kilotoneladas CO₂e)]]-Q336)/Q336)*100,0),0)</f>
        <v>-59.473684210526315</v>
      </c>
      <c r="T337" s="6">
        <v>1.5354244351831499E-2</v>
      </c>
      <c r="U337">
        <v>100</v>
      </c>
      <c r="V337">
        <f>IF(A336=Emisiones_CH4_CO2eq_LA[[#This Row],[País]],IFERROR(Emisiones_CH4_CO2eq_LA[[#This Row],[Industria (kilotoneladas CO₂e)]]-U336,0),0)</f>
        <v>-20</v>
      </c>
      <c r="W337" s="6">
        <f>IF(A336=Emisiones_CH4_CO2eq_LA[[#This Row],[País]],IFERROR(((Emisiones_CH4_CO2eq_LA[[#This Row],[Industria (kilotoneladas CO₂e)]]-U336)/U336)*100,0),0)</f>
        <v>-16.666666666666664</v>
      </c>
      <c r="X337" s="6">
        <v>9.9702885401503497E-4</v>
      </c>
      <c r="Y337">
        <v>4690</v>
      </c>
      <c r="Z337">
        <f>IF(A336=Emisiones_CH4_CO2eq_LA[[#This Row],[País]],IFERROR(Emisiones_CH4_CO2eq_LA[[#This Row],[Otras Quemas de Combustible (kilotoneladas CO₂e)]]-Y336,0),0)</f>
        <v>-80</v>
      </c>
      <c r="AA337" s="6">
        <f>IF(A336=Emisiones_CH4_CO2eq_LA[[#This Row],[País]],IFERROR(((Emisiones_CH4_CO2eq_LA[[#This Row],[Otras Quemas de Combustible (kilotoneladas CO₂e)]]-Y336)/Y336)*100,0),0)</f>
        <v>-1.6771488469601679</v>
      </c>
      <c r="AB337" s="6">
        <v>0.05</v>
      </c>
    </row>
    <row r="338" spans="1:28" x14ac:dyDescent="0.25">
      <c r="A338" t="s">
        <v>221</v>
      </c>
      <c r="B338" t="s">
        <v>452</v>
      </c>
      <c r="C338" t="s">
        <v>222</v>
      </c>
      <c r="D338">
        <v>2002</v>
      </c>
      <c r="E338">
        <v>54470</v>
      </c>
      <c r="F338">
        <f>IF(A337=Emisiones_CH4_CO2eq_LA[[#This Row],[País]],IFERROR(Emisiones_CH4_CO2eq_LA[[#This Row],[Agricultura (kilotoneladas CO₂e)]]-E337,0),0)</f>
        <v>1270</v>
      </c>
      <c r="G338" s="6">
        <f>IF(A337=Emisiones_CH4_CO2eq_LA[[#This Row],[País]],IFERROR(((Emisiones_CH4_CO2eq_LA[[#This Row],[Agricultura (kilotoneladas CO₂e)]]-E337)/E337)*100,0),0)</f>
        <v>2.3872180451127818</v>
      </c>
      <c r="H338" s="6">
        <v>0.53567389487141603</v>
      </c>
      <c r="I338">
        <v>27260</v>
      </c>
      <c r="J338">
        <f>IF(A337=Emisiones_CH4_CO2eq_LA[[#This Row],[País]],IFERROR(Emisiones_CH4_CO2eq_LA[[#This Row],[Emisiones Fugitivas (kilotoneladas CO₂e)]]-I337,0),0)</f>
        <v>-1040</v>
      </c>
      <c r="K338" s="6">
        <f>IF(A337=Emisiones_CH4_CO2eq_LA[[#This Row],[País]],IFERROR(((Emisiones_CH4_CO2eq_LA[[#This Row],[Emisiones Fugitivas (kilotoneladas CO₂e)]]-I337)/I337)*100,0),0)</f>
        <v>-3.6749116607773851</v>
      </c>
      <c r="L338" s="6">
        <v>0.26808280474012802</v>
      </c>
      <c r="M338">
        <v>18450</v>
      </c>
      <c r="N338">
        <f>IF(A337=Emisiones_CH4_CO2eq_LA[[#This Row],[País]],IFERROR(Emisiones_CH4_CO2eq_LA[[#This Row],[Residuos (kilotoneladas CO₂e)]]-M337,0),0)</f>
        <v>770</v>
      </c>
      <c r="O338" s="6">
        <f>IF(A337=Emisiones_CH4_CO2eq_LA[[#This Row],[País]],IFERROR(((Emisiones_CH4_CO2eq_LA[[#This Row],[Residuos (kilotoneladas CO₂e)]]-M337)/M337)*100,0),0)</f>
        <v>4.3552036199095019</v>
      </c>
      <c r="P338" s="6">
        <v>0.18144269066233901</v>
      </c>
      <c r="Q338">
        <v>2370</v>
      </c>
      <c r="R338">
        <f>IF(A337=Emisiones_CH4_CO2eq_LA[[#This Row],[País]],IFERROR(Emisiones_CH4_CO2eq_LA[[#This Row],[UCTUS (kilotoneladas CO₂e)]]-Q337,0),0)</f>
        <v>830</v>
      </c>
      <c r="S338" s="6">
        <f>IF(A337=Emisiones_CH4_CO2eq_LA[[#This Row],[País]],IFERROR(((Emisiones_CH4_CO2eq_LA[[#This Row],[UCTUS (kilotoneladas CO₂e)]]-Q337)/Q337)*100,0),0)</f>
        <v>53.896103896103895</v>
      </c>
      <c r="T338" s="6">
        <v>2.33072724590647E-2</v>
      </c>
      <c r="U338">
        <v>90</v>
      </c>
      <c r="V338">
        <f>IF(A337=Emisiones_CH4_CO2eq_LA[[#This Row],[País]],IFERROR(Emisiones_CH4_CO2eq_LA[[#This Row],[Industria (kilotoneladas CO₂e)]]-U337,0),0)</f>
        <v>-10</v>
      </c>
      <c r="W338" s="6">
        <f>IF(A337=Emisiones_CH4_CO2eq_LA[[#This Row],[País]],IFERROR(((Emisiones_CH4_CO2eq_LA[[#This Row],[Industria (kilotoneladas CO₂e)]]-U337)/U337)*100,0),0)</f>
        <v>-10</v>
      </c>
      <c r="X338" s="6">
        <v>8.8508629591385103E-4</v>
      </c>
      <c r="Y338">
        <v>4710</v>
      </c>
      <c r="Z338">
        <f>IF(A337=Emisiones_CH4_CO2eq_LA[[#This Row],[País]],IFERROR(Emisiones_CH4_CO2eq_LA[[#This Row],[Otras Quemas de Combustible (kilotoneladas CO₂e)]]-Y337,0),0)</f>
        <v>20</v>
      </c>
      <c r="AA338" s="6">
        <f>IF(A337=Emisiones_CH4_CO2eq_LA[[#This Row],[País]],IFERROR(((Emisiones_CH4_CO2eq_LA[[#This Row],[Otras Quemas de Combustible (kilotoneladas CO₂e)]]-Y337)/Y337)*100,0),0)</f>
        <v>0.42643923240938164</v>
      </c>
      <c r="AB338" s="6">
        <v>0.05</v>
      </c>
    </row>
    <row r="339" spans="1:28" x14ac:dyDescent="0.25">
      <c r="A339" t="s">
        <v>221</v>
      </c>
      <c r="B339" t="s">
        <v>452</v>
      </c>
      <c r="C339" t="s">
        <v>222</v>
      </c>
      <c r="D339">
        <v>2003</v>
      </c>
      <c r="E339">
        <v>54710</v>
      </c>
      <c r="F339">
        <f>IF(A338=Emisiones_CH4_CO2eq_LA[[#This Row],[País]],IFERROR(Emisiones_CH4_CO2eq_LA[[#This Row],[Agricultura (kilotoneladas CO₂e)]]-E338,0),0)</f>
        <v>240</v>
      </c>
      <c r="G339" s="6">
        <f>IF(A338=Emisiones_CH4_CO2eq_LA[[#This Row],[País]],IFERROR(((Emisiones_CH4_CO2eq_LA[[#This Row],[Agricultura (kilotoneladas CO₂e)]]-E338)/E338)*100,0),0)</f>
        <v>0.44060950982192032</v>
      </c>
      <c r="H339" s="6">
        <v>0.530747664458047</v>
      </c>
      <c r="I339">
        <v>28850</v>
      </c>
      <c r="J339">
        <f>IF(A338=Emisiones_CH4_CO2eq_LA[[#This Row],[País]],IFERROR(Emisiones_CH4_CO2eq_LA[[#This Row],[Emisiones Fugitivas (kilotoneladas CO₂e)]]-I338,0),0)</f>
        <v>1590</v>
      </c>
      <c r="K339" s="6">
        <f>IF(A338=Emisiones_CH4_CO2eq_LA[[#This Row],[País]],IFERROR(((Emisiones_CH4_CO2eq_LA[[#This Row],[Emisiones Fugitivas (kilotoneladas CO₂e)]]-I338)/I338)*100,0),0)</f>
        <v>5.8327219369038881</v>
      </c>
      <c r="L339" s="6">
        <v>0.27987698993995003</v>
      </c>
      <c r="M339">
        <v>19140</v>
      </c>
      <c r="N339">
        <f>IF(A338=Emisiones_CH4_CO2eq_LA[[#This Row],[País]],IFERROR(Emisiones_CH4_CO2eq_LA[[#This Row],[Residuos (kilotoneladas CO₂e)]]-M338,0),0)</f>
        <v>690</v>
      </c>
      <c r="O339" s="6">
        <f>IF(A338=Emisiones_CH4_CO2eq_LA[[#This Row],[País]],IFERROR(((Emisiones_CH4_CO2eq_LA[[#This Row],[Residuos (kilotoneladas CO₂e)]]-M338)/M338)*100,0),0)</f>
        <v>3.7398373983739837</v>
      </c>
      <c r="P339" s="6">
        <v>0.18567922313520399</v>
      </c>
      <c r="Q339">
        <v>6460</v>
      </c>
      <c r="R339">
        <f>IF(A338=Emisiones_CH4_CO2eq_LA[[#This Row],[País]],IFERROR(Emisiones_CH4_CO2eq_LA[[#This Row],[UCTUS (kilotoneladas CO₂e)]]-Q338,0),0)</f>
        <v>4090</v>
      </c>
      <c r="S339" s="6">
        <f>IF(A338=Emisiones_CH4_CO2eq_LA[[#This Row],[País]],IFERROR(((Emisiones_CH4_CO2eq_LA[[#This Row],[UCTUS (kilotoneladas CO₂e)]]-Q338)/Q338)*100,0),0)</f>
        <v>172.57383966244726</v>
      </c>
      <c r="T339" s="6">
        <v>6.2669163085340596E-2</v>
      </c>
      <c r="U339">
        <v>90</v>
      </c>
      <c r="V339">
        <f>IF(A338=Emisiones_CH4_CO2eq_LA[[#This Row],[País]],IFERROR(Emisiones_CH4_CO2eq_LA[[#This Row],[Industria (kilotoneladas CO₂e)]]-U338,0),0)</f>
        <v>0</v>
      </c>
      <c r="W339" s="6">
        <f>IF(A338=Emisiones_CH4_CO2eq_LA[[#This Row],[País]],IFERROR(((Emisiones_CH4_CO2eq_LA[[#This Row],[Industria (kilotoneladas CO₂e)]]-U338)/U338)*100,0),0)</f>
        <v>0</v>
      </c>
      <c r="X339" s="6">
        <v>8.7309979530660303E-4</v>
      </c>
      <c r="Y339">
        <v>4780</v>
      </c>
      <c r="Z339">
        <f>IF(A338=Emisiones_CH4_CO2eq_LA[[#This Row],[País]],IFERROR(Emisiones_CH4_CO2eq_LA[[#This Row],[Otras Quemas de Combustible (kilotoneladas CO₂e)]]-Y338,0),0)</f>
        <v>70</v>
      </c>
      <c r="AA339" s="6">
        <f>IF(A338=Emisiones_CH4_CO2eq_LA[[#This Row],[País]],IFERROR(((Emisiones_CH4_CO2eq_LA[[#This Row],[Otras Quemas de Combustible (kilotoneladas CO₂e)]]-Y338)/Y338)*100,0),0)</f>
        <v>1.48619957537155</v>
      </c>
      <c r="AB339" s="6">
        <v>0.05</v>
      </c>
    </row>
    <row r="340" spans="1:28" x14ac:dyDescent="0.25">
      <c r="A340" t="s">
        <v>221</v>
      </c>
      <c r="B340" t="s">
        <v>452</v>
      </c>
      <c r="C340" t="s">
        <v>222</v>
      </c>
      <c r="D340">
        <v>2004</v>
      </c>
      <c r="E340">
        <v>54240</v>
      </c>
      <c r="F340">
        <f>IF(A339=Emisiones_CH4_CO2eq_LA[[#This Row],[País]],IFERROR(Emisiones_CH4_CO2eq_LA[[#This Row],[Agricultura (kilotoneladas CO₂e)]]-E339,0),0)</f>
        <v>-470</v>
      </c>
      <c r="G340" s="6">
        <f>IF(A339=Emisiones_CH4_CO2eq_LA[[#This Row],[País]],IFERROR(((Emisiones_CH4_CO2eq_LA[[#This Row],[Agricultura (kilotoneladas CO₂e)]]-E339)/E339)*100,0),0)</f>
        <v>-0.85907512337781033</v>
      </c>
      <c r="H340" s="6">
        <v>0.51896856910491296</v>
      </c>
      <c r="I340">
        <v>27370</v>
      </c>
      <c r="J340">
        <f>IF(A339=Emisiones_CH4_CO2eq_LA[[#This Row],[País]],IFERROR(Emisiones_CH4_CO2eq_LA[[#This Row],[Emisiones Fugitivas (kilotoneladas CO₂e)]]-I339,0),0)</f>
        <v>-1480</v>
      </c>
      <c r="K340" s="6">
        <f>IF(A339=Emisiones_CH4_CO2eq_LA[[#This Row],[País]],IFERROR(((Emisiones_CH4_CO2eq_LA[[#This Row],[Emisiones Fugitivas (kilotoneladas CO₂e)]]-I339)/I339)*100,0),0)</f>
        <v>-5.1299826689774699</v>
      </c>
      <c r="L340" s="6">
        <v>0.261876285700617</v>
      </c>
      <c r="M340">
        <v>20070</v>
      </c>
      <c r="N340">
        <f>IF(A339=Emisiones_CH4_CO2eq_LA[[#This Row],[País]],IFERROR(Emisiones_CH4_CO2eq_LA[[#This Row],[Residuos (kilotoneladas CO₂e)]]-M339,0),0)</f>
        <v>930</v>
      </c>
      <c r="O340" s="6">
        <f>IF(A339=Emisiones_CH4_CO2eq_LA[[#This Row],[País]],IFERROR(((Emisiones_CH4_CO2eq_LA[[#This Row],[Residuos (kilotoneladas CO₂e)]]-M339)/M339)*100,0),0)</f>
        <v>4.8589341692789967</v>
      </c>
      <c r="P340" s="6">
        <v>0.192029852174329</v>
      </c>
      <c r="Q340">
        <v>790</v>
      </c>
      <c r="R340">
        <f>IF(A339=Emisiones_CH4_CO2eq_LA[[#This Row],[País]],IFERROR(Emisiones_CH4_CO2eq_LA[[#This Row],[UCTUS (kilotoneladas CO₂e)]]-Q339,0),0)</f>
        <v>-5670</v>
      </c>
      <c r="S340" s="6">
        <f>IF(A339=Emisiones_CH4_CO2eq_LA[[#This Row],[País]],IFERROR(((Emisiones_CH4_CO2eq_LA[[#This Row],[UCTUS (kilotoneladas CO₂e)]]-Q339)/Q339)*100,0),0)</f>
        <v>-87.77089783281734</v>
      </c>
      <c r="T340" s="6">
        <v>7.5587236281873397E-3</v>
      </c>
      <c r="U340">
        <v>90</v>
      </c>
      <c r="V340">
        <f>IF(A339=Emisiones_CH4_CO2eq_LA[[#This Row],[País]],IFERROR(Emisiones_CH4_CO2eq_LA[[#This Row],[Industria (kilotoneladas CO₂e)]]-U339,0),0)</f>
        <v>0</v>
      </c>
      <c r="W340" s="6">
        <f>IF(A339=Emisiones_CH4_CO2eq_LA[[#This Row],[País]],IFERROR(((Emisiones_CH4_CO2eq_LA[[#This Row],[Industria (kilotoneladas CO₂e)]]-U339)/U339)*100,0),0)</f>
        <v>0</v>
      </c>
      <c r="X340" s="6">
        <v>8.6112041333779796E-4</v>
      </c>
      <c r="Y340">
        <v>4830</v>
      </c>
      <c r="Z340">
        <f>IF(A339=Emisiones_CH4_CO2eq_LA[[#This Row],[País]],IFERROR(Emisiones_CH4_CO2eq_LA[[#This Row],[Otras Quemas de Combustible (kilotoneladas CO₂e)]]-Y339,0),0)</f>
        <v>50</v>
      </c>
      <c r="AA340" s="6">
        <f>IF(A339=Emisiones_CH4_CO2eq_LA[[#This Row],[País]],IFERROR(((Emisiones_CH4_CO2eq_LA[[#This Row],[Otras Quemas de Combustible (kilotoneladas CO₂e)]]-Y339)/Y339)*100,0),0)</f>
        <v>1.0460251046025104</v>
      </c>
      <c r="AB340" s="6">
        <v>0.05</v>
      </c>
    </row>
    <row r="341" spans="1:28" x14ac:dyDescent="0.25">
      <c r="A341" t="s">
        <v>221</v>
      </c>
      <c r="B341" t="s">
        <v>452</v>
      </c>
      <c r="C341" t="s">
        <v>222</v>
      </c>
      <c r="D341">
        <v>2005</v>
      </c>
      <c r="E341">
        <v>54150</v>
      </c>
      <c r="F341">
        <f>IF(A340=Emisiones_CH4_CO2eq_LA[[#This Row],[País]],IFERROR(Emisiones_CH4_CO2eq_LA[[#This Row],[Agricultura (kilotoneladas CO₂e)]]-E340,0),0)</f>
        <v>-90</v>
      </c>
      <c r="G341" s="6">
        <f>IF(A340=Emisiones_CH4_CO2eq_LA[[#This Row],[País]],IFERROR(((Emisiones_CH4_CO2eq_LA[[#This Row],[Agricultura (kilotoneladas CO₂e)]]-E340)/E340)*100,0),0)</f>
        <v>-0.16592920353982302</v>
      </c>
      <c r="H341" s="6">
        <v>0.51082496108674103</v>
      </c>
      <c r="I341">
        <v>28000</v>
      </c>
      <c r="J341">
        <f>IF(A340=Emisiones_CH4_CO2eq_LA[[#This Row],[País]],IFERROR(Emisiones_CH4_CO2eq_LA[[#This Row],[Emisiones Fugitivas (kilotoneladas CO₂e)]]-I340,0),0)</f>
        <v>630</v>
      </c>
      <c r="K341" s="6">
        <f>IF(A340=Emisiones_CH4_CO2eq_LA[[#This Row],[País]],IFERROR(((Emisiones_CH4_CO2eq_LA[[#This Row],[Emisiones Fugitivas (kilotoneladas CO₂e)]]-I340)/I340)*100,0),0)</f>
        <v>2.3017902813299234</v>
      </c>
      <c r="L341" s="6">
        <v>0.26413848403377199</v>
      </c>
      <c r="M341">
        <v>21390</v>
      </c>
      <c r="N341">
        <f>IF(A340=Emisiones_CH4_CO2eq_LA[[#This Row],[País]],IFERROR(Emisiones_CH4_CO2eq_LA[[#This Row],[Residuos (kilotoneladas CO₂e)]]-M340,0),0)</f>
        <v>1320</v>
      </c>
      <c r="O341" s="6">
        <f>IF(A340=Emisiones_CH4_CO2eq_LA[[#This Row],[País]],IFERROR(((Emisiones_CH4_CO2eq_LA[[#This Row],[Residuos (kilotoneladas CO₂e)]]-M340)/M340)*100,0),0)</f>
        <v>6.5769805680119582</v>
      </c>
      <c r="P341" s="6">
        <v>0.201782934767227</v>
      </c>
      <c r="Q341">
        <v>4050</v>
      </c>
      <c r="R341">
        <f>IF(A340=Emisiones_CH4_CO2eq_LA[[#This Row],[País]],IFERROR(Emisiones_CH4_CO2eq_LA[[#This Row],[UCTUS (kilotoneladas CO₂e)]]-Q340,0),0)</f>
        <v>3260</v>
      </c>
      <c r="S341" s="6">
        <f>IF(A340=Emisiones_CH4_CO2eq_LA[[#This Row],[País]],IFERROR(((Emisiones_CH4_CO2eq_LA[[#This Row],[UCTUS (kilotoneladas CO₂e)]]-Q340)/Q340)*100,0),0)</f>
        <v>412.65822784810126</v>
      </c>
      <c r="T341" s="6">
        <v>3.8205745012027698E-2</v>
      </c>
      <c r="U341">
        <v>90</v>
      </c>
      <c r="V341">
        <f>IF(A340=Emisiones_CH4_CO2eq_LA[[#This Row],[País]],IFERROR(Emisiones_CH4_CO2eq_LA[[#This Row],[Industria (kilotoneladas CO₂e)]]-U340,0),0)</f>
        <v>0</v>
      </c>
      <c r="W341" s="6">
        <f>IF(A340=Emisiones_CH4_CO2eq_LA[[#This Row],[País]],IFERROR(((Emisiones_CH4_CO2eq_LA[[#This Row],[Industria (kilotoneladas CO₂e)]]-U340)/U340)*100,0),0)</f>
        <v>0</v>
      </c>
      <c r="X341" s="6">
        <v>8.4901655582283802E-4</v>
      </c>
      <c r="Y341">
        <v>4870</v>
      </c>
      <c r="Z341">
        <f>IF(A340=Emisiones_CH4_CO2eq_LA[[#This Row],[País]],IFERROR(Emisiones_CH4_CO2eq_LA[[#This Row],[Otras Quemas de Combustible (kilotoneladas CO₂e)]]-Y340,0),0)</f>
        <v>40</v>
      </c>
      <c r="AA341" s="6">
        <f>IF(A340=Emisiones_CH4_CO2eq_LA[[#This Row],[País]],IFERROR(((Emisiones_CH4_CO2eq_LA[[#This Row],[Otras Quemas de Combustible (kilotoneladas CO₂e)]]-Y340)/Y340)*100,0),0)</f>
        <v>0.82815734989648038</v>
      </c>
      <c r="AB341" s="6">
        <v>0.05</v>
      </c>
    </row>
    <row r="342" spans="1:28" x14ac:dyDescent="0.25">
      <c r="A342" t="s">
        <v>221</v>
      </c>
      <c r="B342" t="s">
        <v>452</v>
      </c>
      <c r="C342" t="s">
        <v>222</v>
      </c>
      <c r="D342">
        <v>2006</v>
      </c>
      <c r="E342">
        <v>54270</v>
      </c>
      <c r="F342">
        <f>IF(A341=Emisiones_CH4_CO2eq_LA[[#This Row],[País]],IFERROR(Emisiones_CH4_CO2eq_LA[[#This Row],[Agricultura (kilotoneladas CO₂e)]]-E341,0),0)</f>
        <v>120</v>
      </c>
      <c r="G342" s="6">
        <f>IF(A341=Emisiones_CH4_CO2eq_LA[[#This Row],[País]],IFERROR(((Emisiones_CH4_CO2eq_LA[[#This Row],[Agricultura (kilotoneladas CO₂e)]]-E341)/E341)*100,0),0)</f>
        <v>0.221606648199446</v>
      </c>
      <c r="H342" s="6">
        <v>0.50455559687616203</v>
      </c>
      <c r="I342">
        <v>29620</v>
      </c>
      <c r="J342">
        <f>IF(A341=Emisiones_CH4_CO2eq_LA[[#This Row],[País]],IFERROR(Emisiones_CH4_CO2eq_LA[[#This Row],[Emisiones Fugitivas (kilotoneladas CO₂e)]]-I341,0),0)</f>
        <v>1620</v>
      </c>
      <c r="K342" s="6">
        <f>IF(A341=Emisiones_CH4_CO2eq_LA[[#This Row],[País]],IFERROR(((Emisiones_CH4_CO2eq_LA[[#This Row],[Emisiones Fugitivas (kilotoneladas CO₂e)]]-I341)/I341)*100,0),0)</f>
        <v>5.7857142857142856</v>
      </c>
      <c r="L342" s="6">
        <v>0.27538118259576</v>
      </c>
      <c r="M342">
        <v>23640</v>
      </c>
      <c r="N342">
        <f>IF(A341=Emisiones_CH4_CO2eq_LA[[#This Row],[País]],IFERROR(Emisiones_CH4_CO2eq_LA[[#This Row],[Residuos (kilotoneladas CO₂e)]]-M341,0),0)</f>
        <v>2250</v>
      </c>
      <c r="O342" s="6">
        <f>IF(A341=Emisiones_CH4_CO2eq_LA[[#This Row],[País]],IFERROR(((Emisiones_CH4_CO2eq_LA[[#This Row],[Residuos (kilotoneladas CO₂e)]]-M341)/M341)*100,0),0)</f>
        <v>10.518934081346423</v>
      </c>
      <c r="P342" s="6">
        <v>0.21978430643361799</v>
      </c>
      <c r="Q342">
        <v>3310</v>
      </c>
      <c r="R342">
        <f>IF(A341=Emisiones_CH4_CO2eq_LA[[#This Row],[País]],IFERROR(Emisiones_CH4_CO2eq_LA[[#This Row],[UCTUS (kilotoneladas CO₂e)]]-Q341,0),0)</f>
        <v>-740</v>
      </c>
      <c r="S342" s="6">
        <f>IF(A341=Emisiones_CH4_CO2eq_LA[[#This Row],[País]],IFERROR(((Emisiones_CH4_CO2eq_LA[[#This Row],[UCTUS (kilotoneladas CO₂e)]]-Q341)/Q341)*100,0),0)</f>
        <v>-18.271604938271604</v>
      </c>
      <c r="T342" s="6">
        <v>3.07735217552993E-2</v>
      </c>
      <c r="U342">
        <v>90</v>
      </c>
      <c r="V342">
        <f>IF(A341=Emisiones_CH4_CO2eq_LA[[#This Row],[País]],IFERROR(Emisiones_CH4_CO2eq_LA[[#This Row],[Industria (kilotoneladas CO₂e)]]-U341,0),0)</f>
        <v>0</v>
      </c>
      <c r="W342" s="6">
        <f>IF(A341=Emisiones_CH4_CO2eq_LA[[#This Row],[País]],IFERROR(((Emisiones_CH4_CO2eq_LA[[#This Row],[Industria (kilotoneladas CO₂e)]]-U341)/U341)*100,0),0)</f>
        <v>0</v>
      </c>
      <c r="X342" s="6">
        <v>8.3674228337672E-4</v>
      </c>
      <c r="Y342">
        <v>4890</v>
      </c>
      <c r="Z342">
        <f>IF(A341=Emisiones_CH4_CO2eq_LA[[#This Row],[País]],IFERROR(Emisiones_CH4_CO2eq_LA[[#This Row],[Otras Quemas de Combustible (kilotoneladas CO₂e)]]-Y341,0),0)</f>
        <v>20</v>
      </c>
      <c r="AA342" s="6">
        <f>IF(A341=Emisiones_CH4_CO2eq_LA[[#This Row],[País]],IFERROR(((Emisiones_CH4_CO2eq_LA[[#This Row],[Otras Quemas de Combustible (kilotoneladas CO₂e)]]-Y341)/Y341)*100,0),0)</f>
        <v>0.41067761806981523</v>
      </c>
      <c r="AB342" s="6">
        <v>0.05</v>
      </c>
    </row>
    <row r="343" spans="1:28" x14ac:dyDescent="0.25">
      <c r="A343" t="s">
        <v>221</v>
      </c>
      <c r="B343" t="s">
        <v>452</v>
      </c>
      <c r="C343" t="s">
        <v>222</v>
      </c>
      <c r="D343">
        <v>2007</v>
      </c>
      <c r="E343">
        <v>54750</v>
      </c>
      <c r="F343">
        <f>IF(A342=Emisiones_CH4_CO2eq_LA[[#This Row],[País]],IFERROR(Emisiones_CH4_CO2eq_LA[[#This Row],[Agricultura (kilotoneladas CO₂e)]]-E342,0),0)</f>
        <v>480</v>
      </c>
      <c r="G343" s="6">
        <f>IF(A342=Emisiones_CH4_CO2eq_LA[[#This Row],[País]],IFERROR(((Emisiones_CH4_CO2eq_LA[[#This Row],[Agricultura (kilotoneladas CO₂e)]]-E342)/E342)*100,0),0)</f>
        <v>0.88446655610834712</v>
      </c>
      <c r="H343" s="6">
        <v>0.50150681041668499</v>
      </c>
      <c r="I343">
        <v>34170</v>
      </c>
      <c r="J343">
        <f>IF(A342=Emisiones_CH4_CO2eq_LA[[#This Row],[País]],IFERROR(Emisiones_CH4_CO2eq_LA[[#This Row],[Emisiones Fugitivas (kilotoneladas CO₂e)]]-I342,0),0)</f>
        <v>4550</v>
      </c>
      <c r="K343" s="6">
        <f>IF(A342=Emisiones_CH4_CO2eq_LA[[#This Row],[País]],IFERROR(((Emisiones_CH4_CO2eq_LA[[#This Row],[Emisiones Fugitivas (kilotoneladas CO₂e)]]-I342)/I342)*100,0),0)</f>
        <v>15.361242403781228</v>
      </c>
      <c r="L343" s="6">
        <v>0.31299520935046798</v>
      </c>
      <c r="M343">
        <v>25120</v>
      </c>
      <c r="N343">
        <f>IF(A342=Emisiones_CH4_CO2eq_LA[[#This Row],[País]],IFERROR(Emisiones_CH4_CO2eq_LA[[#This Row],[Residuos (kilotoneladas CO₂e)]]-M342,0),0)</f>
        <v>1480</v>
      </c>
      <c r="O343" s="6">
        <f>IF(A342=Emisiones_CH4_CO2eq_LA[[#This Row],[País]],IFERROR(((Emisiones_CH4_CO2eq_LA[[#This Row],[Residuos (kilotoneladas CO₂e)]]-M342)/M342)*100,0),0)</f>
        <v>6.260575296108291</v>
      </c>
      <c r="P343" s="6">
        <v>0.230097736578395</v>
      </c>
      <c r="Q343">
        <v>2910</v>
      </c>
      <c r="R343">
        <f>IF(A342=Emisiones_CH4_CO2eq_LA[[#This Row],[País]],IFERROR(Emisiones_CH4_CO2eq_LA[[#This Row],[UCTUS (kilotoneladas CO₂e)]]-Q342,0),0)</f>
        <v>-400</v>
      </c>
      <c r="S343" s="6">
        <f>IF(A342=Emisiones_CH4_CO2eq_LA[[#This Row],[País]],IFERROR(((Emisiones_CH4_CO2eq_LA[[#This Row],[UCTUS (kilotoneladas CO₂e)]]-Q342)/Q342)*100,0),0)</f>
        <v>-12.084592145015106</v>
      </c>
      <c r="T343" s="6">
        <v>2.66554304714622E-2</v>
      </c>
      <c r="U343">
        <v>90</v>
      </c>
      <c r="V343">
        <f>IF(A342=Emisiones_CH4_CO2eq_LA[[#This Row],[País]],IFERROR(Emisiones_CH4_CO2eq_LA[[#This Row],[Industria (kilotoneladas CO₂e)]]-U342,0),0)</f>
        <v>0</v>
      </c>
      <c r="W343" s="6">
        <f>IF(A342=Emisiones_CH4_CO2eq_LA[[#This Row],[País]],IFERROR(((Emisiones_CH4_CO2eq_LA[[#This Row],[Industria (kilotoneladas CO₂e)]]-U342)/U342)*100,0),0)</f>
        <v>0</v>
      </c>
      <c r="X343" s="6">
        <v>8.2439475684934599E-4</v>
      </c>
      <c r="Y343">
        <v>4920</v>
      </c>
      <c r="Z343">
        <f>IF(A342=Emisiones_CH4_CO2eq_LA[[#This Row],[País]],IFERROR(Emisiones_CH4_CO2eq_LA[[#This Row],[Otras Quemas de Combustible (kilotoneladas CO₂e)]]-Y342,0),0)</f>
        <v>30</v>
      </c>
      <c r="AA343" s="6">
        <f>IF(A342=Emisiones_CH4_CO2eq_LA[[#This Row],[País]],IFERROR(((Emisiones_CH4_CO2eq_LA[[#This Row],[Otras Quemas de Combustible (kilotoneladas CO₂e)]]-Y342)/Y342)*100,0),0)</f>
        <v>0.61349693251533743</v>
      </c>
      <c r="AB343" s="6">
        <v>0.05</v>
      </c>
    </row>
    <row r="344" spans="1:28" x14ac:dyDescent="0.25">
      <c r="A344" t="s">
        <v>221</v>
      </c>
      <c r="B344" t="s">
        <v>452</v>
      </c>
      <c r="C344" t="s">
        <v>222</v>
      </c>
      <c r="D344">
        <v>2008</v>
      </c>
      <c r="E344">
        <v>55340</v>
      </c>
      <c r="F344">
        <f>IF(A343=Emisiones_CH4_CO2eq_LA[[#This Row],[País]],IFERROR(Emisiones_CH4_CO2eq_LA[[#This Row],[Agricultura (kilotoneladas CO₂e)]]-E343,0),0)</f>
        <v>590</v>
      </c>
      <c r="G344" s="6">
        <f>IF(A343=Emisiones_CH4_CO2eq_LA[[#This Row],[País]],IFERROR(((Emisiones_CH4_CO2eq_LA[[#This Row],[Agricultura (kilotoneladas CO₂e)]]-E343)/E343)*100,0),0)</f>
        <v>1.0776255707762556</v>
      </c>
      <c r="H344" s="6">
        <v>0.499390876686369</v>
      </c>
      <c r="I344">
        <v>46940</v>
      </c>
      <c r="J344">
        <f>IF(A343=Emisiones_CH4_CO2eq_LA[[#This Row],[País]],IFERROR(Emisiones_CH4_CO2eq_LA[[#This Row],[Emisiones Fugitivas (kilotoneladas CO₂e)]]-I343,0),0)</f>
        <v>12770</v>
      </c>
      <c r="K344" s="6">
        <f>IF(A343=Emisiones_CH4_CO2eq_LA[[#This Row],[País]],IFERROR(((Emisiones_CH4_CO2eq_LA[[#This Row],[Emisiones Fugitivas (kilotoneladas CO₂e)]]-I343)/I343)*100,0),0)</f>
        <v>37.371963710857479</v>
      </c>
      <c r="L344" s="6">
        <v>0.42358886432342102</v>
      </c>
      <c r="M344">
        <v>26670</v>
      </c>
      <c r="N344">
        <f>IF(A343=Emisiones_CH4_CO2eq_LA[[#This Row],[País]],IFERROR(Emisiones_CH4_CO2eq_LA[[#This Row],[Residuos (kilotoneladas CO₂e)]]-M343,0),0)</f>
        <v>1550</v>
      </c>
      <c r="O344" s="6">
        <f>IF(A343=Emisiones_CH4_CO2eq_LA[[#This Row],[País]],IFERROR(((Emisiones_CH4_CO2eq_LA[[#This Row],[Residuos (kilotoneladas CO₂e)]]-M343)/M343)*100,0),0)</f>
        <v>6.1703821656050959</v>
      </c>
      <c r="P344" s="6">
        <v>0.24067138925235701</v>
      </c>
      <c r="Q344">
        <v>3300</v>
      </c>
      <c r="R344">
        <f>IF(A343=Emisiones_CH4_CO2eq_LA[[#This Row],[País]],IFERROR(Emisiones_CH4_CO2eq_LA[[#This Row],[UCTUS (kilotoneladas CO₂e)]]-Q343,0),0)</f>
        <v>390</v>
      </c>
      <c r="S344" s="6">
        <f>IF(A343=Emisiones_CH4_CO2eq_LA[[#This Row],[País]],IFERROR(((Emisiones_CH4_CO2eq_LA[[#This Row],[UCTUS (kilotoneladas CO₂e)]]-Q343)/Q343)*100,0),0)</f>
        <v>13.402061855670103</v>
      </c>
      <c r="T344" s="6">
        <v>2.9779361999729199E-2</v>
      </c>
      <c r="U344">
        <v>90</v>
      </c>
      <c r="V344">
        <f>IF(A343=Emisiones_CH4_CO2eq_LA[[#This Row],[País]],IFERROR(Emisiones_CH4_CO2eq_LA[[#This Row],[Industria (kilotoneladas CO₂e)]]-U343,0),0)</f>
        <v>0</v>
      </c>
      <c r="W344" s="6">
        <f>IF(A343=Emisiones_CH4_CO2eq_LA[[#This Row],[País]],IFERROR(((Emisiones_CH4_CO2eq_LA[[#This Row],[Industria (kilotoneladas CO₂e)]]-U343)/U343)*100,0),0)</f>
        <v>0</v>
      </c>
      <c r="X344" s="6">
        <v>8.1216441817443398E-4</v>
      </c>
      <c r="Y344">
        <v>4940</v>
      </c>
      <c r="Z344">
        <f>IF(A343=Emisiones_CH4_CO2eq_LA[[#This Row],[País]],IFERROR(Emisiones_CH4_CO2eq_LA[[#This Row],[Otras Quemas de Combustible (kilotoneladas CO₂e)]]-Y343,0),0)</f>
        <v>20</v>
      </c>
      <c r="AA344" s="6">
        <f>IF(A343=Emisiones_CH4_CO2eq_LA[[#This Row],[País]],IFERROR(((Emisiones_CH4_CO2eq_LA[[#This Row],[Otras Quemas de Combustible (kilotoneladas CO₂e)]]-Y343)/Y343)*100,0),0)</f>
        <v>0.40650406504065045</v>
      </c>
      <c r="AB344" s="6">
        <v>0.04</v>
      </c>
    </row>
    <row r="345" spans="1:28" x14ac:dyDescent="0.25">
      <c r="A345" t="s">
        <v>221</v>
      </c>
      <c r="B345" t="s">
        <v>452</v>
      </c>
      <c r="C345" t="s">
        <v>222</v>
      </c>
      <c r="D345">
        <v>2009</v>
      </c>
      <c r="E345">
        <v>56070</v>
      </c>
      <c r="F345">
        <f>IF(A344=Emisiones_CH4_CO2eq_LA[[#This Row],[País]],IFERROR(Emisiones_CH4_CO2eq_LA[[#This Row],[Agricultura (kilotoneladas CO₂e)]]-E344,0),0)</f>
        <v>730</v>
      </c>
      <c r="G345" s="6">
        <f>IF(A344=Emisiones_CH4_CO2eq_LA[[#This Row],[País]],IFERROR(((Emisiones_CH4_CO2eq_LA[[#This Row],[Agricultura (kilotoneladas CO₂e)]]-E344)/E344)*100,0),0)</f>
        <v>1.3191181785327069</v>
      </c>
      <c r="H345" s="6">
        <v>0.498559539052496</v>
      </c>
      <c r="I345">
        <v>43890</v>
      </c>
      <c r="J345">
        <f>IF(A344=Emisiones_CH4_CO2eq_LA[[#This Row],[País]],IFERROR(Emisiones_CH4_CO2eq_LA[[#This Row],[Emisiones Fugitivas (kilotoneladas CO₂e)]]-I344,0),0)</f>
        <v>-3050</v>
      </c>
      <c r="K345" s="6">
        <f>IF(A344=Emisiones_CH4_CO2eq_LA[[#This Row],[País]],IFERROR(((Emisiones_CH4_CO2eq_LA[[#This Row],[Emisiones Fugitivas (kilotoneladas CO₂e)]]-I344)/I344)*100,0),0)</f>
        <v>-6.497656582871751</v>
      </c>
      <c r="L345" s="6">
        <v>0.39025821596244098</v>
      </c>
      <c r="M345">
        <v>27700</v>
      </c>
      <c r="N345">
        <f>IF(A344=Emisiones_CH4_CO2eq_LA[[#This Row],[País]],IFERROR(Emisiones_CH4_CO2eq_LA[[#This Row],[Residuos (kilotoneladas CO₂e)]]-M344,0),0)</f>
        <v>1030</v>
      </c>
      <c r="O345" s="6">
        <f>IF(A344=Emisiones_CH4_CO2eq_LA[[#This Row],[País]],IFERROR(((Emisiones_CH4_CO2eq_LA[[#This Row],[Residuos (kilotoneladas CO₂e)]]-M344)/M344)*100,0),0)</f>
        <v>3.8620172478440198</v>
      </c>
      <c r="P345" s="6">
        <v>0.24630103855455901</v>
      </c>
      <c r="Q345">
        <v>3060</v>
      </c>
      <c r="R345">
        <f>IF(A344=Emisiones_CH4_CO2eq_LA[[#This Row],[País]],IFERROR(Emisiones_CH4_CO2eq_LA[[#This Row],[UCTUS (kilotoneladas CO₂e)]]-Q344,0),0)</f>
        <v>-240</v>
      </c>
      <c r="S345" s="6">
        <f>IF(A344=Emisiones_CH4_CO2eq_LA[[#This Row],[País]],IFERROR(((Emisiones_CH4_CO2eq_LA[[#This Row],[UCTUS (kilotoneladas CO₂e)]]-Q344)/Q344)*100,0),0)</f>
        <v>-7.2727272727272725</v>
      </c>
      <c r="T345" s="6">
        <v>2.7208706786171499E-2</v>
      </c>
      <c r="U345">
        <v>90</v>
      </c>
      <c r="V345">
        <f>IF(A344=Emisiones_CH4_CO2eq_LA[[#This Row],[País]],IFERROR(Emisiones_CH4_CO2eq_LA[[#This Row],[Industria (kilotoneladas CO₂e)]]-U344,0),0)</f>
        <v>0</v>
      </c>
      <c r="W345" s="6">
        <f>IF(A344=Emisiones_CH4_CO2eq_LA[[#This Row],[País]],IFERROR(((Emisiones_CH4_CO2eq_LA[[#This Row],[Industria (kilotoneladas CO₂e)]]-U344)/U344)*100,0),0)</f>
        <v>0</v>
      </c>
      <c r="X345" s="6">
        <v>8.00256081946222E-4</v>
      </c>
      <c r="Y345">
        <v>4910</v>
      </c>
      <c r="Z345">
        <f>IF(A344=Emisiones_CH4_CO2eq_LA[[#This Row],[País]],IFERROR(Emisiones_CH4_CO2eq_LA[[#This Row],[Otras Quemas de Combustible (kilotoneladas CO₂e)]]-Y344,0),0)</f>
        <v>-30</v>
      </c>
      <c r="AA345" s="6">
        <f>IF(A344=Emisiones_CH4_CO2eq_LA[[#This Row],[País]],IFERROR(((Emisiones_CH4_CO2eq_LA[[#This Row],[Otras Quemas de Combustible (kilotoneladas CO₂e)]]-Y344)/Y344)*100,0),0)</f>
        <v>-0.60728744939271251</v>
      </c>
      <c r="AB345" s="6">
        <v>0.04</v>
      </c>
    </row>
    <row r="346" spans="1:28" x14ac:dyDescent="0.25">
      <c r="A346" t="s">
        <v>221</v>
      </c>
      <c r="B346" t="s">
        <v>452</v>
      </c>
      <c r="C346" t="s">
        <v>222</v>
      </c>
      <c r="D346">
        <v>2010</v>
      </c>
      <c r="E346">
        <v>56450</v>
      </c>
      <c r="F346">
        <f>IF(A345=Emisiones_CH4_CO2eq_LA[[#This Row],[País]],IFERROR(Emisiones_CH4_CO2eq_LA[[#This Row],[Agricultura (kilotoneladas CO₂e)]]-E345,0),0)</f>
        <v>380</v>
      </c>
      <c r="G346" s="6">
        <f>IF(A345=Emisiones_CH4_CO2eq_LA[[#This Row],[País]],IFERROR(((Emisiones_CH4_CO2eq_LA[[#This Row],[Agricultura (kilotoneladas CO₂e)]]-E345)/E345)*100,0),0)</f>
        <v>0.67772427322989115</v>
      </c>
      <c r="H346" s="6">
        <v>0.49477180896286299</v>
      </c>
      <c r="I346">
        <v>38180</v>
      </c>
      <c r="J346">
        <f>IF(A345=Emisiones_CH4_CO2eq_LA[[#This Row],[País]],IFERROR(Emisiones_CH4_CO2eq_LA[[#This Row],[Emisiones Fugitivas (kilotoneladas CO₂e)]]-I345,0),0)</f>
        <v>-5710</v>
      </c>
      <c r="K346" s="6">
        <f>IF(A345=Emisiones_CH4_CO2eq_LA[[#This Row],[País]],IFERROR(((Emisiones_CH4_CO2eq_LA[[#This Row],[Emisiones Fugitivas (kilotoneladas CO₂e)]]-I345)/I345)*100,0),0)</f>
        <v>-13.009797220323534</v>
      </c>
      <c r="L346" s="6">
        <v>0.33463928549516597</v>
      </c>
      <c r="M346">
        <v>29070</v>
      </c>
      <c r="N346">
        <f>IF(A345=Emisiones_CH4_CO2eq_LA[[#This Row],[País]],IFERROR(Emisiones_CH4_CO2eq_LA[[#This Row],[Residuos (kilotoneladas CO₂e)]]-M345,0),0)</f>
        <v>1370</v>
      </c>
      <c r="O346" s="6">
        <f>IF(A345=Emisiones_CH4_CO2eq_LA[[#This Row],[País]],IFERROR(((Emisiones_CH4_CO2eq_LA[[#This Row],[Residuos (kilotoneladas CO₂e)]]-M345)/M345)*100,0),0)</f>
        <v>4.9458483754512637</v>
      </c>
      <c r="P346" s="6">
        <v>0.25479214325155702</v>
      </c>
      <c r="Q346">
        <v>1530</v>
      </c>
      <c r="R346">
        <f>IF(A345=Emisiones_CH4_CO2eq_LA[[#This Row],[País]],IFERROR(Emisiones_CH4_CO2eq_LA[[#This Row],[UCTUS (kilotoneladas CO₂e)]]-Q345,0),0)</f>
        <v>-1530</v>
      </c>
      <c r="S346" s="6">
        <f>IF(A345=Emisiones_CH4_CO2eq_LA[[#This Row],[País]],IFERROR(((Emisiones_CH4_CO2eq_LA[[#This Row],[UCTUS (kilotoneladas CO₂e)]]-Q345)/Q345)*100,0),0)</f>
        <v>-50</v>
      </c>
      <c r="T346" s="6">
        <v>1.34101128027135E-2</v>
      </c>
      <c r="U346">
        <v>90</v>
      </c>
      <c r="V346">
        <f>IF(A345=Emisiones_CH4_CO2eq_LA[[#This Row],[País]],IFERROR(Emisiones_CH4_CO2eq_LA[[#This Row],[Industria (kilotoneladas CO₂e)]]-U345,0),0)</f>
        <v>0</v>
      </c>
      <c r="W346" s="6">
        <f>IF(A345=Emisiones_CH4_CO2eq_LA[[#This Row],[País]],IFERROR(((Emisiones_CH4_CO2eq_LA[[#This Row],[Industria (kilotoneladas CO₂e)]]-U345)/U345)*100,0),0)</f>
        <v>0</v>
      </c>
      <c r="X346" s="6">
        <v>7.8883016486550397E-4</v>
      </c>
      <c r="Y346">
        <v>4910</v>
      </c>
      <c r="Z346">
        <f>IF(A345=Emisiones_CH4_CO2eq_LA[[#This Row],[País]],IFERROR(Emisiones_CH4_CO2eq_LA[[#This Row],[Otras Quemas de Combustible (kilotoneladas CO₂e)]]-Y345,0),0)</f>
        <v>0</v>
      </c>
      <c r="AA346" s="6">
        <f>IF(A345=Emisiones_CH4_CO2eq_LA[[#This Row],[País]],IFERROR(((Emisiones_CH4_CO2eq_LA[[#This Row],[Otras Quemas de Combustible (kilotoneladas CO₂e)]]-Y345)/Y345)*100,0),0)</f>
        <v>0</v>
      </c>
      <c r="AB346" s="6">
        <v>0.04</v>
      </c>
    </row>
    <row r="347" spans="1:28" x14ac:dyDescent="0.25">
      <c r="A347" t="s">
        <v>221</v>
      </c>
      <c r="B347" t="s">
        <v>452</v>
      </c>
      <c r="C347" t="s">
        <v>222</v>
      </c>
      <c r="D347">
        <v>2011</v>
      </c>
      <c r="E347">
        <v>57610</v>
      </c>
      <c r="F347">
        <f>IF(A346=Emisiones_CH4_CO2eq_LA[[#This Row],[País]],IFERROR(Emisiones_CH4_CO2eq_LA[[#This Row],[Agricultura (kilotoneladas CO₂e)]]-E346,0),0)</f>
        <v>1160</v>
      </c>
      <c r="G347" s="6">
        <f>IF(A346=Emisiones_CH4_CO2eq_LA[[#This Row],[País]],IFERROR(((Emisiones_CH4_CO2eq_LA[[#This Row],[Agricultura (kilotoneladas CO₂e)]]-E346)/E346)*100,0),0)</f>
        <v>2.0549158547387067</v>
      </c>
      <c r="H347" s="6">
        <v>0.49794718872898502</v>
      </c>
      <c r="I347">
        <v>36230</v>
      </c>
      <c r="J347">
        <f>IF(A346=Emisiones_CH4_CO2eq_LA[[#This Row],[País]],IFERROR(Emisiones_CH4_CO2eq_LA[[#This Row],[Emisiones Fugitivas (kilotoneladas CO₂e)]]-I346,0),0)</f>
        <v>-1950</v>
      </c>
      <c r="K347" s="6">
        <f>IF(A346=Emisiones_CH4_CO2eq_LA[[#This Row],[País]],IFERROR(((Emisiones_CH4_CO2eq_LA[[#This Row],[Emisiones Fugitivas (kilotoneladas CO₂e)]]-I346)/I346)*100,0),0)</f>
        <v>-5.1073860660031434</v>
      </c>
      <c r="L347" s="6">
        <v>0.31315095725830799</v>
      </c>
      <c r="M347">
        <v>30840</v>
      </c>
      <c r="N347">
        <f>IF(A346=Emisiones_CH4_CO2eq_LA[[#This Row],[País]],IFERROR(Emisiones_CH4_CO2eq_LA[[#This Row],[Residuos (kilotoneladas CO₂e)]]-M346,0),0)</f>
        <v>1770</v>
      </c>
      <c r="O347" s="6">
        <f>IF(A346=Emisiones_CH4_CO2eq_LA[[#This Row],[País]],IFERROR(((Emisiones_CH4_CO2eq_LA[[#This Row],[Residuos (kilotoneladas CO₂e)]]-M346)/M346)*100,0),0)</f>
        <v>6.0887512899896805</v>
      </c>
      <c r="P347" s="6">
        <v>0.26656294567613098</v>
      </c>
      <c r="Q347">
        <v>5200</v>
      </c>
      <c r="R347">
        <f>IF(A346=Emisiones_CH4_CO2eq_LA[[#This Row],[País]],IFERROR(Emisiones_CH4_CO2eq_LA[[#This Row],[UCTUS (kilotoneladas CO₂e)]]-Q346,0),0)</f>
        <v>3670</v>
      </c>
      <c r="S347" s="6">
        <f>IF(A346=Emisiones_CH4_CO2eq_LA[[#This Row],[País]],IFERROR(((Emisiones_CH4_CO2eq_LA[[#This Row],[UCTUS (kilotoneladas CO₂e)]]-Q346)/Q346)*100,0),0)</f>
        <v>239.86928104575162</v>
      </c>
      <c r="T347" s="6">
        <v>4.4945762565365803E-2</v>
      </c>
      <c r="U347">
        <v>90</v>
      </c>
      <c r="V347">
        <f>IF(A346=Emisiones_CH4_CO2eq_LA[[#This Row],[País]],IFERROR(Emisiones_CH4_CO2eq_LA[[#This Row],[Industria (kilotoneladas CO₂e)]]-U346,0),0)</f>
        <v>0</v>
      </c>
      <c r="W347" s="6">
        <f>IF(A346=Emisiones_CH4_CO2eq_LA[[#This Row],[País]],IFERROR(((Emisiones_CH4_CO2eq_LA[[#This Row],[Industria (kilotoneladas CO₂e)]]-U346)/U346)*100,0),0)</f>
        <v>0</v>
      </c>
      <c r="X347" s="6">
        <v>7.77907429015947E-4</v>
      </c>
      <c r="Y347">
        <v>4880</v>
      </c>
      <c r="Z347">
        <f>IF(A346=Emisiones_CH4_CO2eq_LA[[#This Row],[País]],IFERROR(Emisiones_CH4_CO2eq_LA[[#This Row],[Otras Quemas de Combustible (kilotoneladas CO₂e)]]-Y346,0),0)</f>
        <v>-30</v>
      </c>
      <c r="AA347" s="6">
        <f>IF(A346=Emisiones_CH4_CO2eq_LA[[#This Row],[País]],IFERROR(((Emisiones_CH4_CO2eq_LA[[#This Row],[Otras Quemas de Combustible (kilotoneladas CO₂e)]]-Y346)/Y346)*100,0),0)</f>
        <v>-0.61099796334012213</v>
      </c>
      <c r="AB347" s="6">
        <v>0.04</v>
      </c>
    </row>
    <row r="348" spans="1:28" x14ac:dyDescent="0.25">
      <c r="A348" t="s">
        <v>221</v>
      </c>
      <c r="B348" t="s">
        <v>452</v>
      </c>
      <c r="C348" t="s">
        <v>222</v>
      </c>
      <c r="D348">
        <v>2012</v>
      </c>
      <c r="E348">
        <v>55610</v>
      </c>
      <c r="F348">
        <f>IF(A347=Emisiones_CH4_CO2eq_LA[[#This Row],[País]],IFERROR(Emisiones_CH4_CO2eq_LA[[#This Row],[Agricultura (kilotoneladas CO₂e)]]-E347,0),0)</f>
        <v>-2000</v>
      </c>
      <c r="G348" s="6">
        <f>IF(A347=Emisiones_CH4_CO2eq_LA[[#This Row],[País]],IFERROR(((Emisiones_CH4_CO2eq_LA[[#This Row],[Agricultura (kilotoneladas CO₂e)]]-E347)/E347)*100,0),0)</f>
        <v>-3.4716195105016485</v>
      </c>
      <c r="H348" s="6">
        <v>0.47418865221617701</v>
      </c>
      <c r="I348">
        <v>31290</v>
      </c>
      <c r="J348">
        <f>IF(A347=Emisiones_CH4_CO2eq_LA[[#This Row],[País]],IFERROR(Emisiones_CH4_CO2eq_LA[[#This Row],[Emisiones Fugitivas (kilotoneladas CO₂e)]]-I347,0),0)</f>
        <v>-4940</v>
      </c>
      <c r="K348" s="6">
        <f>IF(A347=Emisiones_CH4_CO2eq_LA[[#This Row],[País]],IFERROR(((Emisiones_CH4_CO2eq_LA[[#This Row],[Emisiones Fugitivas (kilotoneladas CO₂e)]]-I347)/I347)*100,0),0)</f>
        <v>-13.635109025669333</v>
      </c>
      <c r="L348" s="6">
        <v>0.266811057864488</v>
      </c>
      <c r="M348">
        <v>30920</v>
      </c>
      <c r="N348">
        <f>IF(A347=Emisiones_CH4_CO2eq_LA[[#This Row],[País]],IFERROR(Emisiones_CH4_CO2eq_LA[[#This Row],[Residuos (kilotoneladas CO₂e)]]-M347,0),0)</f>
        <v>80</v>
      </c>
      <c r="O348" s="6">
        <f>IF(A347=Emisiones_CH4_CO2eq_LA[[#This Row],[País]],IFERROR(((Emisiones_CH4_CO2eq_LA[[#This Row],[Residuos (kilotoneladas CO₂e)]]-M347)/M347)*100,0),0)</f>
        <v>0.25940337224383914</v>
      </c>
      <c r="P348" s="6">
        <v>0.26365605334515702</v>
      </c>
      <c r="Q348">
        <v>2230</v>
      </c>
      <c r="R348">
        <f>IF(A347=Emisiones_CH4_CO2eq_LA[[#This Row],[País]],IFERROR(Emisiones_CH4_CO2eq_LA[[#This Row],[UCTUS (kilotoneladas CO₂e)]]-Q347,0),0)</f>
        <v>-2970</v>
      </c>
      <c r="S348" s="6">
        <f>IF(A347=Emisiones_CH4_CO2eq_LA[[#This Row],[País]],IFERROR(((Emisiones_CH4_CO2eq_LA[[#This Row],[UCTUS (kilotoneladas CO₂e)]]-Q347)/Q347)*100,0),0)</f>
        <v>-57.115384615384613</v>
      </c>
      <c r="T348" s="6">
        <v>1.9015297508399101E-2</v>
      </c>
      <c r="U348">
        <v>90</v>
      </c>
      <c r="V348">
        <f>IF(A347=Emisiones_CH4_CO2eq_LA[[#This Row],[País]],IFERROR(Emisiones_CH4_CO2eq_LA[[#This Row],[Industria (kilotoneladas CO₂e)]]-U347,0),0)</f>
        <v>0</v>
      </c>
      <c r="W348" s="6">
        <f>IF(A347=Emisiones_CH4_CO2eq_LA[[#This Row],[País]],IFERROR(((Emisiones_CH4_CO2eq_LA[[#This Row],[Industria (kilotoneladas CO₂e)]]-U347)/U347)*100,0),0)</f>
        <v>0</v>
      </c>
      <c r="X348" s="6">
        <v>7.6743353172911298E-4</v>
      </c>
      <c r="Y348">
        <v>4870</v>
      </c>
      <c r="Z348">
        <f>IF(A347=Emisiones_CH4_CO2eq_LA[[#This Row],[País]],IFERROR(Emisiones_CH4_CO2eq_LA[[#This Row],[Otras Quemas de Combustible (kilotoneladas CO₂e)]]-Y347,0),0)</f>
        <v>-10</v>
      </c>
      <c r="AA348" s="6">
        <f>IF(A347=Emisiones_CH4_CO2eq_LA[[#This Row],[País]],IFERROR(((Emisiones_CH4_CO2eq_LA[[#This Row],[Otras Quemas de Combustible (kilotoneladas CO₂e)]]-Y347)/Y347)*100,0),0)</f>
        <v>-0.20491803278688525</v>
      </c>
      <c r="AB348" s="6">
        <v>0.04</v>
      </c>
    </row>
    <row r="349" spans="1:28" x14ac:dyDescent="0.25">
      <c r="A349" t="s">
        <v>221</v>
      </c>
      <c r="B349" t="s">
        <v>452</v>
      </c>
      <c r="C349" t="s">
        <v>222</v>
      </c>
      <c r="D349">
        <v>2013</v>
      </c>
      <c r="E349">
        <v>56320</v>
      </c>
      <c r="F349">
        <f>IF(A348=Emisiones_CH4_CO2eq_LA[[#This Row],[País]],IFERROR(Emisiones_CH4_CO2eq_LA[[#This Row],[Agricultura (kilotoneladas CO₂e)]]-E348,0),0)</f>
        <v>710</v>
      </c>
      <c r="G349" s="6">
        <f>IF(A348=Emisiones_CH4_CO2eq_LA[[#This Row],[País]],IFERROR(((Emisiones_CH4_CO2eq_LA[[#This Row],[Agricultura (kilotoneladas CO₂e)]]-E348)/E348)*100,0),0)</f>
        <v>1.2767487861895344</v>
      </c>
      <c r="H349" s="6">
        <v>0.47396635444806301</v>
      </c>
      <c r="I349">
        <v>28520</v>
      </c>
      <c r="J349">
        <f>IF(A348=Emisiones_CH4_CO2eq_LA[[#This Row],[País]],IFERROR(Emisiones_CH4_CO2eq_LA[[#This Row],[Emisiones Fugitivas (kilotoneladas CO₂e)]]-I348,0),0)</f>
        <v>-2770</v>
      </c>
      <c r="K349" s="6">
        <f>IF(A348=Emisiones_CH4_CO2eq_LA[[#This Row],[País]],IFERROR(((Emisiones_CH4_CO2eq_LA[[#This Row],[Emisiones Fugitivas (kilotoneladas CO₂e)]]-I348)/I348)*100,0),0)</f>
        <v>-8.8526685842122088</v>
      </c>
      <c r="L349" s="6">
        <v>0.24001279170558801</v>
      </c>
      <c r="M349">
        <v>24280</v>
      </c>
      <c r="N349">
        <f>IF(A348=Emisiones_CH4_CO2eq_LA[[#This Row],[País]],IFERROR(Emisiones_CH4_CO2eq_LA[[#This Row],[Residuos (kilotoneladas CO₂e)]]-M348,0),0)</f>
        <v>-6640</v>
      </c>
      <c r="O349" s="6">
        <f>IF(A348=Emisiones_CH4_CO2eq_LA[[#This Row],[País]],IFERROR(((Emisiones_CH4_CO2eq_LA[[#This Row],[Residuos (kilotoneladas CO₂e)]]-M348)/M348)*100,0),0)</f>
        <v>-21.474773609314362</v>
      </c>
      <c r="P349" s="6">
        <v>0.20433066558947</v>
      </c>
      <c r="Q349">
        <v>4019.99999999999</v>
      </c>
      <c r="R349">
        <f>IF(A348=Emisiones_CH4_CO2eq_LA[[#This Row],[País]],IFERROR(Emisiones_CH4_CO2eq_LA[[#This Row],[UCTUS (kilotoneladas CO₂e)]]-Q348,0),0)</f>
        <v>1789.99999999999</v>
      </c>
      <c r="S349" s="6">
        <f>IF(A348=Emisiones_CH4_CO2eq_LA[[#This Row],[País]],IFERROR(((Emisiones_CH4_CO2eq_LA[[#This Row],[UCTUS (kilotoneladas CO₂e)]]-Q348)/Q348)*100,0),0)</f>
        <v>80.269058295963674</v>
      </c>
      <c r="T349" s="6">
        <v>3.38306950440556E-2</v>
      </c>
      <c r="U349">
        <v>90</v>
      </c>
      <c r="V349">
        <f>IF(A348=Emisiones_CH4_CO2eq_LA[[#This Row],[País]],IFERROR(Emisiones_CH4_CO2eq_LA[[#This Row],[Industria (kilotoneladas CO₂e)]]-U348,0),0)</f>
        <v>0</v>
      </c>
      <c r="W349" s="6">
        <f>IF(A348=Emisiones_CH4_CO2eq_LA[[#This Row],[País]],IFERROR(((Emisiones_CH4_CO2eq_LA[[#This Row],[Industria (kilotoneladas CO₂e)]]-U348)/U348)*100,0),0)</f>
        <v>0</v>
      </c>
      <c r="X349" s="6">
        <v>7.5740362038930495E-4</v>
      </c>
      <c r="Y349">
        <v>12980</v>
      </c>
      <c r="Z349">
        <f>IF(A348=Emisiones_CH4_CO2eq_LA[[#This Row],[País]],IFERROR(Emisiones_CH4_CO2eq_LA[[#This Row],[Otras Quemas de Combustible (kilotoneladas CO₂e)]]-Y348,0),0)</f>
        <v>8110</v>
      </c>
      <c r="AA349" s="6">
        <f>IF(A348=Emisiones_CH4_CO2eq_LA[[#This Row],[País]],IFERROR(((Emisiones_CH4_CO2eq_LA[[#This Row],[Otras Quemas de Combustible (kilotoneladas CO₂e)]]-Y348)/Y348)*100,0),0)</f>
        <v>166.52977412731008</v>
      </c>
      <c r="AB349" s="6">
        <v>0.11</v>
      </c>
    </row>
    <row r="350" spans="1:28" x14ac:dyDescent="0.25">
      <c r="A350" t="s">
        <v>221</v>
      </c>
      <c r="B350" t="s">
        <v>452</v>
      </c>
      <c r="C350" t="s">
        <v>222</v>
      </c>
      <c r="D350">
        <v>2014</v>
      </c>
      <c r="E350">
        <v>56900</v>
      </c>
      <c r="F350">
        <f>IF(A349=Emisiones_CH4_CO2eq_LA[[#This Row],[País]],IFERROR(Emisiones_CH4_CO2eq_LA[[#This Row],[Agricultura (kilotoneladas CO₂e)]]-E349,0),0)</f>
        <v>580</v>
      </c>
      <c r="G350" s="6">
        <f>IF(A349=Emisiones_CH4_CO2eq_LA[[#This Row],[País]],IFERROR(((Emisiones_CH4_CO2eq_LA[[#This Row],[Agricultura (kilotoneladas CO₂e)]]-E349)/E349)*100,0),0)</f>
        <v>1.0298295454545454</v>
      </c>
      <c r="H350" s="6">
        <v>0.47276806115242398</v>
      </c>
      <c r="I350">
        <v>28010</v>
      </c>
      <c r="J350">
        <f>IF(A349=Emisiones_CH4_CO2eq_LA[[#This Row],[País]],IFERROR(Emisiones_CH4_CO2eq_LA[[#This Row],[Emisiones Fugitivas (kilotoneladas CO₂e)]]-I349,0),0)</f>
        <v>-510</v>
      </c>
      <c r="K350" s="6">
        <f>IF(A349=Emisiones_CH4_CO2eq_LA[[#This Row],[País]],IFERROR(((Emisiones_CH4_CO2eq_LA[[#This Row],[Emisiones Fugitivas (kilotoneladas CO₂e)]]-I349)/I349)*100,0),0)</f>
        <v>-1.788218793828892</v>
      </c>
      <c r="L350" s="6">
        <v>0.23272817913672</v>
      </c>
      <c r="M350">
        <v>33320</v>
      </c>
      <c r="N350">
        <f>IF(A349=Emisiones_CH4_CO2eq_LA[[#This Row],[País]],IFERROR(Emisiones_CH4_CO2eq_LA[[#This Row],[Residuos (kilotoneladas CO₂e)]]-M349,0),0)</f>
        <v>9040</v>
      </c>
      <c r="O350" s="6">
        <f>IF(A349=Emisiones_CH4_CO2eq_LA[[#This Row],[País]],IFERROR(((Emisiones_CH4_CO2eq_LA[[#This Row],[Residuos (kilotoneladas CO₂e)]]-M349)/M349)*100,0),0)</f>
        <v>37.232289950576607</v>
      </c>
      <c r="P350" s="6">
        <v>0.27684765900876501</v>
      </c>
      <c r="Q350">
        <v>470</v>
      </c>
      <c r="R350">
        <f>IF(A349=Emisiones_CH4_CO2eq_LA[[#This Row],[País]],IFERROR(Emisiones_CH4_CO2eq_LA[[#This Row],[UCTUS (kilotoneladas CO₂e)]]-Q349,0),0)</f>
        <v>-3549.99999999999</v>
      </c>
      <c r="S350" s="6">
        <f>IF(A349=Emisiones_CH4_CO2eq_LA[[#This Row],[País]],IFERROR(((Emisiones_CH4_CO2eq_LA[[#This Row],[UCTUS (kilotoneladas CO₂e)]]-Q349)/Q349)*100,0),0)</f>
        <v>-88.308457711442756</v>
      </c>
      <c r="T350" s="6">
        <v>3.9051140376386499E-3</v>
      </c>
      <c r="U350">
        <v>90</v>
      </c>
      <c r="V350">
        <f>IF(A349=Emisiones_CH4_CO2eq_LA[[#This Row],[País]],IFERROR(Emisiones_CH4_CO2eq_LA[[#This Row],[Industria (kilotoneladas CO₂e)]]-U349,0),0)</f>
        <v>0</v>
      </c>
      <c r="W350" s="6">
        <f>IF(A349=Emisiones_CH4_CO2eq_LA[[#This Row],[País]],IFERROR(((Emisiones_CH4_CO2eq_LA[[#This Row],[Industria (kilotoneladas CO₂e)]]-U349)/U349)*100,0),0)</f>
        <v>0</v>
      </c>
      <c r="X350" s="6">
        <v>7.4778779444144403E-4</v>
      </c>
      <c r="Y350">
        <v>12830</v>
      </c>
      <c r="Z350">
        <f>IF(A349=Emisiones_CH4_CO2eq_LA[[#This Row],[País]],IFERROR(Emisiones_CH4_CO2eq_LA[[#This Row],[Otras Quemas de Combustible (kilotoneladas CO₂e)]]-Y349,0),0)</f>
        <v>-150</v>
      </c>
      <c r="AA350" s="6">
        <f>IF(A349=Emisiones_CH4_CO2eq_LA[[#This Row],[País]],IFERROR(((Emisiones_CH4_CO2eq_LA[[#This Row],[Otras Quemas de Combustible (kilotoneladas CO₂e)]]-Y349)/Y349)*100,0),0)</f>
        <v>-1.1556240369799691</v>
      </c>
      <c r="AB350" s="6">
        <v>0.11</v>
      </c>
    </row>
    <row r="351" spans="1:28" x14ac:dyDescent="0.25">
      <c r="A351" t="s">
        <v>221</v>
      </c>
      <c r="B351" t="s">
        <v>452</v>
      </c>
      <c r="C351" t="s">
        <v>222</v>
      </c>
      <c r="D351">
        <v>2015</v>
      </c>
      <c r="E351">
        <v>57780</v>
      </c>
      <c r="F351">
        <f>IF(A350=Emisiones_CH4_CO2eq_LA[[#This Row],[País]],IFERROR(Emisiones_CH4_CO2eq_LA[[#This Row],[Agricultura (kilotoneladas CO₂e)]]-E350,0),0)</f>
        <v>880</v>
      </c>
      <c r="G351" s="6">
        <f>IF(A350=Emisiones_CH4_CO2eq_LA[[#This Row],[País]],IFERROR(((Emisiones_CH4_CO2eq_LA[[#This Row],[Agricultura (kilotoneladas CO₂e)]]-E350)/E350)*100,0),0)</f>
        <v>1.5465729349736379</v>
      </c>
      <c r="H351" s="6">
        <v>0.47415844671667001</v>
      </c>
      <c r="I351">
        <v>27500</v>
      </c>
      <c r="J351">
        <f>IF(A350=Emisiones_CH4_CO2eq_LA[[#This Row],[País]],IFERROR(Emisiones_CH4_CO2eq_LA[[#This Row],[Emisiones Fugitivas (kilotoneladas CO₂e)]]-I350,0),0)</f>
        <v>-510</v>
      </c>
      <c r="K351" s="6">
        <f>IF(A350=Emisiones_CH4_CO2eq_LA[[#This Row],[País]],IFERROR(((Emisiones_CH4_CO2eq_LA[[#This Row],[Emisiones Fugitivas (kilotoneladas CO₂e)]]-I350)/I350)*100,0),0)</f>
        <v>-1.820778293466619</v>
      </c>
      <c r="L351" s="6">
        <v>0.22567250406210501</v>
      </c>
      <c r="M351">
        <v>42360</v>
      </c>
      <c r="N351">
        <f>IF(A350=Emisiones_CH4_CO2eq_LA[[#This Row],[País]],IFERROR(Emisiones_CH4_CO2eq_LA[[#This Row],[Residuos (kilotoneladas CO₂e)]]-M350,0),0)</f>
        <v>9040</v>
      </c>
      <c r="O351" s="6">
        <f>IF(A350=Emisiones_CH4_CO2eq_LA[[#This Row],[País]],IFERROR(((Emisiones_CH4_CO2eq_LA[[#This Row],[Residuos (kilotoneladas CO₂e)]]-M350)/M350)*100,0),0)</f>
        <v>27.130852340936372</v>
      </c>
      <c r="P351" s="6">
        <v>0.34761771898439098</v>
      </c>
      <c r="Q351">
        <v>2320</v>
      </c>
      <c r="R351">
        <f>IF(A350=Emisiones_CH4_CO2eq_LA[[#This Row],[País]],IFERROR(Emisiones_CH4_CO2eq_LA[[#This Row],[UCTUS (kilotoneladas CO₂e)]]-Q350,0),0)</f>
        <v>1850</v>
      </c>
      <c r="S351" s="6">
        <f>IF(A350=Emisiones_CH4_CO2eq_LA[[#This Row],[País]],IFERROR(((Emisiones_CH4_CO2eq_LA[[#This Row],[UCTUS (kilotoneladas CO₂e)]]-Q350)/Q350)*100,0),0)</f>
        <v>393.61702127659572</v>
      </c>
      <c r="T351" s="6">
        <v>1.9038553069966602E-2</v>
      </c>
      <c r="U351">
        <v>90</v>
      </c>
      <c r="V351">
        <f>IF(A350=Emisiones_CH4_CO2eq_LA[[#This Row],[País]],IFERROR(Emisiones_CH4_CO2eq_LA[[#This Row],[Industria (kilotoneladas CO₂e)]]-U350,0),0)</f>
        <v>0</v>
      </c>
      <c r="W351" s="6">
        <f>IF(A350=Emisiones_CH4_CO2eq_LA[[#This Row],[País]],IFERROR(((Emisiones_CH4_CO2eq_LA[[#This Row],[Industria (kilotoneladas CO₂e)]]-U350)/U350)*100,0),0)</f>
        <v>0</v>
      </c>
      <c r="X351" s="6">
        <v>7.3856455874870696E-4</v>
      </c>
      <c r="Y351">
        <v>12680</v>
      </c>
      <c r="Z351">
        <f>IF(A350=Emisiones_CH4_CO2eq_LA[[#This Row],[País]],IFERROR(Emisiones_CH4_CO2eq_LA[[#This Row],[Otras Quemas de Combustible (kilotoneladas CO₂e)]]-Y350,0),0)</f>
        <v>-150</v>
      </c>
      <c r="AA351" s="6">
        <f>IF(A350=Emisiones_CH4_CO2eq_LA[[#This Row],[País]],IFERROR(((Emisiones_CH4_CO2eq_LA[[#This Row],[Otras Quemas de Combustible (kilotoneladas CO₂e)]]-Y350)/Y350)*100,0),0)</f>
        <v>-1.1691348402182384</v>
      </c>
      <c r="AB351" s="6">
        <v>0.1</v>
      </c>
    </row>
    <row r="352" spans="1:28" x14ac:dyDescent="0.25">
      <c r="A352" t="s">
        <v>221</v>
      </c>
      <c r="B352" t="s">
        <v>452</v>
      </c>
      <c r="C352" t="s">
        <v>222</v>
      </c>
      <c r="D352">
        <v>2016</v>
      </c>
      <c r="E352">
        <v>58560</v>
      </c>
      <c r="F352">
        <f>IF(A351=Emisiones_CH4_CO2eq_LA[[#This Row],[País]],IFERROR(Emisiones_CH4_CO2eq_LA[[#This Row],[Agricultura (kilotoneladas CO₂e)]]-E351,0),0)</f>
        <v>780</v>
      </c>
      <c r="G352" s="6">
        <f>IF(A351=Emisiones_CH4_CO2eq_LA[[#This Row],[País]],IFERROR(((Emisiones_CH4_CO2eq_LA[[#This Row],[Agricultura (kilotoneladas CO₂e)]]-E351)/E351)*100,0),0)</f>
        <v>1.3499480789200415</v>
      </c>
      <c r="H352" s="6">
        <v>0.47481209408674002</v>
      </c>
      <c r="I352">
        <v>27440</v>
      </c>
      <c r="J352">
        <f>IF(A351=Emisiones_CH4_CO2eq_LA[[#This Row],[País]],IFERROR(Emisiones_CH4_CO2eq_LA[[#This Row],[Emisiones Fugitivas (kilotoneladas CO₂e)]]-I351,0),0)</f>
        <v>-60</v>
      </c>
      <c r="K352" s="6">
        <f>IF(A351=Emisiones_CH4_CO2eq_LA[[#This Row],[País]],IFERROR(((Emisiones_CH4_CO2eq_LA[[#This Row],[Emisiones Fugitivas (kilotoneladas CO₂e)]]-I351)/I351)*100,0),0)</f>
        <v>-0.2181818181818182</v>
      </c>
      <c r="L352" s="6">
        <v>0.22248708780293999</v>
      </c>
      <c r="M352">
        <v>43180</v>
      </c>
      <c r="N352">
        <f>IF(A351=Emisiones_CH4_CO2eq_LA[[#This Row],[País]],IFERROR(Emisiones_CH4_CO2eq_LA[[#This Row],[Residuos (kilotoneladas CO₂e)]]-M351,0),0)</f>
        <v>820</v>
      </c>
      <c r="O352" s="6">
        <f>IF(A351=Emisiones_CH4_CO2eq_LA[[#This Row],[País]],IFERROR(((Emisiones_CH4_CO2eq_LA[[#This Row],[Residuos (kilotoneladas CO₂e)]]-M351)/M351)*100,0),0)</f>
        <v>1.9357884796978282</v>
      </c>
      <c r="P352" s="6">
        <v>0.35010905434879502</v>
      </c>
      <c r="Q352">
        <v>3040</v>
      </c>
      <c r="R352">
        <f>IF(A351=Emisiones_CH4_CO2eq_LA[[#This Row],[País]],IFERROR(Emisiones_CH4_CO2eq_LA[[#This Row],[UCTUS (kilotoneladas CO₂e)]]-Q351,0),0)</f>
        <v>720</v>
      </c>
      <c r="S352" s="6">
        <f>IF(A351=Emisiones_CH4_CO2eq_LA[[#This Row],[País]],IFERROR(((Emisiones_CH4_CO2eq_LA[[#This Row],[UCTUS (kilotoneladas CO₂e)]]-Q351)/Q351)*100,0),0)</f>
        <v>31.03448275862069</v>
      </c>
      <c r="T352" s="6">
        <v>2.4648715266797998E-2</v>
      </c>
      <c r="U352">
        <v>90</v>
      </c>
      <c r="V352">
        <f>IF(A351=Emisiones_CH4_CO2eq_LA[[#This Row],[País]],IFERROR(Emisiones_CH4_CO2eq_LA[[#This Row],[Industria (kilotoneladas CO₂e)]]-U351,0),0)</f>
        <v>0</v>
      </c>
      <c r="W352" s="6">
        <f>IF(A351=Emisiones_CH4_CO2eq_LA[[#This Row],[País]],IFERROR(((Emisiones_CH4_CO2eq_LA[[#This Row],[Industria (kilotoneladas CO₂e)]]-U351)/U351)*100,0),0)</f>
        <v>0</v>
      </c>
      <c r="X352" s="6">
        <v>7.2973170197757195E-4</v>
      </c>
      <c r="Y352">
        <v>12580</v>
      </c>
      <c r="Z352">
        <f>IF(A351=Emisiones_CH4_CO2eq_LA[[#This Row],[País]],IFERROR(Emisiones_CH4_CO2eq_LA[[#This Row],[Otras Quemas de Combustible (kilotoneladas CO₂e)]]-Y351,0),0)</f>
        <v>-100</v>
      </c>
      <c r="AA352" s="6">
        <f>IF(A351=Emisiones_CH4_CO2eq_LA[[#This Row],[País]],IFERROR(((Emisiones_CH4_CO2eq_LA[[#This Row],[Otras Quemas de Combustible (kilotoneladas CO₂e)]]-Y351)/Y351)*100,0),0)</f>
        <v>-0.78864353312302837</v>
      </c>
      <c r="AB352" s="6">
        <v>0.1</v>
      </c>
    </row>
    <row r="353" spans="1:28" x14ac:dyDescent="0.25">
      <c r="A353" t="s">
        <v>246</v>
      </c>
      <c r="B353" t="s">
        <v>246</v>
      </c>
      <c r="C353" t="s">
        <v>247</v>
      </c>
      <c r="D353">
        <v>1990</v>
      </c>
      <c r="E353">
        <v>4900</v>
      </c>
      <c r="F353">
        <f>IF(A352=Emisiones_CH4_CO2eq_LA[[#This Row],[País]],IFERROR(Emisiones_CH4_CO2eq_LA[[#This Row],[Agricultura (kilotoneladas CO₂e)]]-E352,0),0)</f>
        <v>0</v>
      </c>
      <c r="G353" s="6">
        <f>IF(A352=Emisiones_CH4_CO2eq_LA[[#This Row],[País]],IFERROR(((Emisiones_CH4_CO2eq_LA[[#This Row],[Agricultura (kilotoneladas CO₂e)]]-E352)/E352)*100,0),0)</f>
        <v>0</v>
      </c>
      <c r="H353" s="6">
        <v>1.1742151929067799</v>
      </c>
      <c r="I353">
        <v>0</v>
      </c>
      <c r="J353">
        <f>IF(A352=Emisiones_CH4_CO2eq_LA[[#This Row],[País]],IFERROR(Emisiones_CH4_CO2eq_LA[[#This Row],[Emisiones Fugitivas (kilotoneladas CO₂e)]]-I352,0),0)</f>
        <v>0</v>
      </c>
      <c r="K353" s="6">
        <f>IF(A352=Emisiones_CH4_CO2eq_LA[[#This Row],[País]],IFERROR(((Emisiones_CH4_CO2eq_LA[[#This Row],[Emisiones Fugitivas (kilotoneladas CO₂e)]]-I352)/I352)*100,0),0)</f>
        <v>0</v>
      </c>
      <c r="L353" s="6">
        <v>0</v>
      </c>
      <c r="M353">
        <v>300</v>
      </c>
      <c r="N353">
        <f>IF(A352=Emisiones_CH4_CO2eq_LA[[#This Row],[País]],IFERROR(Emisiones_CH4_CO2eq_LA[[#This Row],[Residuos (kilotoneladas CO₂e)]]-M352,0),0)</f>
        <v>0</v>
      </c>
      <c r="O353" s="6">
        <f>IF(A352=Emisiones_CH4_CO2eq_LA[[#This Row],[País]],IFERROR(((Emisiones_CH4_CO2eq_LA[[#This Row],[Residuos (kilotoneladas CO₂e)]]-M352)/M352)*100,0),0)</f>
        <v>0</v>
      </c>
      <c r="P353" s="6">
        <v>7.1890726096333499E-2</v>
      </c>
      <c r="Q353">
        <v>470</v>
      </c>
      <c r="R353">
        <f>IF(A352=Emisiones_CH4_CO2eq_LA[[#This Row],[País]],IFERROR(Emisiones_CH4_CO2eq_LA[[#This Row],[UCTUS (kilotoneladas CO₂e)]]-Q352,0),0)</f>
        <v>0</v>
      </c>
      <c r="S353" s="6">
        <f>IF(A352=Emisiones_CH4_CO2eq_LA[[#This Row],[País]],IFERROR(((Emisiones_CH4_CO2eq_LA[[#This Row],[UCTUS (kilotoneladas CO₂e)]]-Q352)/Q352)*100,0),0)</f>
        <v>0</v>
      </c>
      <c r="T353" s="6">
        <v>0.112628804217589</v>
      </c>
      <c r="U353">
        <v>0</v>
      </c>
      <c r="V353">
        <f>IF(A352=Emisiones_CH4_CO2eq_LA[[#This Row],[País]],IFERROR(Emisiones_CH4_CO2eq_LA[[#This Row],[Industria (kilotoneladas CO₂e)]]-U352,0),0)</f>
        <v>0</v>
      </c>
      <c r="W353" s="6">
        <f>IF(A352=Emisiones_CH4_CO2eq_LA[[#This Row],[País]],IFERROR(((Emisiones_CH4_CO2eq_LA[[#This Row],[Industria (kilotoneladas CO₂e)]]-U352)/U352)*100,0),0)</f>
        <v>0</v>
      </c>
      <c r="X353" s="6">
        <v>0</v>
      </c>
      <c r="Y353">
        <v>660</v>
      </c>
      <c r="Z353">
        <f>IF(A352=Emisiones_CH4_CO2eq_LA[[#This Row],[País]],IFERROR(Emisiones_CH4_CO2eq_LA[[#This Row],[Otras Quemas de Combustible (kilotoneladas CO₂e)]]-Y352,0),0)</f>
        <v>0</v>
      </c>
      <c r="AA353" s="6">
        <f>IF(A352=Emisiones_CH4_CO2eq_LA[[#This Row],[País]],IFERROR(((Emisiones_CH4_CO2eq_LA[[#This Row],[Otras Quemas de Combustible (kilotoneladas CO₂e)]]-Y352)/Y352)*100,0),0)</f>
        <v>0</v>
      </c>
      <c r="AB353" s="6">
        <v>0.16</v>
      </c>
    </row>
    <row r="354" spans="1:28" x14ac:dyDescent="0.25">
      <c r="A354" t="s">
        <v>246</v>
      </c>
      <c r="B354" t="s">
        <v>246</v>
      </c>
      <c r="C354" t="s">
        <v>247</v>
      </c>
      <c r="D354">
        <v>1991</v>
      </c>
      <c r="E354">
        <v>3900</v>
      </c>
      <c r="F354">
        <f>IF(A353=Emisiones_CH4_CO2eq_LA[[#This Row],[País]],IFERROR(Emisiones_CH4_CO2eq_LA[[#This Row],[Agricultura (kilotoneladas CO₂e)]]-E353,0),0)</f>
        <v>-1000</v>
      </c>
      <c r="G354" s="6">
        <f>IF(A353=Emisiones_CH4_CO2eq_LA[[#This Row],[País]],IFERROR(((Emisiones_CH4_CO2eq_LA[[#This Row],[Agricultura (kilotoneladas CO₂e)]]-E353)/E353)*100,0),0)</f>
        <v>-20.408163265306122</v>
      </c>
      <c r="H354" s="6">
        <v>0.91377694470477899</v>
      </c>
      <c r="I354">
        <v>0</v>
      </c>
      <c r="J354">
        <f>IF(A353=Emisiones_CH4_CO2eq_LA[[#This Row],[País]],IFERROR(Emisiones_CH4_CO2eq_LA[[#This Row],[Emisiones Fugitivas (kilotoneladas CO₂e)]]-I353,0),0)</f>
        <v>0</v>
      </c>
      <c r="K354" s="6">
        <f>IF(A353=Emisiones_CH4_CO2eq_LA[[#This Row],[País]],IFERROR(((Emisiones_CH4_CO2eq_LA[[#This Row],[Emisiones Fugitivas (kilotoneladas CO₂e)]]-I353)/I353)*100,0),0)</f>
        <v>0</v>
      </c>
      <c r="L354" s="6">
        <v>0</v>
      </c>
      <c r="M354">
        <v>310</v>
      </c>
      <c r="N354">
        <f>IF(A353=Emisiones_CH4_CO2eq_LA[[#This Row],[País]],IFERROR(Emisiones_CH4_CO2eq_LA[[#This Row],[Residuos (kilotoneladas CO₂e)]]-M353,0),0)</f>
        <v>10</v>
      </c>
      <c r="O354" s="6">
        <f>IF(A353=Emisiones_CH4_CO2eq_LA[[#This Row],[País]],IFERROR(((Emisiones_CH4_CO2eq_LA[[#This Row],[Residuos (kilotoneladas CO₂e)]]-M353)/M353)*100,0),0)</f>
        <v>3.3333333333333335</v>
      </c>
      <c r="P354" s="6">
        <v>7.2633552014995301E-2</v>
      </c>
      <c r="Q354">
        <v>470</v>
      </c>
      <c r="R354">
        <f>IF(A353=Emisiones_CH4_CO2eq_LA[[#This Row],[País]],IFERROR(Emisiones_CH4_CO2eq_LA[[#This Row],[UCTUS (kilotoneladas CO₂e)]]-Q353,0),0)</f>
        <v>0</v>
      </c>
      <c r="S354" s="6">
        <f>IF(A353=Emisiones_CH4_CO2eq_LA[[#This Row],[País]],IFERROR(((Emisiones_CH4_CO2eq_LA[[#This Row],[UCTUS (kilotoneladas CO₂e)]]-Q353)/Q353)*100,0),0)</f>
        <v>0</v>
      </c>
      <c r="T354" s="6">
        <v>0.11012183692596</v>
      </c>
      <c r="U354">
        <v>0</v>
      </c>
      <c r="V354">
        <f>IF(A353=Emisiones_CH4_CO2eq_LA[[#This Row],[País]],IFERROR(Emisiones_CH4_CO2eq_LA[[#This Row],[Industria (kilotoneladas CO₂e)]]-U353,0),0)</f>
        <v>0</v>
      </c>
      <c r="W354" s="6">
        <f>IF(A353=Emisiones_CH4_CO2eq_LA[[#This Row],[País]],IFERROR(((Emisiones_CH4_CO2eq_LA[[#This Row],[Industria (kilotoneladas CO₂e)]]-U353)/U353)*100,0),0)</f>
        <v>0</v>
      </c>
      <c r="X354" s="6">
        <v>0</v>
      </c>
      <c r="Y354">
        <v>670</v>
      </c>
      <c r="Z354">
        <f>IF(A353=Emisiones_CH4_CO2eq_LA[[#This Row],[País]],IFERROR(Emisiones_CH4_CO2eq_LA[[#This Row],[Otras Quemas de Combustible (kilotoneladas CO₂e)]]-Y353,0),0)</f>
        <v>10</v>
      </c>
      <c r="AA354" s="6">
        <f>IF(A353=Emisiones_CH4_CO2eq_LA[[#This Row],[País]],IFERROR(((Emisiones_CH4_CO2eq_LA[[#This Row],[Otras Quemas de Combustible (kilotoneladas CO₂e)]]-Y353)/Y353)*100,0),0)</f>
        <v>1.5151515151515151</v>
      </c>
      <c r="AB354" s="6">
        <v>0.16</v>
      </c>
    </row>
    <row r="355" spans="1:28" x14ac:dyDescent="0.25">
      <c r="A355" t="s">
        <v>246</v>
      </c>
      <c r="B355" t="s">
        <v>246</v>
      </c>
      <c r="C355" t="s">
        <v>247</v>
      </c>
      <c r="D355">
        <v>1992</v>
      </c>
      <c r="E355">
        <v>4330</v>
      </c>
      <c r="F355">
        <f>IF(A354=Emisiones_CH4_CO2eq_LA[[#This Row],[País]],IFERROR(Emisiones_CH4_CO2eq_LA[[#This Row],[Agricultura (kilotoneladas CO₂e)]]-E354,0),0)</f>
        <v>430</v>
      </c>
      <c r="G355" s="6">
        <f>IF(A354=Emisiones_CH4_CO2eq_LA[[#This Row],[País]],IFERROR(((Emisiones_CH4_CO2eq_LA[[#This Row],[Agricultura (kilotoneladas CO₂e)]]-E354)/E354)*100,0),0)</f>
        <v>11.025641025641026</v>
      </c>
      <c r="H355" s="6">
        <v>0.991981672394043</v>
      </c>
      <c r="I355">
        <v>0</v>
      </c>
      <c r="J355">
        <f>IF(A354=Emisiones_CH4_CO2eq_LA[[#This Row],[País]],IFERROR(Emisiones_CH4_CO2eq_LA[[#This Row],[Emisiones Fugitivas (kilotoneladas CO₂e)]]-I354,0),0)</f>
        <v>0</v>
      </c>
      <c r="K355" s="6">
        <f>IF(A354=Emisiones_CH4_CO2eq_LA[[#This Row],[País]],IFERROR(((Emisiones_CH4_CO2eq_LA[[#This Row],[Emisiones Fugitivas (kilotoneladas CO₂e)]]-I354)/I354)*100,0),0)</f>
        <v>0</v>
      </c>
      <c r="L355" s="6">
        <v>0</v>
      </c>
      <c r="M355">
        <v>320</v>
      </c>
      <c r="N355">
        <f>IF(A354=Emisiones_CH4_CO2eq_LA[[#This Row],[País]],IFERROR(Emisiones_CH4_CO2eq_LA[[#This Row],[Residuos (kilotoneladas CO₂e)]]-M354,0),0)</f>
        <v>10</v>
      </c>
      <c r="O355" s="6">
        <f>IF(A354=Emisiones_CH4_CO2eq_LA[[#This Row],[País]],IFERROR(((Emisiones_CH4_CO2eq_LA[[#This Row],[Residuos (kilotoneladas CO₂e)]]-M354)/M354)*100,0),0)</f>
        <v>3.225806451612903</v>
      </c>
      <c r="P355" s="6">
        <v>7.3310423825887705E-2</v>
      </c>
      <c r="Q355">
        <v>470</v>
      </c>
      <c r="R355">
        <f>IF(A354=Emisiones_CH4_CO2eq_LA[[#This Row],[País]],IFERROR(Emisiones_CH4_CO2eq_LA[[#This Row],[UCTUS (kilotoneladas CO₂e)]]-Q354,0),0)</f>
        <v>0</v>
      </c>
      <c r="S355" s="6">
        <f>IF(A354=Emisiones_CH4_CO2eq_LA[[#This Row],[País]],IFERROR(((Emisiones_CH4_CO2eq_LA[[#This Row],[UCTUS (kilotoneladas CO₂e)]]-Q354)/Q354)*100,0),0)</f>
        <v>0</v>
      </c>
      <c r="T355" s="6">
        <v>0.107674684994272</v>
      </c>
      <c r="U355">
        <v>0</v>
      </c>
      <c r="V355">
        <f>IF(A354=Emisiones_CH4_CO2eq_LA[[#This Row],[País]],IFERROR(Emisiones_CH4_CO2eq_LA[[#This Row],[Industria (kilotoneladas CO₂e)]]-U354,0),0)</f>
        <v>0</v>
      </c>
      <c r="W355" s="6">
        <f>IF(A354=Emisiones_CH4_CO2eq_LA[[#This Row],[País]],IFERROR(((Emisiones_CH4_CO2eq_LA[[#This Row],[Industria (kilotoneladas CO₂e)]]-U354)/U354)*100,0),0)</f>
        <v>0</v>
      </c>
      <c r="X355" s="6">
        <v>0</v>
      </c>
      <c r="Y355">
        <v>680</v>
      </c>
      <c r="Z355">
        <f>IF(A354=Emisiones_CH4_CO2eq_LA[[#This Row],[País]],IFERROR(Emisiones_CH4_CO2eq_LA[[#This Row],[Otras Quemas de Combustible (kilotoneladas CO₂e)]]-Y354,0),0)</f>
        <v>10</v>
      </c>
      <c r="AA355" s="6">
        <f>IF(A354=Emisiones_CH4_CO2eq_LA[[#This Row],[País]],IFERROR(((Emisiones_CH4_CO2eq_LA[[#This Row],[Otras Quemas de Combustible (kilotoneladas CO₂e)]]-Y354)/Y354)*100,0),0)</f>
        <v>1.4925373134328357</v>
      </c>
      <c r="AB355" s="6">
        <v>0.16</v>
      </c>
    </row>
    <row r="356" spans="1:28" x14ac:dyDescent="0.25">
      <c r="A356" t="s">
        <v>246</v>
      </c>
      <c r="B356" t="s">
        <v>246</v>
      </c>
      <c r="C356" t="s">
        <v>247</v>
      </c>
      <c r="D356">
        <v>1993</v>
      </c>
      <c r="E356">
        <v>4870</v>
      </c>
      <c r="F356">
        <f>IF(A355=Emisiones_CH4_CO2eq_LA[[#This Row],[País]],IFERROR(Emisiones_CH4_CO2eq_LA[[#This Row],[Agricultura (kilotoneladas CO₂e)]]-E355,0),0)</f>
        <v>540</v>
      </c>
      <c r="G356" s="6">
        <f>IF(A355=Emisiones_CH4_CO2eq_LA[[#This Row],[País]],IFERROR(((Emisiones_CH4_CO2eq_LA[[#This Row],[Agricultura (kilotoneladas CO₂e)]]-E355)/E355)*100,0),0)</f>
        <v>12.471131639722865</v>
      </c>
      <c r="H356" s="6">
        <v>1.09143881667413</v>
      </c>
      <c r="I356">
        <v>0</v>
      </c>
      <c r="J356">
        <f>IF(A355=Emisiones_CH4_CO2eq_LA[[#This Row],[País]],IFERROR(Emisiones_CH4_CO2eq_LA[[#This Row],[Emisiones Fugitivas (kilotoneladas CO₂e)]]-I355,0),0)</f>
        <v>0</v>
      </c>
      <c r="K356" s="6">
        <f>IF(A355=Emisiones_CH4_CO2eq_LA[[#This Row],[País]],IFERROR(((Emisiones_CH4_CO2eq_LA[[#This Row],[Emisiones Fugitivas (kilotoneladas CO₂e)]]-I355)/I355)*100,0),0)</f>
        <v>0</v>
      </c>
      <c r="L356" s="6">
        <v>0</v>
      </c>
      <c r="M356">
        <v>330</v>
      </c>
      <c r="N356">
        <f>IF(A355=Emisiones_CH4_CO2eq_LA[[#This Row],[País]],IFERROR(Emisiones_CH4_CO2eq_LA[[#This Row],[Residuos (kilotoneladas CO₂e)]]-M355,0),0)</f>
        <v>10</v>
      </c>
      <c r="O356" s="6">
        <f>IF(A355=Emisiones_CH4_CO2eq_LA[[#This Row],[País]],IFERROR(((Emisiones_CH4_CO2eq_LA[[#This Row],[Residuos (kilotoneladas CO₂e)]]-M355)/M355)*100,0),0)</f>
        <v>3.125</v>
      </c>
      <c r="P356" s="6">
        <v>7.3957866427610902E-2</v>
      </c>
      <c r="Q356">
        <v>470</v>
      </c>
      <c r="R356">
        <f>IF(A355=Emisiones_CH4_CO2eq_LA[[#This Row],[País]],IFERROR(Emisiones_CH4_CO2eq_LA[[#This Row],[UCTUS (kilotoneladas CO₂e)]]-Q355,0),0)</f>
        <v>0</v>
      </c>
      <c r="S356" s="6">
        <f>IF(A355=Emisiones_CH4_CO2eq_LA[[#This Row],[País]],IFERROR(((Emisiones_CH4_CO2eq_LA[[#This Row],[UCTUS (kilotoneladas CO₂e)]]-Q355)/Q355)*100,0),0)</f>
        <v>0</v>
      </c>
      <c r="T356" s="6">
        <v>0.105333930972658</v>
      </c>
      <c r="U356">
        <v>0</v>
      </c>
      <c r="V356">
        <f>IF(A355=Emisiones_CH4_CO2eq_LA[[#This Row],[País]],IFERROR(Emisiones_CH4_CO2eq_LA[[#This Row],[Industria (kilotoneladas CO₂e)]]-U355,0),0)</f>
        <v>0</v>
      </c>
      <c r="W356" s="6">
        <f>IF(A355=Emisiones_CH4_CO2eq_LA[[#This Row],[País]],IFERROR(((Emisiones_CH4_CO2eq_LA[[#This Row],[Industria (kilotoneladas CO₂e)]]-U355)/U355)*100,0),0)</f>
        <v>0</v>
      </c>
      <c r="X356" s="6">
        <v>0</v>
      </c>
      <c r="Y356">
        <v>690</v>
      </c>
      <c r="Z356">
        <f>IF(A355=Emisiones_CH4_CO2eq_LA[[#This Row],[País]],IFERROR(Emisiones_CH4_CO2eq_LA[[#This Row],[Otras Quemas de Combustible (kilotoneladas CO₂e)]]-Y355,0),0)</f>
        <v>10</v>
      </c>
      <c r="AA356" s="6">
        <f>IF(A355=Emisiones_CH4_CO2eq_LA[[#This Row],[País]],IFERROR(((Emisiones_CH4_CO2eq_LA[[#This Row],[Otras Quemas de Combustible (kilotoneladas CO₂e)]]-Y355)/Y355)*100,0),0)</f>
        <v>1.4705882352941175</v>
      </c>
      <c r="AB356" s="6">
        <v>0.15</v>
      </c>
    </row>
    <row r="357" spans="1:28" x14ac:dyDescent="0.25">
      <c r="A357" t="s">
        <v>246</v>
      </c>
      <c r="B357" t="s">
        <v>246</v>
      </c>
      <c r="C357" t="s">
        <v>247</v>
      </c>
      <c r="D357">
        <v>1994</v>
      </c>
      <c r="E357">
        <v>4910</v>
      </c>
      <c r="F357">
        <f>IF(A356=Emisiones_CH4_CO2eq_LA[[#This Row],[País]],IFERROR(Emisiones_CH4_CO2eq_LA[[#This Row],[Agricultura (kilotoneladas CO₂e)]]-E356,0),0)</f>
        <v>40</v>
      </c>
      <c r="G357" s="6">
        <f>IF(A356=Emisiones_CH4_CO2eq_LA[[#This Row],[País]],IFERROR(((Emisiones_CH4_CO2eq_LA[[#This Row],[Agricultura (kilotoneladas CO₂e)]]-E356)/E356)*100,0),0)</f>
        <v>0.82135523613963046</v>
      </c>
      <c r="H357" s="6">
        <v>1.07699056810704</v>
      </c>
      <c r="I357">
        <v>0</v>
      </c>
      <c r="J357">
        <f>IF(A356=Emisiones_CH4_CO2eq_LA[[#This Row],[País]],IFERROR(Emisiones_CH4_CO2eq_LA[[#This Row],[Emisiones Fugitivas (kilotoneladas CO₂e)]]-I356,0),0)</f>
        <v>0</v>
      </c>
      <c r="K357" s="6">
        <f>IF(A356=Emisiones_CH4_CO2eq_LA[[#This Row],[País]],IFERROR(((Emisiones_CH4_CO2eq_LA[[#This Row],[Emisiones Fugitivas (kilotoneladas CO₂e)]]-I356)/I356)*100,0),0)</f>
        <v>0</v>
      </c>
      <c r="L357" s="6">
        <v>0</v>
      </c>
      <c r="M357">
        <v>330</v>
      </c>
      <c r="N357">
        <f>IF(A356=Emisiones_CH4_CO2eq_LA[[#This Row],[País]],IFERROR(Emisiones_CH4_CO2eq_LA[[#This Row],[Residuos (kilotoneladas CO₂e)]]-M356,0),0)</f>
        <v>0</v>
      </c>
      <c r="O357" s="6">
        <f>IF(A356=Emisiones_CH4_CO2eq_LA[[#This Row],[País]],IFERROR(((Emisiones_CH4_CO2eq_LA[[#This Row],[Residuos (kilotoneladas CO₂e)]]-M356)/M356)*100,0),0)</f>
        <v>0</v>
      </c>
      <c r="P357" s="6">
        <v>7.23842948014915E-2</v>
      </c>
      <c r="Q357">
        <v>470</v>
      </c>
      <c r="R357">
        <f>IF(A356=Emisiones_CH4_CO2eq_LA[[#This Row],[País]],IFERROR(Emisiones_CH4_CO2eq_LA[[#This Row],[UCTUS (kilotoneladas CO₂e)]]-Q356,0),0)</f>
        <v>0</v>
      </c>
      <c r="S357" s="6">
        <f>IF(A356=Emisiones_CH4_CO2eq_LA[[#This Row],[País]],IFERROR(((Emisiones_CH4_CO2eq_LA[[#This Row],[UCTUS (kilotoneladas CO₂e)]]-Q356)/Q356)*100,0),0)</f>
        <v>0</v>
      </c>
      <c r="T357" s="6">
        <v>0.103092783505154</v>
      </c>
      <c r="U357">
        <v>0</v>
      </c>
      <c r="V357">
        <f>IF(A356=Emisiones_CH4_CO2eq_LA[[#This Row],[País]],IFERROR(Emisiones_CH4_CO2eq_LA[[#This Row],[Industria (kilotoneladas CO₂e)]]-U356,0),0)</f>
        <v>0</v>
      </c>
      <c r="W357" s="6">
        <f>IF(A356=Emisiones_CH4_CO2eq_LA[[#This Row],[País]],IFERROR(((Emisiones_CH4_CO2eq_LA[[#This Row],[Industria (kilotoneladas CO₂e)]]-U356)/U356)*100,0),0)</f>
        <v>0</v>
      </c>
      <c r="X357" s="6">
        <v>0</v>
      </c>
      <c r="Y357">
        <v>700</v>
      </c>
      <c r="Z357">
        <f>IF(A356=Emisiones_CH4_CO2eq_LA[[#This Row],[País]],IFERROR(Emisiones_CH4_CO2eq_LA[[#This Row],[Otras Quemas de Combustible (kilotoneladas CO₂e)]]-Y356,0),0)</f>
        <v>10</v>
      </c>
      <c r="AA357" s="6">
        <f>IF(A356=Emisiones_CH4_CO2eq_LA[[#This Row],[País]],IFERROR(((Emisiones_CH4_CO2eq_LA[[#This Row],[Otras Quemas de Combustible (kilotoneladas CO₂e)]]-Y356)/Y356)*100,0),0)</f>
        <v>1.4492753623188406</v>
      </c>
      <c r="AB357" s="6">
        <v>0.15</v>
      </c>
    </row>
    <row r="358" spans="1:28" x14ac:dyDescent="0.25">
      <c r="A358" t="s">
        <v>246</v>
      </c>
      <c r="B358" t="s">
        <v>246</v>
      </c>
      <c r="C358" t="s">
        <v>247</v>
      </c>
      <c r="D358">
        <v>1995</v>
      </c>
      <c r="E358">
        <v>4210</v>
      </c>
      <c r="F358">
        <f>IF(A357=Emisiones_CH4_CO2eq_LA[[#This Row],[País]],IFERROR(Emisiones_CH4_CO2eq_LA[[#This Row],[Agricultura (kilotoneladas CO₂e)]]-E357,0),0)</f>
        <v>-700</v>
      </c>
      <c r="G358" s="6">
        <f>IF(A357=Emisiones_CH4_CO2eq_LA[[#This Row],[País]],IFERROR(((Emisiones_CH4_CO2eq_LA[[#This Row],[Agricultura (kilotoneladas CO₂e)]]-E357)/E357)*100,0),0)</f>
        <v>-14.256619144602849</v>
      </c>
      <c r="H358" s="6">
        <v>0.90498710232158197</v>
      </c>
      <c r="I358">
        <v>0</v>
      </c>
      <c r="J358">
        <f>IF(A357=Emisiones_CH4_CO2eq_LA[[#This Row],[País]],IFERROR(Emisiones_CH4_CO2eq_LA[[#This Row],[Emisiones Fugitivas (kilotoneladas CO₂e)]]-I357,0),0)</f>
        <v>0</v>
      </c>
      <c r="K358" s="6">
        <f>IF(A357=Emisiones_CH4_CO2eq_LA[[#This Row],[País]],IFERROR(((Emisiones_CH4_CO2eq_LA[[#This Row],[Emisiones Fugitivas (kilotoneladas CO₂e)]]-I357)/I357)*100,0),0)</f>
        <v>0</v>
      </c>
      <c r="L358" s="6">
        <v>0</v>
      </c>
      <c r="M358">
        <v>390</v>
      </c>
      <c r="N358">
        <f>IF(A357=Emisiones_CH4_CO2eq_LA[[#This Row],[País]],IFERROR(Emisiones_CH4_CO2eq_LA[[#This Row],[Residuos (kilotoneladas CO₂e)]]-M357,0),0)</f>
        <v>60</v>
      </c>
      <c r="O358" s="6">
        <f>IF(A357=Emisiones_CH4_CO2eq_LA[[#This Row],[País]],IFERROR(((Emisiones_CH4_CO2eq_LA[[#This Row],[Residuos (kilotoneladas CO₂e)]]-M357)/M357)*100,0),0)</f>
        <v>18.181818181818183</v>
      </c>
      <c r="P358" s="6">
        <v>8.3834909716251002E-2</v>
      </c>
      <c r="Q358">
        <v>470</v>
      </c>
      <c r="R358">
        <f>IF(A357=Emisiones_CH4_CO2eq_LA[[#This Row],[País]],IFERROR(Emisiones_CH4_CO2eq_LA[[#This Row],[UCTUS (kilotoneladas CO₂e)]]-Q357,0),0)</f>
        <v>0</v>
      </c>
      <c r="S358" s="6">
        <f>IF(A357=Emisiones_CH4_CO2eq_LA[[#This Row],[País]],IFERROR(((Emisiones_CH4_CO2eq_LA[[#This Row],[UCTUS (kilotoneladas CO₂e)]]-Q357)/Q357)*100,0),0)</f>
        <v>0</v>
      </c>
      <c r="T358" s="6">
        <v>0.10103181427343</v>
      </c>
      <c r="U358">
        <v>0</v>
      </c>
      <c r="V358">
        <f>IF(A357=Emisiones_CH4_CO2eq_LA[[#This Row],[País]],IFERROR(Emisiones_CH4_CO2eq_LA[[#This Row],[Industria (kilotoneladas CO₂e)]]-U357,0),0)</f>
        <v>0</v>
      </c>
      <c r="W358" s="6">
        <f>IF(A357=Emisiones_CH4_CO2eq_LA[[#This Row],[País]],IFERROR(((Emisiones_CH4_CO2eq_LA[[#This Row],[Industria (kilotoneladas CO₂e)]]-U357)/U357)*100,0),0)</f>
        <v>0</v>
      </c>
      <c r="X358" s="6">
        <v>0</v>
      </c>
      <c r="Y358">
        <v>710</v>
      </c>
      <c r="Z358">
        <f>IF(A357=Emisiones_CH4_CO2eq_LA[[#This Row],[País]],IFERROR(Emisiones_CH4_CO2eq_LA[[#This Row],[Otras Quemas de Combustible (kilotoneladas CO₂e)]]-Y357,0),0)</f>
        <v>10</v>
      </c>
      <c r="AA358" s="6">
        <f>IF(A357=Emisiones_CH4_CO2eq_LA[[#This Row],[País]],IFERROR(((Emisiones_CH4_CO2eq_LA[[#This Row],[Otras Quemas de Combustible (kilotoneladas CO₂e)]]-Y357)/Y357)*100,0),0)</f>
        <v>1.4285714285714286</v>
      </c>
      <c r="AB358" s="6">
        <v>0.15</v>
      </c>
    </row>
    <row r="359" spans="1:28" x14ac:dyDescent="0.25">
      <c r="A359" t="s">
        <v>246</v>
      </c>
      <c r="B359" t="s">
        <v>246</v>
      </c>
      <c r="C359" t="s">
        <v>247</v>
      </c>
      <c r="D359">
        <v>1996</v>
      </c>
      <c r="E359">
        <v>4059.99999999999</v>
      </c>
      <c r="F359">
        <f>IF(A358=Emisiones_CH4_CO2eq_LA[[#This Row],[País]],IFERROR(Emisiones_CH4_CO2eq_LA[[#This Row],[Agricultura (kilotoneladas CO₂e)]]-E358,0),0)</f>
        <v>-150.00000000001</v>
      </c>
      <c r="G359" s="6">
        <f>IF(A358=Emisiones_CH4_CO2eq_LA[[#This Row],[País]],IFERROR(((Emisiones_CH4_CO2eq_LA[[#This Row],[Agricultura (kilotoneladas CO₂e)]]-E358)/E358)*100,0),0)</f>
        <v>-3.5629453681712588</v>
      </c>
      <c r="H359" s="6">
        <v>0.85617882749894503</v>
      </c>
      <c r="I359">
        <v>0</v>
      </c>
      <c r="J359">
        <f>IF(A358=Emisiones_CH4_CO2eq_LA[[#This Row],[País]],IFERROR(Emisiones_CH4_CO2eq_LA[[#This Row],[Emisiones Fugitivas (kilotoneladas CO₂e)]]-I358,0),0)</f>
        <v>0</v>
      </c>
      <c r="K359" s="6">
        <f>IF(A358=Emisiones_CH4_CO2eq_LA[[#This Row],[País]],IFERROR(((Emisiones_CH4_CO2eq_LA[[#This Row],[Emisiones Fugitivas (kilotoneladas CO₂e)]]-I358)/I358)*100,0),0)</f>
        <v>0</v>
      </c>
      <c r="L359" s="6">
        <v>0</v>
      </c>
      <c r="M359">
        <v>450</v>
      </c>
      <c r="N359">
        <f>IF(A358=Emisiones_CH4_CO2eq_LA[[#This Row],[País]],IFERROR(Emisiones_CH4_CO2eq_LA[[#This Row],[Residuos (kilotoneladas CO₂e)]]-M358,0),0)</f>
        <v>60</v>
      </c>
      <c r="O359" s="6">
        <f>IF(A358=Emisiones_CH4_CO2eq_LA[[#This Row],[País]],IFERROR(((Emisiones_CH4_CO2eq_LA[[#This Row],[Residuos (kilotoneladas CO₂e)]]-M358)/M358)*100,0),0)</f>
        <v>15.384615384615385</v>
      </c>
      <c r="P359" s="6">
        <v>9.4896668072543197E-2</v>
      </c>
      <c r="Q359">
        <v>90</v>
      </c>
      <c r="R359">
        <f>IF(A358=Emisiones_CH4_CO2eq_LA[[#This Row],[País]],IFERROR(Emisiones_CH4_CO2eq_LA[[#This Row],[UCTUS (kilotoneladas CO₂e)]]-Q358,0),0)</f>
        <v>-380</v>
      </c>
      <c r="S359" s="6">
        <f>IF(A358=Emisiones_CH4_CO2eq_LA[[#This Row],[País]],IFERROR(((Emisiones_CH4_CO2eq_LA[[#This Row],[UCTUS (kilotoneladas CO₂e)]]-Q358)/Q358)*100,0),0)</f>
        <v>-80.851063829787222</v>
      </c>
      <c r="T359" s="6">
        <v>1.8979333614508601E-2</v>
      </c>
      <c r="U359">
        <v>0</v>
      </c>
      <c r="V359">
        <f>IF(A358=Emisiones_CH4_CO2eq_LA[[#This Row],[País]],IFERROR(Emisiones_CH4_CO2eq_LA[[#This Row],[Industria (kilotoneladas CO₂e)]]-U358,0),0)</f>
        <v>0</v>
      </c>
      <c r="W359" s="6">
        <f>IF(A358=Emisiones_CH4_CO2eq_LA[[#This Row],[País]],IFERROR(((Emisiones_CH4_CO2eq_LA[[#This Row],[Industria (kilotoneladas CO₂e)]]-U358)/U358)*100,0),0)</f>
        <v>0</v>
      </c>
      <c r="X359" s="6">
        <v>0</v>
      </c>
      <c r="Y359">
        <v>720</v>
      </c>
      <c r="Z359">
        <f>IF(A358=Emisiones_CH4_CO2eq_LA[[#This Row],[País]],IFERROR(Emisiones_CH4_CO2eq_LA[[#This Row],[Otras Quemas de Combustible (kilotoneladas CO₂e)]]-Y358,0),0)</f>
        <v>10</v>
      </c>
      <c r="AA359" s="6">
        <f>IF(A358=Emisiones_CH4_CO2eq_LA[[#This Row],[País]],IFERROR(((Emisiones_CH4_CO2eq_LA[[#This Row],[Otras Quemas de Combustible (kilotoneladas CO₂e)]]-Y358)/Y358)*100,0),0)</f>
        <v>1.4084507042253522</v>
      </c>
      <c r="AB359" s="6">
        <v>0.15</v>
      </c>
    </row>
    <row r="360" spans="1:28" x14ac:dyDescent="0.25">
      <c r="A360" t="s">
        <v>246</v>
      </c>
      <c r="B360" t="s">
        <v>246</v>
      </c>
      <c r="C360" t="s">
        <v>247</v>
      </c>
      <c r="D360">
        <v>1997</v>
      </c>
      <c r="E360">
        <v>4430</v>
      </c>
      <c r="F360">
        <f>IF(A359=Emisiones_CH4_CO2eq_LA[[#This Row],[País]],IFERROR(Emisiones_CH4_CO2eq_LA[[#This Row],[Agricultura (kilotoneladas CO₂e)]]-E359,0),0)</f>
        <v>370.00000000001</v>
      </c>
      <c r="G360" s="6">
        <f>IF(A359=Emisiones_CH4_CO2eq_LA[[#This Row],[País]],IFERROR(((Emisiones_CH4_CO2eq_LA[[#This Row],[Agricultura (kilotoneladas CO₂e)]]-E359)/E359)*100,0),0)</f>
        <v>9.1133004926111063</v>
      </c>
      <c r="H360" s="6">
        <v>0.91756420878210398</v>
      </c>
      <c r="I360">
        <v>0</v>
      </c>
      <c r="J360">
        <f>IF(A359=Emisiones_CH4_CO2eq_LA[[#This Row],[País]],IFERROR(Emisiones_CH4_CO2eq_LA[[#This Row],[Emisiones Fugitivas (kilotoneladas CO₂e)]]-I359,0),0)</f>
        <v>0</v>
      </c>
      <c r="K360" s="6">
        <f>IF(A359=Emisiones_CH4_CO2eq_LA[[#This Row],[País]],IFERROR(((Emisiones_CH4_CO2eq_LA[[#This Row],[Emisiones Fugitivas (kilotoneladas CO₂e)]]-I359)/I359)*100,0),0)</f>
        <v>0</v>
      </c>
      <c r="L360" s="6">
        <v>0</v>
      </c>
      <c r="M360">
        <v>510</v>
      </c>
      <c r="N360">
        <f>IF(A359=Emisiones_CH4_CO2eq_LA[[#This Row],[País]],IFERROR(Emisiones_CH4_CO2eq_LA[[#This Row],[Residuos (kilotoneladas CO₂e)]]-M359,0),0)</f>
        <v>60</v>
      </c>
      <c r="O360" s="6">
        <f>IF(A359=Emisiones_CH4_CO2eq_LA[[#This Row],[País]],IFERROR(((Emisiones_CH4_CO2eq_LA[[#This Row],[Residuos (kilotoneladas CO₂e)]]-M359)/M359)*100,0),0)</f>
        <v>13.333333333333334</v>
      </c>
      <c r="P360" s="6">
        <v>0.105633802816901</v>
      </c>
      <c r="Q360">
        <v>150</v>
      </c>
      <c r="R360">
        <f>IF(A359=Emisiones_CH4_CO2eq_LA[[#This Row],[País]],IFERROR(Emisiones_CH4_CO2eq_LA[[#This Row],[UCTUS (kilotoneladas CO₂e)]]-Q359,0),0)</f>
        <v>60</v>
      </c>
      <c r="S360" s="6">
        <f>IF(A359=Emisiones_CH4_CO2eq_LA[[#This Row],[País]],IFERROR(((Emisiones_CH4_CO2eq_LA[[#This Row],[UCTUS (kilotoneladas CO₂e)]]-Q359)/Q359)*100,0),0)</f>
        <v>66.666666666666657</v>
      </c>
      <c r="T360" s="6">
        <v>3.1068765534382699E-2</v>
      </c>
      <c r="U360">
        <v>0</v>
      </c>
      <c r="V360">
        <f>IF(A359=Emisiones_CH4_CO2eq_LA[[#This Row],[País]],IFERROR(Emisiones_CH4_CO2eq_LA[[#This Row],[Industria (kilotoneladas CO₂e)]]-U359,0),0)</f>
        <v>0</v>
      </c>
      <c r="W360" s="6">
        <f>IF(A359=Emisiones_CH4_CO2eq_LA[[#This Row],[País]],IFERROR(((Emisiones_CH4_CO2eq_LA[[#This Row],[Industria (kilotoneladas CO₂e)]]-U359)/U359)*100,0),0)</f>
        <v>0</v>
      </c>
      <c r="X360" s="6">
        <v>0</v>
      </c>
      <c r="Y360">
        <v>730</v>
      </c>
      <c r="Z360">
        <f>IF(A359=Emisiones_CH4_CO2eq_LA[[#This Row],[País]],IFERROR(Emisiones_CH4_CO2eq_LA[[#This Row],[Otras Quemas de Combustible (kilotoneladas CO₂e)]]-Y359,0),0)</f>
        <v>10</v>
      </c>
      <c r="AA360" s="6">
        <f>IF(A359=Emisiones_CH4_CO2eq_LA[[#This Row],[País]],IFERROR(((Emisiones_CH4_CO2eq_LA[[#This Row],[Otras Quemas de Combustible (kilotoneladas CO₂e)]]-Y359)/Y359)*100,0),0)</f>
        <v>1.3888888888888888</v>
      </c>
      <c r="AB360" s="6">
        <v>0.15</v>
      </c>
    </row>
    <row r="361" spans="1:28" x14ac:dyDescent="0.25">
      <c r="A361" t="s">
        <v>246</v>
      </c>
      <c r="B361" t="s">
        <v>246</v>
      </c>
      <c r="C361" t="s">
        <v>247</v>
      </c>
      <c r="D361">
        <v>1998</v>
      </c>
      <c r="E361">
        <v>4290</v>
      </c>
      <c r="F361">
        <f>IF(A360=Emisiones_CH4_CO2eq_LA[[#This Row],[País]],IFERROR(Emisiones_CH4_CO2eq_LA[[#This Row],[Agricultura (kilotoneladas CO₂e)]]-E360,0),0)</f>
        <v>-140</v>
      </c>
      <c r="G361" s="6">
        <f>IF(A360=Emisiones_CH4_CO2eq_LA[[#This Row],[País]],IFERROR(((Emisiones_CH4_CO2eq_LA[[#This Row],[Agricultura (kilotoneladas CO₂e)]]-E360)/E360)*100,0),0)</f>
        <v>-3.1602708803611739</v>
      </c>
      <c r="H361" s="6">
        <v>0.87354917532070797</v>
      </c>
      <c r="I361">
        <v>0</v>
      </c>
      <c r="J361">
        <f>IF(A360=Emisiones_CH4_CO2eq_LA[[#This Row],[País]],IFERROR(Emisiones_CH4_CO2eq_LA[[#This Row],[Emisiones Fugitivas (kilotoneladas CO₂e)]]-I360,0),0)</f>
        <v>0</v>
      </c>
      <c r="K361" s="6">
        <f>IF(A360=Emisiones_CH4_CO2eq_LA[[#This Row],[País]],IFERROR(((Emisiones_CH4_CO2eq_LA[[#This Row],[Emisiones Fugitivas (kilotoneladas CO₂e)]]-I360)/I360)*100,0),0)</f>
        <v>0</v>
      </c>
      <c r="L361" s="6">
        <v>0</v>
      </c>
      <c r="M361">
        <v>570</v>
      </c>
      <c r="N361">
        <f>IF(A360=Emisiones_CH4_CO2eq_LA[[#This Row],[País]],IFERROR(Emisiones_CH4_CO2eq_LA[[#This Row],[Residuos (kilotoneladas CO₂e)]]-M360,0),0)</f>
        <v>60</v>
      </c>
      <c r="O361" s="6">
        <f>IF(A360=Emisiones_CH4_CO2eq_LA[[#This Row],[País]],IFERROR(((Emisiones_CH4_CO2eq_LA[[#This Row],[Residuos (kilotoneladas CO₂e)]]-M360)/M360)*100,0),0)</f>
        <v>11.76470588235294</v>
      </c>
      <c r="P361" s="6">
        <v>0.11606597434330999</v>
      </c>
      <c r="Q361">
        <v>560</v>
      </c>
      <c r="R361">
        <f>IF(A360=Emisiones_CH4_CO2eq_LA[[#This Row],[País]],IFERROR(Emisiones_CH4_CO2eq_LA[[#This Row],[UCTUS (kilotoneladas CO₂e)]]-Q360,0),0)</f>
        <v>410</v>
      </c>
      <c r="S361" s="6">
        <f>IF(A360=Emisiones_CH4_CO2eq_LA[[#This Row],[País]],IFERROR(((Emisiones_CH4_CO2eq_LA[[#This Row],[UCTUS (kilotoneladas CO₂e)]]-Q360)/Q360)*100,0),0)</f>
        <v>273.33333333333331</v>
      </c>
      <c r="T361" s="6">
        <v>0.114029729179393</v>
      </c>
      <c r="U361">
        <v>0</v>
      </c>
      <c r="V361">
        <f>IF(A360=Emisiones_CH4_CO2eq_LA[[#This Row],[País]],IFERROR(Emisiones_CH4_CO2eq_LA[[#This Row],[Industria (kilotoneladas CO₂e)]]-U360,0),0)</f>
        <v>0</v>
      </c>
      <c r="W361" s="6">
        <f>IF(A360=Emisiones_CH4_CO2eq_LA[[#This Row],[País]],IFERROR(((Emisiones_CH4_CO2eq_LA[[#This Row],[Industria (kilotoneladas CO₂e)]]-U360)/U360)*100,0),0)</f>
        <v>0</v>
      </c>
      <c r="X361" s="6">
        <v>0</v>
      </c>
      <c r="Y361">
        <v>740</v>
      </c>
      <c r="Z361">
        <f>IF(A360=Emisiones_CH4_CO2eq_LA[[#This Row],[País]],IFERROR(Emisiones_CH4_CO2eq_LA[[#This Row],[Otras Quemas de Combustible (kilotoneladas CO₂e)]]-Y360,0),0)</f>
        <v>10</v>
      </c>
      <c r="AA361" s="6">
        <f>IF(A360=Emisiones_CH4_CO2eq_LA[[#This Row],[País]],IFERROR(((Emisiones_CH4_CO2eq_LA[[#This Row],[Otras Quemas de Combustible (kilotoneladas CO₂e)]]-Y360)/Y360)*100,0),0)</f>
        <v>1.3698630136986301</v>
      </c>
      <c r="AB361" s="6">
        <v>0.15</v>
      </c>
    </row>
    <row r="362" spans="1:28" x14ac:dyDescent="0.25">
      <c r="A362" t="s">
        <v>246</v>
      </c>
      <c r="B362" t="s">
        <v>246</v>
      </c>
      <c r="C362" t="s">
        <v>247</v>
      </c>
      <c r="D362">
        <v>1999</v>
      </c>
      <c r="E362">
        <v>5100</v>
      </c>
      <c r="F362">
        <f>IF(A361=Emisiones_CH4_CO2eq_LA[[#This Row],[País]],IFERROR(Emisiones_CH4_CO2eq_LA[[#This Row],[Agricultura (kilotoneladas CO₂e)]]-E361,0),0)</f>
        <v>810</v>
      </c>
      <c r="G362" s="6">
        <f>IF(A361=Emisiones_CH4_CO2eq_LA[[#This Row],[País]],IFERROR(((Emisiones_CH4_CO2eq_LA[[#This Row],[Agricultura (kilotoneladas CO₂e)]]-E361)/E361)*100,0),0)</f>
        <v>18.88111888111888</v>
      </c>
      <c r="H362" s="6">
        <v>1.02183931075936</v>
      </c>
      <c r="I362">
        <v>0</v>
      </c>
      <c r="J362">
        <f>IF(A361=Emisiones_CH4_CO2eq_LA[[#This Row],[País]],IFERROR(Emisiones_CH4_CO2eq_LA[[#This Row],[Emisiones Fugitivas (kilotoneladas CO₂e)]]-I361,0),0)</f>
        <v>0</v>
      </c>
      <c r="K362" s="6">
        <f>IF(A361=Emisiones_CH4_CO2eq_LA[[#This Row],[País]],IFERROR(((Emisiones_CH4_CO2eq_LA[[#This Row],[Emisiones Fugitivas (kilotoneladas CO₂e)]]-I361)/I361)*100,0),0)</f>
        <v>0</v>
      </c>
      <c r="L362" s="6">
        <v>0</v>
      </c>
      <c r="M362">
        <v>630</v>
      </c>
      <c r="N362">
        <f>IF(A361=Emisiones_CH4_CO2eq_LA[[#This Row],[País]],IFERROR(Emisiones_CH4_CO2eq_LA[[#This Row],[Residuos (kilotoneladas CO₂e)]]-M361,0),0)</f>
        <v>60</v>
      </c>
      <c r="O362" s="6">
        <f>IF(A361=Emisiones_CH4_CO2eq_LA[[#This Row],[País]],IFERROR(((Emisiones_CH4_CO2eq_LA[[#This Row],[Residuos (kilotoneladas CO₂e)]]-M361)/M361)*100,0),0)</f>
        <v>10.526315789473683</v>
      </c>
      <c r="P362" s="6">
        <v>0.126227208976157</v>
      </c>
      <c r="Q362">
        <v>140</v>
      </c>
      <c r="R362">
        <f>IF(A361=Emisiones_CH4_CO2eq_LA[[#This Row],[País]],IFERROR(Emisiones_CH4_CO2eq_LA[[#This Row],[UCTUS (kilotoneladas CO₂e)]]-Q361,0),0)</f>
        <v>-420</v>
      </c>
      <c r="S362" s="6">
        <f>IF(A361=Emisiones_CH4_CO2eq_LA[[#This Row],[País]],IFERROR(((Emisiones_CH4_CO2eq_LA[[#This Row],[UCTUS (kilotoneladas CO₂e)]]-Q361)/Q361)*100,0),0)</f>
        <v>-75</v>
      </c>
      <c r="T362" s="6">
        <v>2.80504908835904E-2</v>
      </c>
      <c r="U362">
        <v>0</v>
      </c>
      <c r="V362">
        <f>IF(A361=Emisiones_CH4_CO2eq_LA[[#This Row],[País]],IFERROR(Emisiones_CH4_CO2eq_LA[[#This Row],[Industria (kilotoneladas CO₂e)]]-U361,0),0)</f>
        <v>0</v>
      </c>
      <c r="W362" s="6">
        <f>IF(A361=Emisiones_CH4_CO2eq_LA[[#This Row],[País]],IFERROR(((Emisiones_CH4_CO2eq_LA[[#This Row],[Industria (kilotoneladas CO₂e)]]-U361)/U361)*100,0),0)</f>
        <v>0</v>
      </c>
      <c r="X362" s="6">
        <v>0</v>
      </c>
      <c r="Y362">
        <v>760</v>
      </c>
      <c r="Z362">
        <f>IF(A361=Emisiones_CH4_CO2eq_LA[[#This Row],[País]],IFERROR(Emisiones_CH4_CO2eq_LA[[#This Row],[Otras Quemas de Combustible (kilotoneladas CO₂e)]]-Y361,0),0)</f>
        <v>20</v>
      </c>
      <c r="AA362" s="6">
        <f>IF(A361=Emisiones_CH4_CO2eq_LA[[#This Row],[País]],IFERROR(((Emisiones_CH4_CO2eq_LA[[#This Row],[Otras Quemas de Combustible (kilotoneladas CO₂e)]]-Y361)/Y361)*100,0),0)</f>
        <v>2.7027027027027026</v>
      </c>
      <c r="AB362" s="6">
        <v>0.15</v>
      </c>
    </row>
    <row r="363" spans="1:28" x14ac:dyDescent="0.25">
      <c r="A363" t="s">
        <v>246</v>
      </c>
      <c r="B363" t="s">
        <v>246</v>
      </c>
      <c r="C363" t="s">
        <v>247</v>
      </c>
      <c r="D363">
        <v>2000</v>
      </c>
      <c r="E363">
        <v>5280</v>
      </c>
      <c r="F363">
        <f>IF(A362=Emisiones_CH4_CO2eq_LA[[#This Row],[País]],IFERROR(Emisiones_CH4_CO2eq_LA[[#This Row],[Agricultura (kilotoneladas CO₂e)]]-E362,0),0)</f>
        <v>180</v>
      </c>
      <c r="G363" s="6">
        <f>IF(A362=Emisiones_CH4_CO2eq_LA[[#This Row],[País]],IFERROR(((Emisiones_CH4_CO2eq_LA[[#This Row],[Agricultura (kilotoneladas CO₂e)]]-E362)/E362)*100,0),0)</f>
        <v>3.5294117647058822</v>
      </c>
      <c r="H363" s="6">
        <v>1.0416255671730099</v>
      </c>
      <c r="I363">
        <v>0</v>
      </c>
      <c r="J363">
        <f>IF(A362=Emisiones_CH4_CO2eq_LA[[#This Row],[País]],IFERROR(Emisiones_CH4_CO2eq_LA[[#This Row],[Emisiones Fugitivas (kilotoneladas CO₂e)]]-I362,0),0)</f>
        <v>0</v>
      </c>
      <c r="K363" s="6">
        <f>IF(A362=Emisiones_CH4_CO2eq_LA[[#This Row],[País]],IFERROR(((Emisiones_CH4_CO2eq_LA[[#This Row],[Emisiones Fugitivas (kilotoneladas CO₂e)]]-I362)/I362)*100,0),0)</f>
        <v>0</v>
      </c>
      <c r="L363" s="6">
        <v>0</v>
      </c>
      <c r="M363">
        <v>690</v>
      </c>
      <c r="N363">
        <f>IF(A362=Emisiones_CH4_CO2eq_LA[[#This Row],[País]],IFERROR(Emisiones_CH4_CO2eq_LA[[#This Row],[Residuos (kilotoneladas CO₂e)]]-M362,0),0)</f>
        <v>60</v>
      </c>
      <c r="O363" s="6">
        <f>IF(A362=Emisiones_CH4_CO2eq_LA[[#This Row],[País]],IFERROR(((Emisiones_CH4_CO2eq_LA[[#This Row],[Residuos (kilotoneladas CO₂e)]]-M362)/M362)*100,0),0)</f>
        <v>9.5238095238095237</v>
      </c>
      <c r="P363" s="6">
        <v>0.136121522982836</v>
      </c>
      <c r="Q363">
        <v>160</v>
      </c>
      <c r="R363">
        <f>IF(A362=Emisiones_CH4_CO2eq_LA[[#This Row],[País]],IFERROR(Emisiones_CH4_CO2eq_LA[[#This Row],[UCTUS (kilotoneladas CO₂e)]]-Q362,0),0)</f>
        <v>20</v>
      </c>
      <c r="S363" s="6">
        <f>IF(A362=Emisiones_CH4_CO2eq_LA[[#This Row],[País]],IFERROR(((Emisiones_CH4_CO2eq_LA[[#This Row],[UCTUS (kilotoneladas CO₂e)]]-Q362)/Q362)*100,0),0)</f>
        <v>14.285714285714285</v>
      </c>
      <c r="T363" s="6">
        <v>3.1564411126454903E-2</v>
      </c>
      <c r="U363">
        <v>0</v>
      </c>
      <c r="V363">
        <f>IF(A362=Emisiones_CH4_CO2eq_LA[[#This Row],[País]],IFERROR(Emisiones_CH4_CO2eq_LA[[#This Row],[Industria (kilotoneladas CO₂e)]]-U362,0),0)</f>
        <v>0</v>
      </c>
      <c r="W363" s="6">
        <f>IF(A362=Emisiones_CH4_CO2eq_LA[[#This Row],[País]],IFERROR(((Emisiones_CH4_CO2eq_LA[[#This Row],[Industria (kilotoneladas CO₂e)]]-U362)/U362)*100,0),0)</f>
        <v>0</v>
      </c>
      <c r="X363" s="6">
        <v>0</v>
      </c>
      <c r="Y363">
        <v>770</v>
      </c>
      <c r="Z363">
        <f>IF(A362=Emisiones_CH4_CO2eq_LA[[#This Row],[País]],IFERROR(Emisiones_CH4_CO2eq_LA[[#This Row],[Otras Quemas de Combustible (kilotoneladas CO₂e)]]-Y362,0),0)</f>
        <v>10</v>
      </c>
      <c r="AA363" s="6">
        <f>IF(A362=Emisiones_CH4_CO2eq_LA[[#This Row],[País]],IFERROR(((Emisiones_CH4_CO2eq_LA[[#This Row],[Otras Quemas de Combustible (kilotoneladas CO₂e)]]-Y362)/Y362)*100,0),0)</f>
        <v>1.3157894736842104</v>
      </c>
      <c r="AB363" s="6">
        <v>0.15</v>
      </c>
    </row>
    <row r="364" spans="1:28" x14ac:dyDescent="0.25">
      <c r="A364" t="s">
        <v>246</v>
      </c>
      <c r="B364" t="s">
        <v>246</v>
      </c>
      <c r="C364" t="s">
        <v>247</v>
      </c>
      <c r="D364">
        <v>2001</v>
      </c>
      <c r="E364">
        <v>5300</v>
      </c>
      <c r="F364">
        <f>IF(A363=Emisiones_CH4_CO2eq_LA[[#This Row],[País]],IFERROR(Emisiones_CH4_CO2eq_LA[[#This Row],[Agricultura (kilotoneladas CO₂e)]]-E363,0),0)</f>
        <v>20</v>
      </c>
      <c r="G364" s="6">
        <f>IF(A363=Emisiones_CH4_CO2eq_LA[[#This Row],[País]],IFERROR(((Emisiones_CH4_CO2eq_LA[[#This Row],[Agricultura (kilotoneladas CO₂e)]]-E363)/E363)*100,0),0)</f>
        <v>0.37878787878787878</v>
      </c>
      <c r="H364" s="6">
        <v>1.03012633624878</v>
      </c>
      <c r="I364">
        <v>0</v>
      </c>
      <c r="J364">
        <f>IF(A363=Emisiones_CH4_CO2eq_LA[[#This Row],[País]],IFERROR(Emisiones_CH4_CO2eq_LA[[#This Row],[Emisiones Fugitivas (kilotoneladas CO₂e)]]-I363,0),0)</f>
        <v>0</v>
      </c>
      <c r="K364" s="6">
        <f>IF(A363=Emisiones_CH4_CO2eq_LA[[#This Row],[País]],IFERROR(((Emisiones_CH4_CO2eq_LA[[#This Row],[Emisiones Fugitivas (kilotoneladas CO₂e)]]-I363)/I363)*100,0),0)</f>
        <v>0</v>
      </c>
      <c r="L364" s="6">
        <v>0</v>
      </c>
      <c r="M364">
        <v>710</v>
      </c>
      <c r="N364">
        <f>IF(A363=Emisiones_CH4_CO2eq_LA[[#This Row],[País]],IFERROR(Emisiones_CH4_CO2eq_LA[[#This Row],[Residuos (kilotoneladas CO₂e)]]-M363,0),0)</f>
        <v>20</v>
      </c>
      <c r="O364" s="6">
        <f>IF(A363=Emisiones_CH4_CO2eq_LA[[#This Row],[País]],IFERROR(((Emisiones_CH4_CO2eq_LA[[#This Row],[Residuos (kilotoneladas CO₂e)]]-M363)/M363)*100,0),0)</f>
        <v>2.8985507246376812</v>
      </c>
      <c r="P364" s="6">
        <v>0.13799805636540299</v>
      </c>
      <c r="Q364">
        <v>70</v>
      </c>
      <c r="R364">
        <f>IF(A363=Emisiones_CH4_CO2eq_LA[[#This Row],[País]],IFERROR(Emisiones_CH4_CO2eq_LA[[#This Row],[UCTUS (kilotoneladas CO₂e)]]-Q363,0),0)</f>
        <v>-90</v>
      </c>
      <c r="S364" s="6">
        <f>IF(A363=Emisiones_CH4_CO2eq_LA[[#This Row],[País]],IFERROR(((Emisiones_CH4_CO2eq_LA[[#This Row],[UCTUS (kilotoneladas CO₂e)]]-Q363)/Q363)*100,0),0)</f>
        <v>-56.25</v>
      </c>
      <c r="T364" s="6">
        <v>1.3605442176870699E-2</v>
      </c>
      <c r="U364">
        <v>0</v>
      </c>
      <c r="V364">
        <f>IF(A363=Emisiones_CH4_CO2eq_LA[[#This Row],[País]],IFERROR(Emisiones_CH4_CO2eq_LA[[#This Row],[Industria (kilotoneladas CO₂e)]]-U363,0),0)</f>
        <v>0</v>
      </c>
      <c r="W364" s="6">
        <f>IF(A363=Emisiones_CH4_CO2eq_LA[[#This Row],[País]],IFERROR(((Emisiones_CH4_CO2eq_LA[[#This Row],[Industria (kilotoneladas CO₂e)]]-U363)/U363)*100,0),0)</f>
        <v>0</v>
      </c>
      <c r="X364" s="6">
        <v>0</v>
      </c>
      <c r="Y364">
        <v>790</v>
      </c>
      <c r="Z364">
        <f>IF(A363=Emisiones_CH4_CO2eq_LA[[#This Row],[País]],IFERROR(Emisiones_CH4_CO2eq_LA[[#This Row],[Otras Quemas de Combustible (kilotoneladas CO₂e)]]-Y363,0),0)</f>
        <v>20</v>
      </c>
      <c r="AA364" s="6">
        <f>IF(A363=Emisiones_CH4_CO2eq_LA[[#This Row],[País]],IFERROR(((Emisiones_CH4_CO2eq_LA[[#This Row],[Otras Quemas de Combustible (kilotoneladas CO₂e)]]-Y363)/Y363)*100,0),0)</f>
        <v>2.5974025974025974</v>
      </c>
      <c r="AB364" s="6">
        <v>0.15</v>
      </c>
    </row>
    <row r="365" spans="1:28" x14ac:dyDescent="0.25">
      <c r="A365" t="s">
        <v>246</v>
      </c>
      <c r="B365" t="s">
        <v>246</v>
      </c>
      <c r="C365" t="s">
        <v>247</v>
      </c>
      <c r="D365">
        <v>2002</v>
      </c>
      <c r="E365">
        <v>5400</v>
      </c>
      <c r="F365">
        <f>IF(A364=Emisiones_CH4_CO2eq_LA[[#This Row],[País]],IFERROR(Emisiones_CH4_CO2eq_LA[[#This Row],[Agricultura (kilotoneladas CO₂e)]]-E364,0),0)</f>
        <v>100</v>
      </c>
      <c r="G365" s="6">
        <f>IF(A364=Emisiones_CH4_CO2eq_LA[[#This Row],[País]],IFERROR(((Emisiones_CH4_CO2eq_LA[[#This Row],[Agricultura (kilotoneladas CO₂e)]]-E364)/E364)*100,0),0)</f>
        <v>1.8867924528301887</v>
      </c>
      <c r="H365" s="6">
        <v>1.0346809733665401</v>
      </c>
      <c r="I365">
        <v>0</v>
      </c>
      <c r="J365">
        <f>IF(A364=Emisiones_CH4_CO2eq_LA[[#This Row],[País]],IFERROR(Emisiones_CH4_CO2eq_LA[[#This Row],[Emisiones Fugitivas (kilotoneladas CO₂e)]]-I364,0),0)</f>
        <v>0</v>
      </c>
      <c r="K365" s="6">
        <f>IF(A364=Emisiones_CH4_CO2eq_LA[[#This Row],[País]],IFERROR(((Emisiones_CH4_CO2eq_LA[[#This Row],[Emisiones Fugitivas (kilotoneladas CO₂e)]]-I364)/I364)*100,0),0)</f>
        <v>0</v>
      </c>
      <c r="L365" s="6">
        <v>0</v>
      </c>
      <c r="M365">
        <v>720</v>
      </c>
      <c r="N365">
        <f>IF(A364=Emisiones_CH4_CO2eq_LA[[#This Row],[País]],IFERROR(Emisiones_CH4_CO2eq_LA[[#This Row],[Residuos (kilotoneladas CO₂e)]]-M364,0),0)</f>
        <v>10</v>
      </c>
      <c r="O365" s="6">
        <f>IF(A364=Emisiones_CH4_CO2eq_LA[[#This Row],[País]],IFERROR(((Emisiones_CH4_CO2eq_LA[[#This Row],[Residuos (kilotoneladas CO₂e)]]-M364)/M364)*100,0),0)</f>
        <v>1.4084507042253522</v>
      </c>
      <c r="P365" s="6">
        <v>0.137957463115539</v>
      </c>
      <c r="Q365">
        <v>50</v>
      </c>
      <c r="R365">
        <f>IF(A364=Emisiones_CH4_CO2eq_LA[[#This Row],[País]],IFERROR(Emisiones_CH4_CO2eq_LA[[#This Row],[UCTUS (kilotoneladas CO₂e)]]-Q364,0),0)</f>
        <v>-20</v>
      </c>
      <c r="S365" s="6">
        <f>IF(A364=Emisiones_CH4_CO2eq_LA[[#This Row],[País]],IFERROR(((Emisiones_CH4_CO2eq_LA[[#This Row],[UCTUS (kilotoneladas CO₂e)]]-Q364)/Q364)*100,0),0)</f>
        <v>-28.571428571428569</v>
      </c>
      <c r="T365" s="6">
        <v>9.5803793830235608E-3</v>
      </c>
      <c r="U365">
        <v>0</v>
      </c>
      <c r="V365">
        <f>IF(A364=Emisiones_CH4_CO2eq_LA[[#This Row],[País]],IFERROR(Emisiones_CH4_CO2eq_LA[[#This Row],[Industria (kilotoneladas CO₂e)]]-U364,0),0)</f>
        <v>0</v>
      </c>
      <c r="W365" s="6">
        <f>IF(A364=Emisiones_CH4_CO2eq_LA[[#This Row],[País]],IFERROR(((Emisiones_CH4_CO2eq_LA[[#This Row],[Industria (kilotoneladas CO₂e)]]-U364)/U364)*100,0),0)</f>
        <v>0</v>
      </c>
      <c r="X365" s="6">
        <v>0</v>
      </c>
      <c r="Y365">
        <v>810</v>
      </c>
      <c r="Z365">
        <f>IF(A364=Emisiones_CH4_CO2eq_LA[[#This Row],[País]],IFERROR(Emisiones_CH4_CO2eq_LA[[#This Row],[Otras Quemas de Combustible (kilotoneladas CO₂e)]]-Y364,0),0)</f>
        <v>20</v>
      </c>
      <c r="AA365" s="6">
        <f>IF(A364=Emisiones_CH4_CO2eq_LA[[#This Row],[País]],IFERROR(((Emisiones_CH4_CO2eq_LA[[#This Row],[Otras Quemas de Combustible (kilotoneladas CO₂e)]]-Y364)/Y364)*100,0),0)</f>
        <v>2.5316455696202533</v>
      </c>
      <c r="AB365" s="6">
        <v>0.15</v>
      </c>
    </row>
    <row r="366" spans="1:28" x14ac:dyDescent="0.25">
      <c r="A366" t="s">
        <v>246</v>
      </c>
      <c r="B366" t="s">
        <v>246</v>
      </c>
      <c r="C366" t="s">
        <v>247</v>
      </c>
      <c r="D366">
        <v>2003</v>
      </c>
      <c r="E366">
        <v>5670</v>
      </c>
      <c r="F366">
        <f>IF(A365=Emisiones_CH4_CO2eq_LA[[#This Row],[País]],IFERROR(Emisiones_CH4_CO2eq_LA[[#This Row],[Agricultura (kilotoneladas CO₂e)]]-E365,0),0)</f>
        <v>270</v>
      </c>
      <c r="G366" s="6">
        <f>IF(A365=Emisiones_CH4_CO2eq_LA[[#This Row],[País]],IFERROR(((Emisiones_CH4_CO2eq_LA[[#This Row],[Agricultura (kilotoneladas CO₂e)]]-E365)/E365)*100,0),0)</f>
        <v>5</v>
      </c>
      <c r="H366" s="6">
        <v>1.0714285714285701</v>
      </c>
      <c r="I366">
        <v>0</v>
      </c>
      <c r="J366">
        <f>IF(A365=Emisiones_CH4_CO2eq_LA[[#This Row],[País]],IFERROR(Emisiones_CH4_CO2eq_LA[[#This Row],[Emisiones Fugitivas (kilotoneladas CO₂e)]]-I365,0),0)</f>
        <v>0</v>
      </c>
      <c r="K366" s="6">
        <f>IF(A365=Emisiones_CH4_CO2eq_LA[[#This Row],[País]],IFERROR(((Emisiones_CH4_CO2eq_LA[[#This Row],[Emisiones Fugitivas (kilotoneladas CO₂e)]]-I365)/I365)*100,0),0)</f>
        <v>0</v>
      </c>
      <c r="L366" s="6">
        <v>0</v>
      </c>
      <c r="M366">
        <v>740</v>
      </c>
      <c r="N366">
        <f>IF(A365=Emisiones_CH4_CO2eq_LA[[#This Row],[País]],IFERROR(Emisiones_CH4_CO2eq_LA[[#This Row],[Residuos (kilotoneladas CO₂e)]]-M365,0),0)</f>
        <v>20</v>
      </c>
      <c r="O366" s="6">
        <f>IF(A365=Emisiones_CH4_CO2eq_LA[[#This Row],[País]],IFERROR(((Emisiones_CH4_CO2eq_LA[[#This Row],[Residuos (kilotoneladas CO₂e)]]-M365)/M365)*100,0),0)</f>
        <v>2.7777777777777777</v>
      </c>
      <c r="P366" s="6">
        <v>0.139833711262282</v>
      </c>
      <c r="Q366">
        <v>1090</v>
      </c>
      <c r="R366">
        <f>IF(A365=Emisiones_CH4_CO2eq_LA[[#This Row],[País]],IFERROR(Emisiones_CH4_CO2eq_LA[[#This Row],[UCTUS (kilotoneladas CO₂e)]]-Q365,0),0)</f>
        <v>1040</v>
      </c>
      <c r="S366" s="6">
        <f>IF(A365=Emisiones_CH4_CO2eq_LA[[#This Row],[País]],IFERROR(((Emisiones_CH4_CO2eq_LA[[#This Row],[UCTUS (kilotoneladas CO₂e)]]-Q365)/Q365)*100,0),0)</f>
        <v>2080</v>
      </c>
      <c r="T366" s="6">
        <v>0.205971277399848</v>
      </c>
      <c r="U366">
        <v>0</v>
      </c>
      <c r="V366">
        <f>IF(A365=Emisiones_CH4_CO2eq_LA[[#This Row],[País]],IFERROR(Emisiones_CH4_CO2eq_LA[[#This Row],[Industria (kilotoneladas CO₂e)]]-U365,0),0)</f>
        <v>0</v>
      </c>
      <c r="W366" s="6">
        <f>IF(A365=Emisiones_CH4_CO2eq_LA[[#This Row],[País]],IFERROR(((Emisiones_CH4_CO2eq_LA[[#This Row],[Industria (kilotoneladas CO₂e)]]-U365)/U365)*100,0),0)</f>
        <v>0</v>
      </c>
      <c r="X366" s="6">
        <v>0</v>
      </c>
      <c r="Y366">
        <v>820</v>
      </c>
      <c r="Z366">
        <f>IF(A365=Emisiones_CH4_CO2eq_LA[[#This Row],[País]],IFERROR(Emisiones_CH4_CO2eq_LA[[#This Row],[Otras Quemas de Combustible (kilotoneladas CO₂e)]]-Y365,0),0)</f>
        <v>10</v>
      </c>
      <c r="AA366" s="6">
        <f>IF(A365=Emisiones_CH4_CO2eq_LA[[#This Row],[País]],IFERROR(((Emisiones_CH4_CO2eq_LA[[#This Row],[Otras Quemas de Combustible (kilotoneladas CO₂e)]]-Y365)/Y365)*100,0),0)</f>
        <v>1.2345679012345678</v>
      </c>
      <c r="AB366" s="6">
        <v>0.16</v>
      </c>
    </row>
    <row r="367" spans="1:28" x14ac:dyDescent="0.25">
      <c r="A367" t="s">
        <v>246</v>
      </c>
      <c r="B367" t="s">
        <v>246</v>
      </c>
      <c r="C367" t="s">
        <v>247</v>
      </c>
      <c r="D367">
        <v>2004</v>
      </c>
      <c r="E367">
        <v>5480</v>
      </c>
      <c r="F367">
        <f>IF(A366=Emisiones_CH4_CO2eq_LA[[#This Row],[País]],IFERROR(Emisiones_CH4_CO2eq_LA[[#This Row],[Agricultura (kilotoneladas CO₂e)]]-E366,0),0)</f>
        <v>-190</v>
      </c>
      <c r="G367" s="6">
        <f>IF(A366=Emisiones_CH4_CO2eq_LA[[#This Row],[País]],IFERROR(((Emisiones_CH4_CO2eq_LA[[#This Row],[Agricultura (kilotoneladas CO₂e)]]-E366)/E366)*100,0),0)</f>
        <v>-3.3509700176366843</v>
      </c>
      <c r="H367" s="6">
        <v>1.02143522833178</v>
      </c>
      <c r="I367">
        <v>0</v>
      </c>
      <c r="J367">
        <f>IF(A366=Emisiones_CH4_CO2eq_LA[[#This Row],[País]],IFERROR(Emisiones_CH4_CO2eq_LA[[#This Row],[Emisiones Fugitivas (kilotoneladas CO₂e)]]-I366,0),0)</f>
        <v>0</v>
      </c>
      <c r="K367" s="6">
        <f>IF(A366=Emisiones_CH4_CO2eq_LA[[#This Row],[País]],IFERROR(((Emisiones_CH4_CO2eq_LA[[#This Row],[Emisiones Fugitivas (kilotoneladas CO₂e)]]-I366)/I366)*100,0),0)</f>
        <v>0</v>
      </c>
      <c r="L367" s="6">
        <v>0</v>
      </c>
      <c r="M367">
        <v>750</v>
      </c>
      <c r="N367">
        <f>IF(A366=Emisiones_CH4_CO2eq_LA[[#This Row],[País]],IFERROR(Emisiones_CH4_CO2eq_LA[[#This Row],[Residuos (kilotoneladas CO₂e)]]-M366,0),0)</f>
        <v>10</v>
      </c>
      <c r="O367" s="6">
        <f>IF(A366=Emisiones_CH4_CO2eq_LA[[#This Row],[País]],IFERROR(((Emisiones_CH4_CO2eq_LA[[#This Row],[Residuos (kilotoneladas CO₂e)]]-M366)/M366)*100,0),0)</f>
        <v>1.3513513513513513</v>
      </c>
      <c r="P367" s="6">
        <v>0.139794967381174</v>
      </c>
      <c r="Q367">
        <v>60</v>
      </c>
      <c r="R367">
        <f>IF(A366=Emisiones_CH4_CO2eq_LA[[#This Row],[País]],IFERROR(Emisiones_CH4_CO2eq_LA[[#This Row],[UCTUS (kilotoneladas CO₂e)]]-Q366,0),0)</f>
        <v>-1030</v>
      </c>
      <c r="S367" s="6">
        <f>IF(A366=Emisiones_CH4_CO2eq_LA[[#This Row],[País]],IFERROR(((Emisiones_CH4_CO2eq_LA[[#This Row],[UCTUS (kilotoneladas CO₂e)]]-Q366)/Q366)*100,0),0)</f>
        <v>-94.495412844036693</v>
      </c>
      <c r="T367" s="6">
        <v>1.1183597390493899E-2</v>
      </c>
      <c r="U367">
        <v>0</v>
      </c>
      <c r="V367">
        <f>IF(A366=Emisiones_CH4_CO2eq_LA[[#This Row],[País]],IFERROR(Emisiones_CH4_CO2eq_LA[[#This Row],[Industria (kilotoneladas CO₂e)]]-U366,0),0)</f>
        <v>0</v>
      </c>
      <c r="W367" s="6">
        <f>IF(A366=Emisiones_CH4_CO2eq_LA[[#This Row],[País]],IFERROR(((Emisiones_CH4_CO2eq_LA[[#This Row],[Industria (kilotoneladas CO₂e)]]-U366)/U366)*100,0),0)</f>
        <v>0</v>
      </c>
      <c r="X367" s="6">
        <v>0</v>
      </c>
      <c r="Y367">
        <v>840</v>
      </c>
      <c r="Z367">
        <f>IF(A366=Emisiones_CH4_CO2eq_LA[[#This Row],[País]],IFERROR(Emisiones_CH4_CO2eq_LA[[#This Row],[Otras Quemas de Combustible (kilotoneladas CO₂e)]]-Y366,0),0)</f>
        <v>20</v>
      </c>
      <c r="AA367" s="6">
        <f>IF(A366=Emisiones_CH4_CO2eq_LA[[#This Row],[País]],IFERROR(((Emisiones_CH4_CO2eq_LA[[#This Row],[Otras Quemas de Combustible (kilotoneladas CO₂e)]]-Y366)/Y366)*100,0),0)</f>
        <v>2.4390243902439024</v>
      </c>
      <c r="AB367" s="6">
        <v>0.16</v>
      </c>
    </row>
    <row r="368" spans="1:28" x14ac:dyDescent="0.25">
      <c r="A368" t="s">
        <v>246</v>
      </c>
      <c r="B368" t="s">
        <v>246</v>
      </c>
      <c r="C368" t="s">
        <v>247</v>
      </c>
      <c r="D368">
        <v>2005</v>
      </c>
      <c r="E368">
        <v>5710</v>
      </c>
      <c r="F368">
        <f>IF(A367=Emisiones_CH4_CO2eq_LA[[#This Row],[País]],IFERROR(Emisiones_CH4_CO2eq_LA[[#This Row],[Agricultura (kilotoneladas CO₂e)]]-E367,0),0)</f>
        <v>230</v>
      </c>
      <c r="G368" s="6">
        <f>IF(A367=Emisiones_CH4_CO2eq_LA[[#This Row],[País]],IFERROR(((Emisiones_CH4_CO2eq_LA[[#This Row],[Agricultura (kilotoneladas CO₂e)]]-E367)/E367)*100,0),0)</f>
        <v>4.1970802919708028</v>
      </c>
      <c r="H368" s="6">
        <v>1.0498253355396201</v>
      </c>
      <c r="I368">
        <v>0</v>
      </c>
      <c r="J368">
        <f>IF(A367=Emisiones_CH4_CO2eq_LA[[#This Row],[País]],IFERROR(Emisiones_CH4_CO2eq_LA[[#This Row],[Emisiones Fugitivas (kilotoneladas CO₂e)]]-I367,0),0)</f>
        <v>0</v>
      </c>
      <c r="K368" s="6">
        <f>IF(A367=Emisiones_CH4_CO2eq_LA[[#This Row],[País]],IFERROR(((Emisiones_CH4_CO2eq_LA[[#This Row],[Emisiones Fugitivas (kilotoneladas CO₂e)]]-I367)/I367)*100,0),0)</f>
        <v>0</v>
      </c>
      <c r="L368" s="6">
        <v>0</v>
      </c>
      <c r="M368">
        <v>760</v>
      </c>
      <c r="N368">
        <f>IF(A367=Emisiones_CH4_CO2eq_LA[[#This Row],[País]],IFERROR(Emisiones_CH4_CO2eq_LA[[#This Row],[Residuos (kilotoneladas CO₂e)]]-M367,0),0)</f>
        <v>10</v>
      </c>
      <c r="O368" s="6">
        <f>IF(A367=Emisiones_CH4_CO2eq_LA[[#This Row],[País]],IFERROR(((Emisiones_CH4_CO2eq_LA[[#This Row],[Residuos (kilotoneladas CO₂e)]]-M367)/M367)*100,0),0)</f>
        <v>1.3333333333333335</v>
      </c>
      <c r="P368" s="6">
        <v>0.13973156830299599</v>
      </c>
      <c r="Q368">
        <v>1150</v>
      </c>
      <c r="R368">
        <f>IF(A367=Emisiones_CH4_CO2eq_LA[[#This Row],[País]],IFERROR(Emisiones_CH4_CO2eq_LA[[#This Row],[UCTUS (kilotoneladas CO₂e)]]-Q367,0),0)</f>
        <v>1090</v>
      </c>
      <c r="S368" s="6">
        <f>IF(A367=Emisiones_CH4_CO2eq_LA[[#This Row],[País]],IFERROR(((Emisiones_CH4_CO2eq_LA[[#This Row],[UCTUS (kilotoneladas CO₂e)]]-Q367)/Q367)*100,0),0)</f>
        <v>1816.6666666666667</v>
      </c>
      <c r="T368" s="6">
        <v>0.21143592572163999</v>
      </c>
      <c r="U368">
        <v>0</v>
      </c>
      <c r="V368">
        <f>IF(A367=Emisiones_CH4_CO2eq_LA[[#This Row],[País]],IFERROR(Emisiones_CH4_CO2eq_LA[[#This Row],[Industria (kilotoneladas CO₂e)]]-U367,0),0)</f>
        <v>0</v>
      </c>
      <c r="W368" s="6">
        <f>IF(A367=Emisiones_CH4_CO2eq_LA[[#This Row],[País]],IFERROR(((Emisiones_CH4_CO2eq_LA[[#This Row],[Industria (kilotoneladas CO₂e)]]-U367)/U367)*100,0),0)</f>
        <v>0</v>
      </c>
      <c r="X368" s="6">
        <v>0</v>
      </c>
      <c r="Y368">
        <v>860</v>
      </c>
      <c r="Z368">
        <f>IF(A367=Emisiones_CH4_CO2eq_LA[[#This Row],[País]],IFERROR(Emisiones_CH4_CO2eq_LA[[#This Row],[Otras Quemas de Combustible (kilotoneladas CO₂e)]]-Y367,0),0)</f>
        <v>20</v>
      </c>
      <c r="AA368" s="6">
        <f>IF(A367=Emisiones_CH4_CO2eq_LA[[#This Row],[País]],IFERROR(((Emisiones_CH4_CO2eq_LA[[#This Row],[Otras Quemas de Combustible (kilotoneladas CO₂e)]]-Y367)/Y367)*100,0),0)</f>
        <v>2.3809523809523809</v>
      </c>
      <c r="AB368" s="6">
        <v>0.16</v>
      </c>
    </row>
    <row r="369" spans="1:28" x14ac:dyDescent="0.25">
      <c r="A369" t="s">
        <v>246</v>
      </c>
      <c r="B369" t="s">
        <v>246</v>
      </c>
      <c r="C369" t="s">
        <v>247</v>
      </c>
      <c r="D369">
        <v>2006</v>
      </c>
      <c r="E369">
        <v>5810</v>
      </c>
      <c r="F369">
        <f>IF(A368=Emisiones_CH4_CO2eq_LA[[#This Row],[País]],IFERROR(Emisiones_CH4_CO2eq_LA[[#This Row],[Agricultura (kilotoneladas CO₂e)]]-E368,0),0)</f>
        <v>100</v>
      </c>
      <c r="G369" s="6">
        <f>IF(A368=Emisiones_CH4_CO2eq_LA[[#This Row],[País]],IFERROR(((Emisiones_CH4_CO2eq_LA[[#This Row],[Agricultura (kilotoneladas CO₂e)]]-E368)/E368)*100,0),0)</f>
        <v>1.7513134851138354</v>
      </c>
      <c r="H369" s="6">
        <v>1.05368153790351</v>
      </c>
      <c r="I369">
        <v>0</v>
      </c>
      <c r="J369">
        <f>IF(A368=Emisiones_CH4_CO2eq_LA[[#This Row],[País]],IFERROR(Emisiones_CH4_CO2eq_LA[[#This Row],[Emisiones Fugitivas (kilotoneladas CO₂e)]]-I368,0),0)</f>
        <v>0</v>
      </c>
      <c r="K369" s="6">
        <f>IF(A368=Emisiones_CH4_CO2eq_LA[[#This Row],[País]],IFERROR(((Emisiones_CH4_CO2eq_LA[[#This Row],[Emisiones Fugitivas (kilotoneladas CO₂e)]]-I368)/I368)*100,0),0)</f>
        <v>0</v>
      </c>
      <c r="L369" s="6">
        <v>0</v>
      </c>
      <c r="M369">
        <v>780</v>
      </c>
      <c r="N369">
        <f>IF(A368=Emisiones_CH4_CO2eq_LA[[#This Row],[País]],IFERROR(Emisiones_CH4_CO2eq_LA[[#This Row],[Residuos (kilotoneladas CO₂e)]]-M368,0),0)</f>
        <v>20</v>
      </c>
      <c r="O369" s="6">
        <f>IF(A368=Emisiones_CH4_CO2eq_LA[[#This Row],[País]],IFERROR(((Emisiones_CH4_CO2eq_LA[[#This Row],[Residuos (kilotoneladas CO₂e)]]-M368)/M368)*100,0),0)</f>
        <v>2.6315789473684208</v>
      </c>
      <c r="P369" s="6">
        <v>0.14145810663764899</v>
      </c>
      <c r="Q369">
        <v>260</v>
      </c>
      <c r="R369">
        <f>IF(A368=Emisiones_CH4_CO2eq_LA[[#This Row],[País]],IFERROR(Emisiones_CH4_CO2eq_LA[[#This Row],[UCTUS (kilotoneladas CO₂e)]]-Q368,0),0)</f>
        <v>-890</v>
      </c>
      <c r="S369" s="6">
        <f>IF(A368=Emisiones_CH4_CO2eq_LA[[#This Row],[País]],IFERROR(((Emisiones_CH4_CO2eq_LA[[#This Row],[UCTUS (kilotoneladas CO₂e)]]-Q368)/Q368)*100,0),0)</f>
        <v>-77.391304347826079</v>
      </c>
      <c r="T369" s="6">
        <v>4.7152702212549802E-2</v>
      </c>
      <c r="U369">
        <v>0</v>
      </c>
      <c r="V369">
        <f>IF(A368=Emisiones_CH4_CO2eq_LA[[#This Row],[País]],IFERROR(Emisiones_CH4_CO2eq_LA[[#This Row],[Industria (kilotoneladas CO₂e)]]-U368,0),0)</f>
        <v>0</v>
      </c>
      <c r="W369" s="6">
        <f>IF(A368=Emisiones_CH4_CO2eq_LA[[#This Row],[País]],IFERROR(((Emisiones_CH4_CO2eq_LA[[#This Row],[Industria (kilotoneladas CO₂e)]]-U368)/U368)*100,0),0)</f>
        <v>0</v>
      </c>
      <c r="X369" s="6">
        <v>0</v>
      </c>
      <c r="Y369">
        <v>870</v>
      </c>
      <c r="Z369">
        <f>IF(A368=Emisiones_CH4_CO2eq_LA[[#This Row],[País]],IFERROR(Emisiones_CH4_CO2eq_LA[[#This Row],[Otras Quemas de Combustible (kilotoneladas CO₂e)]]-Y368,0),0)</f>
        <v>10</v>
      </c>
      <c r="AA369" s="6">
        <f>IF(A368=Emisiones_CH4_CO2eq_LA[[#This Row],[País]],IFERROR(((Emisiones_CH4_CO2eq_LA[[#This Row],[Otras Quemas de Combustible (kilotoneladas CO₂e)]]-Y368)/Y368)*100,0),0)</f>
        <v>1.1627906976744187</v>
      </c>
      <c r="AB369" s="6">
        <v>0.16</v>
      </c>
    </row>
    <row r="370" spans="1:28" x14ac:dyDescent="0.25">
      <c r="A370" t="s">
        <v>246</v>
      </c>
      <c r="B370" t="s">
        <v>246</v>
      </c>
      <c r="C370" t="s">
        <v>247</v>
      </c>
      <c r="D370">
        <v>2007</v>
      </c>
      <c r="E370">
        <v>5810</v>
      </c>
      <c r="F370">
        <f>IF(A369=Emisiones_CH4_CO2eq_LA[[#This Row],[País]],IFERROR(Emisiones_CH4_CO2eq_LA[[#This Row],[Agricultura (kilotoneladas CO₂e)]]-E369,0),0)</f>
        <v>0</v>
      </c>
      <c r="G370" s="6">
        <f>IF(A369=Emisiones_CH4_CO2eq_LA[[#This Row],[País]],IFERROR(((Emisiones_CH4_CO2eq_LA[[#This Row],[Agricultura (kilotoneladas CO₂e)]]-E369)/E369)*100,0),0)</f>
        <v>0</v>
      </c>
      <c r="H370" s="6">
        <v>1.0393559928443601</v>
      </c>
      <c r="I370">
        <v>0</v>
      </c>
      <c r="J370">
        <f>IF(A369=Emisiones_CH4_CO2eq_LA[[#This Row],[País]],IFERROR(Emisiones_CH4_CO2eq_LA[[#This Row],[Emisiones Fugitivas (kilotoneladas CO₂e)]]-I369,0),0)</f>
        <v>0</v>
      </c>
      <c r="K370" s="6">
        <f>IF(A369=Emisiones_CH4_CO2eq_LA[[#This Row],[País]],IFERROR(((Emisiones_CH4_CO2eq_LA[[#This Row],[Emisiones Fugitivas (kilotoneladas CO₂e)]]-I369)/I369)*100,0),0)</f>
        <v>0</v>
      </c>
      <c r="L370" s="6">
        <v>0</v>
      </c>
      <c r="M370">
        <v>790</v>
      </c>
      <c r="N370">
        <f>IF(A369=Emisiones_CH4_CO2eq_LA[[#This Row],[País]],IFERROR(Emisiones_CH4_CO2eq_LA[[#This Row],[Residuos (kilotoneladas CO₂e)]]-M369,0),0)</f>
        <v>10</v>
      </c>
      <c r="O370" s="6">
        <f>IF(A369=Emisiones_CH4_CO2eq_LA[[#This Row],[País]],IFERROR(((Emisiones_CH4_CO2eq_LA[[#This Row],[Residuos (kilotoneladas CO₂e)]]-M369)/M369)*100,0),0)</f>
        <v>1.2820512820512819</v>
      </c>
      <c r="P370" s="6">
        <v>0.141323792486583</v>
      </c>
      <c r="Q370">
        <v>170</v>
      </c>
      <c r="R370">
        <f>IF(A369=Emisiones_CH4_CO2eq_LA[[#This Row],[País]],IFERROR(Emisiones_CH4_CO2eq_LA[[#This Row],[UCTUS (kilotoneladas CO₂e)]]-Q369,0),0)</f>
        <v>-90</v>
      </c>
      <c r="S370" s="6">
        <f>IF(A369=Emisiones_CH4_CO2eq_LA[[#This Row],[País]],IFERROR(((Emisiones_CH4_CO2eq_LA[[#This Row],[UCTUS (kilotoneladas CO₂e)]]-Q369)/Q369)*100,0),0)</f>
        <v>-34.615384615384613</v>
      </c>
      <c r="T370" s="6">
        <v>3.0411449016100101E-2</v>
      </c>
      <c r="U370">
        <v>0</v>
      </c>
      <c r="V370">
        <f>IF(A369=Emisiones_CH4_CO2eq_LA[[#This Row],[País]],IFERROR(Emisiones_CH4_CO2eq_LA[[#This Row],[Industria (kilotoneladas CO₂e)]]-U369,0),0)</f>
        <v>0</v>
      </c>
      <c r="W370" s="6">
        <f>IF(A369=Emisiones_CH4_CO2eq_LA[[#This Row],[País]],IFERROR(((Emisiones_CH4_CO2eq_LA[[#This Row],[Industria (kilotoneladas CO₂e)]]-U369)/U369)*100,0),0)</f>
        <v>0</v>
      </c>
      <c r="X370" s="6">
        <v>0</v>
      </c>
      <c r="Y370">
        <v>870</v>
      </c>
      <c r="Z370">
        <f>IF(A369=Emisiones_CH4_CO2eq_LA[[#This Row],[País]],IFERROR(Emisiones_CH4_CO2eq_LA[[#This Row],[Otras Quemas de Combustible (kilotoneladas CO₂e)]]-Y369,0),0)</f>
        <v>0</v>
      </c>
      <c r="AA370" s="6">
        <f>IF(A369=Emisiones_CH4_CO2eq_LA[[#This Row],[País]],IFERROR(((Emisiones_CH4_CO2eq_LA[[#This Row],[Otras Quemas de Combustible (kilotoneladas CO₂e)]]-Y369)/Y369)*100,0),0)</f>
        <v>0</v>
      </c>
      <c r="AB370" s="6">
        <v>0.16</v>
      </c>
    </row>
    <row r="371" spans="1:28" x14ac:dyDescent="0.25">
      <c r="A371" t="s">
        <v>246</v>
      </c>
      <c r="B371" t="s">
        <v>246</v>
      </c>
      <c r="C371" t="s">
        <v>247</v>
      </c>
      <c r="D371">
        <v>2008</v>
      </c>
      <c r="E371">
        <v>5850</v>
      </c>
      <c r="F371">
        <f>IF(A370=Emisiones_CH4_CO2eq_LA[[#This Row],[País]],IFERROR(Emisiones_CH4_CO2eq_LA[[#This Row],[Agricultura (kilotoneladas CO₂e)]]-E370,0),0)</f>
        <v>40</v>
      </c>
      <c r="G371" s="6">
        <f>IF(A370=Emisiones_CH4_CO2eq_LA[[#This Row],[País]],IFERROR(((Emisiones_CH4_CO2eq_LA[[#This Row],[Agricultura (kilotoneladas CO₂e)]]-E370)/E370)*100,0),0)</f>
        <v>0.6884681583476765</v>
      </c>
      <c r="H371" s="6">
        <v>1.03229221810481</v>
      </c>
      <c r="I371">
        <v>0</v>
      </c>
      <c r="J371">
        <f>IF(A370=Emisiones_CH4_CO2eq_LA[[#This Row],[País]],IFERROR(Emisiones_CH4_CO2eq_LA[[#This Row],[Emisiones Fugitivas (kilotoneladas CO₂e)]]-I370,0),0)</f>
        <v>0</v>
      </c>
      <c r="K371" s="6">
        <f>IF(A370=Emisiones_CH4_CO2eq_LA[[#This Row],[País]],IFERROR(((Emisiones_CH4_CO2eq_LA[[#This Row],[Emisiones Fugitivas (kilotoneladas CO₂e)]]-I370)/I370)*100,0),0)</f>
        <v>0</v>
      </c>
      <c r="L371" s="6">
        <v>0</v>
      </c>
      <c r="M371">
        <v>810</v>
      </c>
      <c r="N371">
        <f>IF(A370=Emisiones_CH4_CO2eq_LA[[#This Row],[País]],IFERROR(Emisiones_CH4_CO2eq_LA[[#This Row],[Residuos (kilotoneladas CO₂e)]]-M370,0),0)</f>
        <v>20</v>
      </c>
      <c r="O371" s="6">
        <f>IF(A370=Emisiones_CH4_CO2eq_LA[[#This Row],[País]],IFERROR(((Emisiones_CH4_CO2eq_LA[[#This Row],[Residuos (kilotoneladas CO₂e)]]-M370)/M370)*100,0),0)</f>
        <v>2.5316455696202533</v>
      </c>
      <c r="P371" s="6">
        <v>0.14293276866066701</v>
      </c>
      <c r="Q371">
        <v>430</v>
      </c>
      <c r="R371">
        <f>IF(A370=Emisiones_CH4_CO2eq_LA[[#This Row],[País]],IFERROR(Emisiones_CH4_CO2eq_LA[[#This Row],[UCTUS (kilotoneladas CO₂e)]]-Q370,0),0)</f>
        <v>260</v>
      </c>
      <c r="S371" s="6">
        <f>IF(A370=Emisiones_CH4_CO2eq_LA[[#This Row],[País]],IFERROR(((Emisiones_CH4_CO2eq_LA[[#This Row],[UCTUS (kilotoneladas CO₂e)]]-Q370)/Q370)*100,0),0)</f>
        <v>152.94117647058823</v>
      </c>
      <c r="T371" s="6">
        <v>7.5877889535909598E-2</v>
      </c>
      <c r="U371">
        <v>0</v>
      </c>
      <c r="V371">
        <f>IF(A370=Emisiones_CH4_CO2eq_LA[[#This Row],[País]],IFERROR(Emisiones_CH4_CO2eq_LA[[#This Row],[Industria (kilotoneladas CO₂e)]]-U370,0),0)</f>
        <v>0</v>
      </c>
      <c r="W371" s="6">
        <f>IF(A370=Emisiones_CH4_CO2eq_LA[[#This Row],[País]],IFERROR(((Emisiones_CH4_CO2eq_LA[[#This Row],[Industria (kilotoneladas CO₂e)]]-U370)/U370)*100,0),0)</f>
        <v>0</v>
      </c>
      <c r="X371" s="6">
        <v>0</v>
      </c>
      <c r="Y371">
        <v>880</v>
      </c>
      <c r="Z371">
        <f>IF(A370=Emisiones_CH4_CO2eq_LA[[#This Row],[País]],IFERROR(Emisiones_CH4_CO2eq_LA[[#This Row],[Otras Quemas de Combustible (kilotoneladas CO₂e)]]-Y370,0),0)</f>
        <v>10</v>
      </c>
      <c r="AA371" s="6">
        <f>IF(A370=Emisiones_CH4_CO2eq_LA[[#This Row],[País]],IFERROR(((Emisiones_CH4_CO2eq_LA[[#This Row],[Otras Quemas de Combustible (kilotoneladas CO₂e)]]-Y370)/Y370)*100,0),0)</f>
        <v>1.1494252873563218</v>
      </c>
      <c r="AB371" s="6">
        <v>0.16</v>
      </c>
    </row>
    <row r="372" spans="1:28" x14ac:dyDescent="0.25">
      <c r="A372" t="s">
        <v>246</v>
      </c>
      <c r="B372" t="s">
        <v>246</v>
      </c>
      <c r="C372" t="s">
        <v>247</v>
      </c>
      <c r="D372">
        <v>2009</v>
      </c>
      <c r="E372">
        <v>5910</v>
      </c>
      <c r="F372">
        <f>IF(A371=Emisiones_CH4_CO2eq_LA[[#This Row],[País]],IFERROR(Emisiones_CH4_CO2eq_LA[[#This Row],[Agricultura (kilotoneladas CO₂e)]]-E371,0),0)</f>
        <v>60</v>
      </c>
      <c r="G372" s="6">
        <f>IF(A371=Emisiones_CH4_CO2eq_LA[[#This Row],[País]],IFERROR(((Emisiones_CH4_CO2eq_LA[[#This Row],[Agricultura (kilotoneladas CO₂e)]]-E371)/E371)*100,0),0)</f>
        <v>1.0256410256410255</v>
      </c>
      <c r="H372" s="6">
        <v>1.0285415941524501</v>
      </c>
      <c r="I372">
        <v>0</v>
      </c>
      <c r="J372">
        <f>IF(A371=Emisiones_CH4_CO2eq_LA[[#This Row],[País]],IFERROR(Emisiones_CH4_CO2eq_LA[[#This Row],[Emisiones Fugitivas (kilotoneladas CO₂e)]]-I371,0),0)</f>
        <v>0</v>
      </c>
      <c r="K372" s="6">
        <f>IF(A371=Emisiones_CH4_CO2eq_LA[[#This Row],[País]],IFERROR(((Emisiones_CH4_CO2eq_LA[[#This Row],[Emisiones Fugitivas (kilotoneladas CO₂e)]]-I371)/I371)*100,0),0)</f>
        <v>0</v>
      </c>
      <c r="L372" s="6">
        <v>0</v>
      </c>
      <c r="M372">
        <v>820</v>
      </c>
      <c r="N372">
        <f>IF(A371=Emisiones_CH4_CO2eq_LA[[#This Row],[País]],IFERROR(Emisiones_CH4_CO2eq_LA[[#This Row],[Residuos (kilotoneladas CO₂e)]]-M371,0),0)</f>
        <v>10</v>
      </c>
      <c r="O372" s="6">
        <f>IF(A371=Emisiones_CH4_CO2eq_LA[[#This Row],[País]],IFERROR(((Emisiones_CH4_CO2eq_LA[[#This Row],[Residuos (kilotoneladas CO₂e)]]-M371)/M371)*100,0),0)</f>
        <v>1.2345679012345678</v>
      </c>
      <c r="P372" s="6">
        <v>0.14270797076226899</v>
      </c>
      <c r="Q372">
        <v>180</v>
      </c>
      <c r="R372">
        <f>IF(A371=Emisiones_CH4_CO2eq_LA[[#This Row],[País]],IFERROR(Emisiones_CH4_CO2eq_LA[[#This Row],[UCTUS (kilotoneladas CO₂e)]]-Q371,0),0)</f>
        <v>-250</v>
      </c>
      <c r="S372" s="6">
        <f>IF(A371=Emisiones_CH4_CO2eq_LA[[#This Row],[País]],IFERROR(((Emisiones_CH4_CO2eq_LA[[#This Row],[UCTUS (kilotoneladas CO₂e)]]-Q371)/Q371)*100,0),0)</f>
        <v>-58.139534883720934</v>
      </c>
      <c r="T372" s="6">
        <v>3.1326139923424902E-2</v>
      </c>
      <c r="U372">
        <v>0</v>
      </c>
      <c r="V372">
        <f>IF(A371=Emisiones_CH4_CO2eq_LA[[#This Row],[País]],IFERROR(Emisiones_CH4_CO2eq_LA[[#This Row],[Industria (kilotoneladas CO₂e)]]-U371,0),0)</f>
        <v>0</v>
      </c>
      <c r="W372" s="6">
        <f>IF(A371=Emisiones_CH4_CO2eq_LA[[#This Row],[País]],IFERROR(((Emisiones_CH4_CO2eq_LA[[#This Row],[Industria (kilotoneladas CO₂e)]]-U371)/U371)*100,0),0)</f>
        <v>0</v>
      </c>
      <c r="X372" s="6">
        <v>0</v>
      </c>
      <c r="Y372">
        <v>890</v>
      </c>
      <c r="Z372">
        <f>IF(A371=Emisiones_CH4_CO2eq_LA[[#This Row],[País]],IFERROR(Emisiones_CH4_CO2eq_LA[[#This Row],[Otras Quemas de Combustible (kilotoneladas CO₂e)]]-Y371,0),0)</f>
        <v>10</v>
      </c>
      <c r="AA372" s="6">
        <f>IF(A371=Emisiones_CH4_CO2eq_LA[[#This Row],[País]],IFERROR(((Emisiones_CH4_CO2eq_LA[[#This Row],[Otras Quemas de Combustible (kilotoneladas CO₂e)]]-Y371)/Y371)*100,0),0)</f>
        <v>1.1363636363636365</v>
      </c>
      <c r="AB372" s="6">
        <v>0.15</v>
      </c>
    </row>
    <row r="373" spans="1:28" x14ac:dyDescent="0.25">
      <c r="A373" t="s">
        <v>246</v>
      </c>
      <c r="B373" t="s">
        <v>246</v>
      </c>
      <c r="C373" t="s">
        <v>247</v>
      </c>
      <c r="D373">
        <v>2010</v>
      </c>
      <c r="E373">
        <v>6030</v>
      </c>
      <c r="F373">
        <f>IF(A372=Emisiones_CH4_CO2eq_LA[[#This Row],[País]],IFERROR(Emisiones_CH4_CO2eq_LA[[#This Row],[Agricultura (kilotoneladas CO₂e)]]-E372,0),0)</f>
        <v>120</v>
      </c>
      <c r="G373" s="6">
        <f>IF(A372=Emisiones_CH4_CO2eq_LA[[#This Row],[País]],IFERROR(((Emisiones_CH4_CO2eq_LA[[#This Row],[Agricultura (kilotoneladas CO₂e)]]-E372)/E372)*100,0),0)</f>
        <v>2.030456852791878</v>
      </c>
      <c r="H373" s="6">
        <v>1.03537087912087</v>
      </c>
      <c r="I373">
        <v>0</v>
      </c>
      <c r="J373">
        <f>IF(A372=Emisiones_CH4_CO2eq_LA[[#This Row],[País]],IFERROR(Emisiones_CH4_CO2eq_LA[[#This Row],[Emisiones Fugitivas (kilotoneladas CO₂e)]]-I372,0),0)</f>
        <v>0</v>
      </c>
      <c r="K373" s="6">
        <f>IF(A372=Emisiones_CH4_CO2eq_LA[[#This Row],[País]],IFERROR(((Emisiones_CH4_CO2eq_LA[[#This Row],[Emisiones Fugitivas (kilotoneladas CO₂e)]]-I372)/I372)*100,0),0)</f>
        <v>0</v>
      </c>
      <c r="L373" s="6">
        <v>0</v>
      </c>
      <c r="M373">
        <v>840</v>
      </c>
      <c r="N373">
        <f>IF(A372=Emisiones_CH4_CO2eq_LA[[#This Row],[País]],IFERROR(Emisiones_CH4_CO2eq_LA[[#This Row],[Residuos (kilotoneladas CO₂e)]]-M372,0),0)</f>
        <v>20</v>
      </c>
      <c r="O373" s="6">
        <f>IF(A372=Emisiones_CH4_CO2eq_LA[[#This Row],[País]],IFERROR(((Emisiones_CH4_CO2eq_LA[[#This Row],[Residuos (kilotoneladas CO₂e)]]-M372)/M372)*100,0),0)</f>
        <v>2.4390243902439024</v>
      </c>
      <c r="P373" s="6">
        <v>0.144230769230769</v>
      </c>
      <c r="Q373">
        <v>570</v>
      </c>
      <c r="R373">
        <f>IF(A372=Emisiones_CH4_CO2eq_LA[[#This Row],[País]],IFERROR(Emisiones_CH4_CO2eq_LA[[#This Row],[UCTUS (kilotoneladas CO₂e)]]-Q372,0),0)</f>
        <v>390</v>
      </c>
      <c r="S373" s="6">
        <f>IF(A372=Emisiones_CH4_CO2eq_LA[[#This Row],[País]],IFERROR(((Emisiones_CH4_CO2eq_LA[[#This Row],[UCTUS (kilotoneladas CO₂e)]]-Q372)/Q372)*100,0),0)</f>
        <v>216.66666666666666</v>
      </c>
      <c r="T373" s="6">
        <v>9.7870879120879106E-2</v>
      </c>
      <c r="U373">
        <v>0</v>
      </c>
      <c r="V373">
        <f>IF(A372=Emisiones_CH4_CO2eq_LA[[#This Row],[País]],IFERROR(Emisiones_CH4_CO2eq_LA[[#This Row],[Industria (kilotoneladas CO₂e)]]-U372,0),0)</f>
        <v>0</v>
      </c>
      <c r="W373" s="6">
        <f>IF(A372=Emisiones_CH4_CO2eq_LA[[#This Row],[País]],IFERROR(((Emisiones_CH4_CO2eq_LA[[#This Row],[Industria (kilotoneladas CO₂e)]]-U372)/U372)*100,0),0)</f>
        <v>0</v>
      </c>
      <c r="X373" s="6">
        <v>0</v>
      </c>
      <c r="Y373">
        <v>890</v>
      </c>
      <c r="Z373">
        <f>IF(A372=Emisiones_CH4_CO2eq_LA[[#This Row],[País]],IFERROR(Emisiones_CH4_CO2eq_LA[[#This Row],[Otras Quemas de Combustible (kilotoneladas CO₂e)]]-Y372,0),0)</f>
        <v>0</v>
      </c>
      <c r="AA373" s="6">
        <f>IF(A372=Emisiones_CH4_CO2eq_LA[[#This Row],[País]],IFERROR(((Emisiones_CH4_CO2eq_LA[[#This Row],[Otras Quemas de Combustible (kilotoneladas CO₂e)]]-Y372)/Y372)*100,0),0)</f>
        <v>0</v>
      </c>
      <c r="AB373" s="6">
        <v>0.15</v>
      </c>
    </row>
    <row r="374" spans="1:28" x14ac:dyDescent="0.25">
      <c r="A374" t="s">
        <v>246</v>
      </c>
      <c r="B374" t="s">
        <v>246</v>
      </c>
      <c r="C374" t="s">
        <v>247</v>
      </c>
      <c r="D374">
        <v>2011</v>
      </c>
      <c r="E374">
        <v>6620</v>
      </c>
      <c r="F374">
        <f>IF(A373=Emisiones_CH4_CO2eq_LA[[#This Row],[País]],IFERROR(Emisiones_CH4_CO2eq_LA[[#This Row],[Agricultura (kilotoneladas CO₂e)]]-E373,0),0)</f>
        <v>590</v>
      </c>
      <c r="G374" s="6">
        <f>IF(A373=Emisiones_CH4_CO2eq_LA[[#This Row],[País]],IFERROR(((Emisiones_CH4_CO2eq_LA[[#This Row],[Agricultura (kilotoneladas CO₂e)]]-E373)/E373)*100,0),0)</f>
        <v>9.7844112769485907</v>
      </c>
      <c r="H374" s="6">
        <v>1.1214636625444601</v>
      </c>
      <c r="I374">
        <v>0</v>
      </c>
      <c r="J374">
        <f>IF(A373=Emisiones_CH4_CO2eq_LA[[#This Row],[País]],IFERROR(Emisiones_CH4_CO2eq_LA[[#This Row],[Emisiones Fugitivas (kilotoneladas CO₂e)]]-I373,0),0)</f>
        <v>0</v>
      </c>
      <c r="K374" s="6">
        <f>IF(A373=Emisiones_CH4_CO2eq_LA[[#This Row],[País]],IFERROR(((Emisiones_CH4_CO2eq_LA[[#This Row],[Emisiones Fugitivas (kilotoneladas CO₂e)]]-I373)/I373)*100,0),0)</f>
        <v>0</v>
      </c>
      <c r="L374" s="6">
        <v>0</v>
      </c>
      <c r="M374">
        <v>850</v>
      </c>
      <c r="N374">
        <f>IF(A373=Emisiones_CH4_CO2eq_LA[[#This Row],[País]],IFERROR(Emisiones_CH4_CO2eq_LA[[#This Row],[Residuos (kilotoneladas CO₂e)]]-M373,0),0)</f>
        <v>10</v>
      </c>
      <c r="O374" s="6">
        <f>IF(A373=Emisiones_CH4_CO2eq_LA[[#This Row],[País]],IFERROR(((Emisiones_CH4_CO2eq_LA[[#This Row],[Residuos (kilotoneladas CO₂e)]]-M373)/M373)*100,0),0)</f>
        <v>1.1904761904761905</v>
      </c>
      <c r="P374" s="6">
        <v>0.14399457902761301</v>
      </c>
      <c r="Q374">
        <v>370</v>
      </c>
      <c r="R374">
        <f>IF(A373=Emisiones_CH4_CO2eq_LA[[#This Row],[País]],IFERROR(Emisiones_CH4_CO2eq_LA[[#This Row],[UCTUS (kilotoneladas CO₂e)]]-Q373,0),0)</f>
        <v>-200</v>
      </c>
      <c r="S374" s="6">
        <f>IF(A373=Emisiones_CH4_CO2eq_LA[[#This Row],[País]],IFERROR(((Emisiones_CH4_CO2eq_LA[[#This Row],[UCTUS (kilotoneladas CO₂e)]]-Q373)/Q373)*100,0),0)</f>
        <v>-35.087719298245609</v>
      </c>
      <c r="T374" s="6">
        <v>6.2679993223784494E-2</v>
      </c>
      <c r="U374">
        <v>0</v>
      </c>
      <c r="V374">
        <f>IF(A373=Emisiones_CH4_CO2eq_LA[[#This Row],[País]],IFERROR(Emisiones_CH4_CO2eq_LA[[#This Row],[Industria (kilotoneladas CO₂e)]]-U373,0),0)</f>
        <v>0</v>
      </c>
      <c r="W374" s="6">
        <f>IF(A373=Emisiones_CH4_CO2eq_LA[[#This Row],[País]],IFERROR(((Emisiones_CH4_CO2eq_LA[[#This Row],[Industria (kilotoneladas CO₂e)]]-U373)/U373)*100,0),0)</f>
        <v>0</v>
      </c>
      <c r="X374" s="6">
        <v>0</v>
      </c>
      <c r="Y374">
        <v>890</v>
      </c>
      <c r="Z374">
        <f>IF(A373=Emisiones_CH4_CO2eq_LA[[#This Row],[País]],IFERROR(Emisiones_CH4_CO2eq_LA[[#This Row],[Otras Quemas de Combustible (kilotoneladas CO₂e)]]-Y373,0),0)</f>
        <v>0</v>
      </c>
      <c r="AA374" s="6">
        <f>IF(A373=Emisiones_CH4_CO2eq_LA[[#This Row],[País]],IFERROR(((Emisiones_CH4_CO2eq_LA[[#This Row],[Otras Quemas de Combustible (kilotoneladas CO₂e)]]-Y373)/Y373)*100,0),0)</f>
        <v>0</v>
      </c>
      <c r="AB374" s="6">
        <v>0.15</v>
      </c>
    </row>
    <row r="375" spans="1:28" x14ac:dyDescent="0.25">
      <c r="A375" t="s">
        <v>246</v>
      </c>
      <c r="B375" t="s">
        <v>246</v>
      </c>
      <c r="C375" t="s">
        <v>247</v>
      </c>
      <c r="D375">
        <v>2012</v>
      </c>
      <c r="E375">
        <v>6880</v>
      </c>
      <c r="F375">
        <f>IF(A374=Emisiones_CH4_CO2eq_LA[[#This Row],[País]],IFERROR(Emisiones_CH4_CO2eq_LA[[#This Row],[Agricultura (kilotoneladas CO₂e)]]-E374,0),0)</f>
        <v>260</v>
      </c>
      <c r="G375" s="6">
        <f>IF(A374=Emisiones_CH4_CO2eq_LA[[#This Row],[País]],IFERROR(((Emisiones_CH4_CO2eq_LA[[#This Row],[Agricultura (kilotoneladas CO₂e)]]-E374)/E374)*100,0),0)</f>
        <v>3.9274924471299091</v>
      </c>
      <c r="H375" s="6">
        <v>1.1499247868961999</v>
      </c>
      <c r="I375">
        <v>0</v>
      </c>
      <c r="J375">
        <f>IF(A374=Emisiones_CH4_CO2eq_LA[[#This Row],[País]],IFERROR(Emisiones_CH4_CO2eq_LA[[#This Row],[Emisiones Fugitivas (kilotoneladas CO₂e)]]-I374,0),0)</f>
        <v>0</v>
      </c>
      <c r="K375" s="6">
        <f>IF(A374=Emisiones_CH4_CO2eq_LA[[#This Row],[País]],IFERROR(((Emisiones_CH4_CO2eq_LA[[#This Row],[Emisiones Fugitivas (kilotoneladas CO₂e)]]-I374)/I374)*100,0),0)</f>
        <v>0</v>
      </c>
      <c r="L375" s="6">
        <v>0</v>
      </c>
      <c r="M375">
        <v>860</v>
      </c>
      <c r="N375">
        <f>IF(A374=Emisiones_CH4_CO2eq_LA[[#This Row],[País]],IFERROR(Emisiones_CH4_CO2eq_LA[[#This Row],[Residuos (kilotoneladas CO₂e)]]-M374,0),0)</f>
        <v>10</v>
      </c>
      <c r="O375" s="6">
        <f>IF(A374=Emisiones_CH4_CO2eq_LA[[#This Row],[País]],IFERROR(((Emisiones_CH4_CO2eq_LA[[#This Row],[Residuos (kilotoneladas CO₂e)]]-M374)/M374)*100,0),0)</f>
        <v>1.1764705882352942</v>
      </c>
      <c r="P375" s="6">
        <v>0.14374059836202499</v>
      </c>
      <c r="Q375">
        <v>130</v>
      </c>
      <c r="R375">
        <f>IF(A374=Emisiones_CH4_CO2eq_LA[[#This Row],[País]],IFERROR(Emisiones_CH4_CO2eq_LA[[#This Row],[UCTUS (kilotoneladas CO₂e)]]-Q374,0),0)</f>
        <v>-240</v>
      </c>
      <c r="S375" s="6">
        <f>IF(A374=Emisiones_CH4_CO2eq_LA[[#This Row],[País]],IFERROR(((Emisiones_CH4_CO2eq_LA[[#This Row],[UCTUS (kilotoneladas CO₂e)]]-Q374)/Q374)*100,0),0)</f>
        <v>-64.86486486486487</v>
      </c>
      <c r="T375" s="6">
        <v>2.1728229984957301E-2</v>
      </c>
      <c r="U375">
        <v>0</v>
      </c>
      <c r="V375">
        <f>IF(A374=Emisiones_CH4_CO2eq_LA[[#This Row],[País]],IFERROR(Emisiones_CH4_CO2eq_LA[[#This Row],[Industria (kilotoneladas CO₂e)]]-U374,0),0)</f>
        <v>0</v>
      </c>
      <c r="W375" s="6">
        <f>IF(A374=Emisiones_CH4_CO2eq_LA[[#This Row],[País]],IFERROR(((Emisiones_CH4_CO2eq_LA[[#This Row],[Industria (kilotoneladas CO₂e)]]-U374)/U374)*100,0),0)</f>
        <v>0</v>
      </c>
      <c r="X375" s="6">
        <v>0</v>
      </c>
      <c r="Y375">
        <v>890</v>
      </c>
      <c r="Z375">
        <f>IF(A374=Emisiones_CH4_CO2eq_LA[[#This Row],[País]],IFERROR(Emisiones_CH4_CO2eq_LA[[#This Row],[Otras Quemas de Combustible (kilotoneladas CO₂e)]]-Y374,0),0)</f>
        <v>0</v>
      </c>
      <c r="AA375" s="6">
        <f>IF(A374=Emisiones_CH4_CO2eq_LA[[#This Row],[País]],IFERROR(((Emisiones_CH4_CO2eq_LA[[#This Row],[Otras Quemas de Combustible (kilotoneladas CO₂e)]]-Y374)/Y374)*100,0),0)</f>
        <v>0</v>
      </c>
      <c r="AB375" s="6">
        <v>0.15</v>
      </c>
    </row>
    <row r="376" spans="1:28" x14ac:dyDescent="0.25">
      <c r="A376" t="s">
        <v>246</v>
      </c>
      <c r="B376" t="s">
        <v>246</v>
      </c>
      <c r="C376" t="s">
        <v>247</v>
      </c>
      <c r="D376">
        <v>2013</v>
      </c>
      <c r="E376">
        <v>7230</v>
      </c>
      <c r="F376">
        <f>IF(A375=Emisiones_CH4_CO2eq_LA[[#This Row],[País]],IFERROR(Emisiones_CH4_CO2eq_LA[[#This Row],[Agricultura (kilotoneladas CO₂e)]]-E375,0),0)</f>
        <v>350</v>
      </c>
      <c r="G376" s="6">
        <f>IF(A375=Emisiones_CH4_CO2eq_LA[[#This Row],[País]],IFERROR(((Emisiones_CH4_CO2eq_LA[[#This Row],[Agricultura (kilotoneladas CO₂e)]]-E375)/E375)*100,0),0)</f>
        <v>5.0872093023255811</v>
      </c>
      <c r="H376" s="6">
        <v>1.1926756845925399</v>
      </c>
      <c r="I376">
        <v>0</v>
      </c>
      <c r="J376">
        <f>IF(A375=Emisiones_CH4_CO2eq_LA[[#This Row],[País]],IFERROR(Emisiones_CH4_CO2eq_LA[[#This Row],[Emisiones Fugitivas (kilotoneladas CO₂e)]]-I375,0),0)</f>
        <v>0</v>
      </c>
      <c r="K376" s="6">
        <f>IF(A375=Emisiones_CH4_CO2eq_LA[[#This Row],[País]],IFERROR(((Emisiones_CH4_CO2eq_LA[[#This Row],[Emisiones Fugitivas (kilotoneladas CO₂e)]]-I375)/I375)*100,0),0)</f>
        <v>0</v>
      </c>
      <c r="L376" s="6">
        <v>0</v>
      </c>
      <c r="M376">
        <v>880</v>
      </c>
      <c r="N376">
        <f>IF(A375=Emisiones_CH4_CO2eq_LA[[#This Row],[País]],IFERROR(Emisiones_CH4_CO2eq_LA[[#This Row],[Residuos (kilotoneladas CO₂e)]]-M375,0),0)</f>
        <v>20</v>
      </c>
      <c r="O376" s="6">
        <f>IF(A375=Emisiones_CH4_CO2eq_LA[[#This Row],[País]],IFERROR(((Emisiones_CH4_CO2eq_LA[[#This Row],[Residuos (kilotoneladas CO₂e)]]-M375)/M375)*100,0),0)</f>
        <v>2.3255813953488373</v>
      </c>
      <c r="P376" s="6">
        <v>0.145166611679313</v>
      </c>
      <c r="Q376">
        <v>700</v>
      </c>
      <c r="R376">
        <f>IF(A375=Emisiones_CH4_CO2eq_LA[[#This Row],[País]],IFERROR(Emisiones_CH4_CO2eq_LA[[#This Row],[UCTUS (kilotoneladas CO₂e)]]-Q375,0),0)</f>
        <v>570</v>
      </c>
      <c r="S376" s="6">
        <f>IF(A375=Emisiones_CH4_CO2eq_LA[[#This Row],[País]],IFERROR(((Emisiones_CH4_CO2eq_LA[[#This Row],[UCTUS (kilotoneladas CO₂e)]]-Q375)/Q375)*100,0),0)</f>
        <v>438.46153846153851</v>
      </c>
      <c r="T376" s="6">
        <v>0.115473441108545</v>
      </c>
      <c r="U376">
        <v>0</v>
      </c>
      <c r="V376">
        <f>IF(A375=Emisiones_CH4_CO2eq_LA[[#This Row],[País]],IFERROR(Emisiones_CH4_CO2eq_LA[[#This Row],[Industria (kilotoneladas CO₂e)]]-U375,0),0)</f>
        <v>0</v>
      </c>
      <c r="W376" s="6">
        <f>IF(A375=Emisiones_CH4_CO2eq_LA[[#This Row],[País]],IFERROR(((Emisiones_CH4_CO2eq_LA[[#This Row],[Industria (kilotoneladas CO₂e)]]-U375)/U375)*100,0),0)</f>
        <v>0</v>
      </c>
      <c r="X376" s="6">
        <v>0</v>
      </c>
      <c r="Y376">
        <v>880</v>
      </c>
      <c r="Z376">
        <f>IF(A375=Emisiones_CH4_CO2eq_LA[[#This Row],[País]],IFERROR(Emisiones_CH4_CO2eq_LA[[#This Row],[Otras Quemas de Combustible (kilotoneladas CO₂e)]]-Y375,0),0)</f>
        <v>-10</v>
      </c>
      <c r="AA376" s="6">
        <f>IF(A375=Emisiones_CH4_CO2eq_LA[[#This Row],[País]],IFERROR(((Emisiones_CH4_CO2eq_LA[[#This Row],[Otras Quemas de Combustible (kilotoneladas CO₂e)]]-Y375)/Y375)*100,0),0)</f>
        <v>-1.1235955056179776</v>
      </c>
      <c r="AB376" s="6">
        <v>0.15</v>
      </c>
    </row>
    <row r="377" spans="1:28" x14ac:dyDescent="0.25">
      <c r="A377" t="s">
        <v>246</v>
      </c>
      <c r="B377" t="s">
        <v>246</v>
      </c>
      <c r="C377" t="s">
        <v>247</v>
      </c>
      <c r="D377">
        <v>2014</v>
      </c>
      <c r="E377">
        <v>7580</v>
      </c>
      <c r="F377">
        <f>IF(A376=Emisiones_CH4_CO2eq_LA[[#This Row],[País]],IFERROR(Emisiones_CH4_CO2eq_LA[[#This Row],[Agricultura (kilotoneladas CO₂e)]]-E376,0),0)</f>
        <v>350</v>
      </c>
      <c r="G377" s="6">
        <f>IF(A376=Emisiones_CH4_CO2eq_LA[[#This Row],[País]],IFERROR(((Emisiones_CH4_CO2eq_LA[[#This Row],[Agricultura (kilotoneladas CO₂e)]]-E376)/E376)*100,0),0)</f>
        <v>4.8409405255878291</v>
      </c>
      <c r="H377" s="6">
        <v>1.2339247924466801</v>
      </c>
      <c r="I377">
        <v>0</v>
      </c>
      <c r="J377">
        <f>IF(A376=Emisiones_CH4_CO2eq_LA[[#This Row],[País]],IFERROR(Emisiones_CH4_CO2eq_LA[[#This Row],[Emisiones Fugitivas (kilotoneladas CO₂e)]]-I376,0),0)</f>
        <v>0</v>
      </c>
      <c r="K377" s="6">
        <f>IF(A376=Emisiones_CH4_CO2eq_LA[[#This Row],[País]],IFERROR(((Emisiones_CH4_CO2eq_LA[[#This Row],[Emisiones Fugitivas (kilotoneladas CO₂e)]]-I376)/I376)*100,0),0)</f>
        <v>0</v>
      </c>
      <c r="L377" s="6">
        <v>0</v>
      </c>
      <c r="M377">
        <v>890</v>
      </c>
      <c r="N377">
        <f>IF(A376=Emisiones_CH4_CO2eq_LA[[#This Row],[País]],IFERROR(Emisiones_CH4_CO2eq_LA[[#This Row],[Residuos (kilotoneladas CO₂e)]]-M376,0),0)</f>
        <v>10</v>
      </c>
      <c r="O377" s="6">
        <f>IF(A376=Emisiones_CH4_CO2eq_LA[[#This Row],[País]],IFERROR(((Emisiones_CH4_CO2eq_LA[[#This Row],[Residuos (kilotoneladas CO₂e)]]-M376)/M376)*100,0),0)</f>
        <v>1.1363636363636365</v>
      </c>
      <c r="P377" s="6">
        <v>0.14488035161972901</v>
      </c>
      <c r="Q377">
        <v>930</v>
      </c>
      <c r="R377">
        <f>IF(A376=Emisiones_CH4_CO2eq_LA[[#This Row],[País]],IFERROR(Emisiones_CH4_CO2eq_LA[[#This Row],[UCTUS (kilotoneladas CO₂e)]]-Q376,0),0)</f>
        <v>230</v>
      </c>
      <c r="S377" s="6">
        <f>IF(A376=Emisiones_CH4_CO2eq_LA[[#This Row],[País]],IFERROR(((Emisiones_CH4_CO2eq_LA[[#This Row],[UCTUS (kilotoneladas CO₂e)]]-Q376)/Q376)*100,0),0)</f>
        <v>32.857142857142854</v>
      </c>
      <c r="T377" s="6">
        <v>0.15139182809702101</v>
      </c>
      <c r="U377">
        <v>0</v>
      </c>
      <c r="V377">
        <f>IF(A376=Emisiones_CH4_CO2eq_LA[[#This Row],[País]],IFERROR(Emisiones_CH4_CO2eq_LA[[#This Row],[Industria (kilotoneladas CO₂e)]]-U376,0),0)</f>
        <v>0</v>
      </c>
      <c r="W377" s="6">
        <f>IF(A376=Emisiones_CH4_CO2eq_LA[[#This Row],[País]],IFERROR(((Emisiones_CH4_CO2eq_LA[[#This Row],[Industria (kilotoneladas CO₂e)]]-U376)/U376)*100,0),0)</f>
        <v>0</v>
      </c>
      <c r="X377" s="6">
        <v>0</v>
      </c>
      <c r="Y377">
        <v>880</v>
      </c>
      <c r="Z377">
        <f>IF(A376=Emisiones_CH4_CO2eq_LA[[#This Row],[País]],IFERROR(Emisiones_CH4_CO2eq_LA[[#This Row],[Otras Quemas de Combustible (kilotoneladas CO₂e)]]-Y376,0),0)</f>
        <v>0</v>
      </c>
      <c r="AA377" s="6">
        <f>IF(A376=Emisiones_CH4_CO2eq_LA[[#This Row],[País]],IFERROR(((Emisiones_CH4_CO2eq_LA[[#This Row],[Otras Quemas de Combustible (kilotoneladas CO₂e)]]-Y376)/Y376)*100,0),0)</f>
        <v>0</v>
      </c>
      <c r="AB377" s="6">
        <v>0.14000000000000001</v>
      </c>
    </row>
    <row r="378" spans="1:28" x14ac:dyDescent="0.25">
      <c r="A378" t="s">
        <v>246</v>
      </c>
      <c r="B378" t="s">
        <v>246</v>
      </c>
      <c r="C378" t="s">
        <v>247</v>
      </c>
      <c r="D378">
        <v>2015</v>
      </c>
      <c r="E378">
        <v>7900</v>
      </c>
      <c r="F378">
        <f>IF(A377=Emisiones_CH4_CO2eq_LA[[#This Row],[País]],IFERROR(Emisiones_CH4_CO2eq_LA[[#This Row],[Agricultura (kilotoneladas CO₂e)]]-E377,0),0)</f>
        <v>320</v>
      </c>
      <c r="G378" s="6">
        <f>IF(A377=Emisiones_CH4_CO2eq_LA[[#This Row],[País]],IFERROR(((Emisiones_CH4_CO2eq_LA[[#This Row],[Agricultura (kilotoneladas CO₂e)]]-E377)/E377)*100,0),0)</f>
        <v>4.2216358839050132</v>
      </c>
      <c r="H378" s="6">
        <v>1.2694841716214</v>
      </c>
      <c r="I378">
        <v>0</v>
      </c>
      <c r="J378">
        <f>IF(A377=Emisiones_CH4_CO2eq_LA[[#This Row],[País]],IFERROR(Emisiones_CH4_CO2eq_LA[[#This Row],[Emisiones Fugitivas (kilotoneladas CO₂e)]]-I377,0),0)</f>
        <v>0</v>
      </c>
      <c r="K378" s="6">
        <f>IF(A377=Emisiones_CH4_CO2eq_LA[[#This Row],[País]],IFERROR(((Emisiones_CH4_CO2eq_LA[[#This Row],[Emisiones Fugitivas (kilotoneladas CO₂e)]]-I377)/I377)*100,0),0)</f>
        <v>0</v>
      </c>
      <c r="L378" s="6">
        <v>0</v>
      </c>
      <c r="M378">
        <v>910</v>
      </c>
      <c r="N378">
        <f>IF(A377=Emisiones_CH4_CO2eq_LA[[#This Row],[País]],IFERROR(Emisiones_CH4_CO2eq_LA[[#This Row],[Residuos (kilotoneladas CO₂e)]]-M377,0),0)</f>
        <v>20</v>
      </c>
      <c r="O378" s="6">
        <f>IF(A377=Emisiones_CH4_CO2eq_LA[[#This Row],[País]],IFERROR(((Emisiones_CH4_CO2eq_LA[[#This Row],[Residuos (kilotoneladas CO₂e)]]-M377)/M377)*100,0),0)</f>
        <v>2.2471910112359552</v>
      </c>
      <c r="P378" s="6">
        <v>0.14623172103487</v>
      </c>
      <c r="Q378">
        <v>370</v>
      </c>
      <c r="R378">
        <f>IF(A377=Emisiones_CH4_CO2eq_LA[[#This Row],[País]],IFERROR(Emisiones_CH4_CO2eq_LA[[#This Row],[UCTUS (kilotoneladas CO₂e)]]-Q377,0),0)</f>
        <v>-560</v>
      </c>
      <c r="S378" s="6">
        <f>IF(A377=Emisiones_CH4_CO2eq_LA[[#This Row],[País]],IFERROR(((Emisiones_CH4_CO2eq_LA[[#This Row],[UCTUS (kilotoneladas CO₂e)]]-Q377)/Q377)*100,0),0)</f>
        <v>-60.215053763440864</v>
      </c>
      <c r="T378" s="6">
        <v>5.9456853607584702E-2</v>
      </c>
      <c r="U378">
        <v>0</v>
      </c>
      <c r="V378">
        <f>IF(A377=Emisiones_CH4_CO2eq_LA[[#This Row],[País]],IFERROR(Emisiones_CH4_CO2eq_LA[[#This Row],[Industria (kilotoneladas CO₂e)]]-U377,0),0)</f>
        <v>0</v>
      </c>
      <c r="W378" s="6">
        <f>IF(A377=Emisiones_CH4_CO2eq_LA[[#This Row],[País]],IFERROR(((Emisiones_CH4_CO2eq_LA[[#This Row],[Industria (kilotoneladas CO₂e)]]-U377)/U377)*100,0),0)</f>
        <v>0</v>
      </c>
      <c r="X378" s="6">
        <v>0</v>
      </c>
      <c r="Y378">
        <v>880</v>
      </c>
      <c r="Z378">
        <f>IF(A377=Emisiones_CH4_CO2eq_LA[[#This Row],[País]],IFERROR(Emisiones_CH4_CO2eq_LA[[#This Row],[Otras Quemas de Combustible (kilotoneladas CO₂e)]]-Y377,0),0)</f>
        <v>0</v>
      </c>
      <c r="AA378" s="6">
        <f>IF(A377=Emisiones_CH4_CO2eq_LA[[#This Row],[País]],IFERROR(((Emisiones_CH4_CO2eq_LA[[#This Row],[Otras Quemas de Combustible (kilotoneladas CO₂e)]]-Y377)/Y377)*100,0),0)</f>
        <v>0</v>
      </c>
      <c r="AB378" s="6">
        <v>0.14000000000000001</v>
      </c>
    </row>
    <row r="379" spans="1:28" x14ac:dyDescent="0.25">
      <c r="A379" t="s">
        <v>246</v>
      </c>
      <c r="B379" t="s">
        <v>246</v>
      </c>
      <c r="C379" t="s">
        <v>247</v>
      </c>
      <c r="D379">
        <v>2016</v>
      </c>
      <c r="E379">
        <v>7830</v>
      </c>
      <c r="F379">
        <f>IF(A378=Emisiones_CH4_CO2eq_LA[[#This Row],[País]],IFERROR(Emisiones_CH4_CO2eq_LA[[#This Row],[Agricultura (kilotoneladas CO₂e)]]-E378,0),0)</f>
        <v>-70</v>
      </c>
      <c r="G379" s="6">
        <f>IF(A378=Emisiones_CH4_CO2eq_LA[[#This Row],[País]],IFERROR(((Emisiones_CH4_CO2eq_LA[[#This Row],[Agricultura (kilotoneladas CO₂e)]]-E378)/E378)*100,0),0)</f>
        <v>-0.88607594936708867</v>
      </c>
      <c r="H379" s="6">
        <v>1.24206852791878</v>
      </c>
      <c r="I379">
        <v>0</v>
      </c>
      <c r="J379">
        <f>IF(A378=Emisiones_CH4_CO2eq_LA[[#This Row],[País]],IFERROR(Emisiones_CH4_CO2eq_LA[[#This Row],[Emisiones Fugitivas (kilotoneladas CO₂e)]]-I378,0),0)</f>
        <v>0</v>
      </c>
      <c r="K379" s="6">
        <f>IF(A378=Emisiones_CH4_CO2eq_LA[[#This Row],[País]],IFERROR(((Emisiones_CH4_CO2eq_LA[[#This Row],[Emisiones Fugitivas (kilotoneladas CO₂e)]]-I378)/I378)*100,0),0)</f>
        <v>0</v>
      </c>
      <c r="L379" s="6">
        <v>0</v>
      </c>
      <c r="M379">
        <v>920</v>
      </c>
      <c r="N379">
        <f>IF(A378=Emisiones_CH4_CO2eq_LA[[#This Row],[País]],IFERROR(Emisiones_CH4_CO2eq_LA[[#This Row],[Residuos (kilotoneladas CO₂e)]]-M378,0),0)</f>
        <v>10</v>
      </c>
      <c r="O379" s="6">
        <f>IF(A378=Emisiones_CH4_CO2eq_LA[[#This Row],[País]],IFERROR(((Emisiones_CH4_CO2eq_LA[[#This Row],[Residuos (kilotoneladas CO₂e)]]-M378)/M378)*100,0),0)</f>
        <v>1.098901098901099</v>
      </c>
      <c r="P379" s="6">
        <v>0.14593908629441599</v>
      </c>
      <c r="Q379">
        <v>1020</v>
      </c>
      <c r="R379">
        <f>IF(A378=Emisiones_CH4_CO2eq_LA[[#This Row],[País]],IFERROR(Emisiones_CH4_CO2eq_LA[[#This Row],[UCTUS (kilotoneladas CO₂e)]]-Q378,0),0)</f>
        <v>650</v>
      </c>
      <c r="S379" s="6">
        <f>IF(A378=Emisiones_CH4_CO2eq_LA[[#This Row],[País]],IFERROR(((Emisiones_CH4_CO2eq_LA[[#This Row],[UCTUS (kilotoneladas CO₂e)]]-Q378)/Q378)*100,0),0)</f>
        <v>175.67567567567568</v>
      </c>
      <c r="T379" s="6">
        <v>0.16180203045685199</v>
      </c>
      <c r="U379">
        <v>0</v>
      </c>
      <c r="V379">
        <f>IF(A378=Emisiones_CH4_CO2eq_LA[[#This Row],[País]],IFERROR(Emisiones_CH4_CO2eq_LA[[#This Row],[Industria (kilotoneladas CO₂e)]]-U378,0),0)</f>
        <v>0</v>
      </c>
      <c r="W379" s="6">
        <f>IF(A378=Emisiones_CH4_CO2eq_LA[[#This Row],[País]],IFERROR(((Emisiones_CH4_CO2eq_LA[[#This Row],[Industria (kilotoneladas CO₂e)]]-U378)/U378)*100,0),0)</f>
        <v>0</v>
      </c>
      <c r="X379" s="6">
        <v>0</v>
      </c>
      <c r="Y379">
        <v>880</v>
      </c>
      <c r="Z379">
        <f>IF(A378=Emisiones_CH4_CO2eq_LA[[#This Row],[País]],IFERROR(Emisiones_CH4_CO2eq_LA[[#This Row],[Otras Quemas de Combustible (kilotoneladas CO₂e)]]-Y378,0),0)</f>
        <v>0</v>
      </c>
      <c r="AA379" s="6">
        <f>IF(A378=Emisiones_CH4_CO2eq_LA[[#This Row],[País]],IFERROR(((Emisiones_CH4_CO2eq_LA[[#This Row],[Otras Quemas de Combustible (kilotoneladas CO₂e)]]-Y378)/Y378)*100,0),0)</f>
        <v>0</v>
      </c>
      <c r="AB379" s="6">
        <v>0.14000000000000001</v>
      </c>
    </row>
    <row r="380" spans="1:28" x14ac:dyDescent="0.25">
      <c r="A380" t="s">
        <v>264</v>
      </c>
      <c r="B380" t="s">
        <v>464</v>
      </c>
      <c r="C380" t="s">
        <v>265</v>
      </c>
      <c r="D380">
        <v>1990</v>
      </c>
      <c r="E380">
        <v>2160</v>
      </c>
      <c r="F380">
        <f>IF(A379=Emisiones_CH4_CO2eq_LA[[#This Row],[País]],IFERROR(Emisiones_CH4_CO2eq_LA[[#This Row],[Agricultura (kilotoneladas CO₂e)]]-E379,0),0)</f>
        <v>0</v>
      </c>
      <c r="G380" s="6">
        <f>IF(A379=Emisiones_CH4_CO2eq_LA[[#This Row],[País]],IFERROR(((Emisiones_CH4_CO2eq_LA[[#This Row],[Agricultura (kilotoneladas CO₂e)]]-E379)/E379)*100,0),0)</f>
        <v>0</v>
      </c>
      <c r="H380" s="6">
        <v>0.87414002428166704</v>
      </c>
      <c r="I380">
        <v>0</v>
      </c>
      <c r="J380">
        <f>IF(A379=Emisiones_CH4_CO2eq_LA[[#This Row],[País]],IFERROR(Emisiones_CH4_CO2eq_LA[[#This Row],[Emisiones Fugitivas (kilotoneladas CO₂e)]]-I379,0),0)</f>
        <v>0</v>
      </c>
      <c r="K380" s="6">
        <f>IF(A379=Emisiones_CH4_CO2eq_LA[[#This Row],[País]],IFERROR(((Emisiones_CH4_CO2eq_LA[[#This Row],[Emisiones Fugitivas (kilotoneladas CO₂e)]]-I379)/I379)*100,0),0)</f>
        <v>0</v>
      </c>
      <c r="L380" s="6">
        <v>0</v>
      </c>
      <c r="M380">
        <v>1740</v>
      </c>
      <c r="N380">
        <f>IF(A379=Emisiones_CH4_CO2eq_LA[[#This Row],[País]],IFERROR(Emisiones_CH4_CO2eq_LA[[#This Row],[Residuos (kilotoneladas CO₂e)]]-M379,0),0)</f>
        <v>0</v>
      </c>
      <c r="O380" s="6">
        <f>IF(A379=Emisiones_CH4_CO2eq_LA[[#This Row],[País]],IFERROR(((Emisiones_CH4_CO2eq_LA[[#This Row],[Residuos (kilotoneladas CO₂e)]]-M379)/M379)*100,0),0)</f>
        <v>0</v>
      </c>
      <c r="P380" s="6">
        <v>0.70416835289356505</v>
      </c>
      <c r="Q380">
        <v>110</v>
      </c>
      <c r="R380">
        <f>IF(A379=Emisiones_CH4_CO2eq_LA[[#This Row],[País]],IFERROR(Emisiones_CH4_CO2eq_LA[[#This Row],[UCTUS (kilotoneladas CO₂e)]]-Q379,0),0)</f>
        <v>0</v>
      </c>
      <c r="S380" s="6">
        <f>IF(A379=Emisiones_CH4_CO2eq_LA[[#This Row],[País]],IFERROR(((Emisiones_CH4_CO2eq_LA[[#This Row],[UCTUS (kilotoneladas CO₂e)]]-Q379)/Q379)*100,0),0)</f>
        <v>0</v>
      </c>
      <c r="T380" s="6">
        <v>4.4516390125455198E-2</v>
      </c>
      <c r="U380">
        <v>0</v>
      </c>
      <c r="V380">
        <f>IF(A379=Emisiones_CH4_CO2eq_LA[[#This Row],[País]],IFERROR(Emisiones_CH4_CO2eq_LA[[#This Row],[Industria (kilotoneladas CO₂e)]]-U379,0),0)</f>
        <v>0</v>
      </c>
      <c r="W380" s="6">
        <f>IF(A379=Emisiones_CH4_CO2eq_LA[[#This Row],[País]],IFERROR(((Emisiones_CH4_CO2eq_LA[[#This Row],[Industria (kilotoneladas CO₂e)]]-U379)/U379)*100,0),0)</f>
        <v>0</v>
      </c>
      <c r="X380" s="6">
        <v>0</v>
      </c>
      <c r="Y380">
        <v>360</v>
      </c>
      <c r="Z380">
        <f>IF(A379=Emisiones_CH4_CO2eq_LA[[#This Row],[País]],IFERROR(Emisiones_CH4_CO2eq_LA[[#This Row],[Otras Quemas de Combustible (kilotoneladas CO₂e)]]-Y379,0),0)</f>
        <v>0</v>
      </c>
      <c r="AA380" s="6">
        <f>IF(A379=Emisiones_CH4_CO2eq_LA[[#This Row],[País]],IFERROR(((Emisiones_CH4_CO2eq_LA[[#This Row],[Otras Quemas de Combustible (kilotoneladas CO₂e)]]-Y379)/Y379)*100,0),0)</f>
        <v>0</v>
      </c>
      <c r="AB380" s="6">
        <v>0.15</v>
      </c>
    </row>
    <row r="381" spans="1:28" x14ac:dyDescent="0.25">
      <c r="A381" t="s">
        <v>264</v>
      </c>
      <c r="B381" t="s">
        <v>464</v>
      </c>
      <c r="C381" t="s">
        <v>265</v>
      </c>
      <c r="D381">
        <v>1991</v>
      </c>
      <c r="E381">
        <v>2190</v>
      </c>
      <c r="F381">
        <f>IF(A380=Emisiones_CH4_CO2eq_LA[[#This Row],[País]],IFERROR(Emisiones_CH4_CO2eq_LA[[#This Row],[Agricultura (kilotoneladas CO₂e)]]-E380,0),0)</f>
        <v>30</v>
      </c>
      <c r="G381" s="6">
        <f>IF(A380=Emisiones_CH4_CO2eq_LA[[#This Row],[País]],IFERROR(((Emisiones_CH4_CO2eq_LA[[#This Row],[Agricultura (kilotoneladas CO₂e)]]-E380)/E380)*100,0),0)</f>
        <v>1.3888888888888888</v>
      </c>
      <c r="H381" s="6">
        <v>0.86801426872770504</v>
      </c>
      <c r="I381">
        <v>0</v>
      </c>
      <c r="J381">
        <f>IF(A380=Emisiones_CH4_CO2eq_LA[[#This Row],[País]],IFERROR(Emisiones_CH4_CO2eq_LA[[#This Row],[Emisiones Fugitivas (kilotoneladas CO₂e)]]-I380,0),0)</f>
        <v>0</v>
      </c>
      <c r="K381" s="6">
        <f>IF(A380=Emisiones_CH4_CO2eq_LA[[#This Row],[País]],IFERROR(((Emisiones_CH4_CO2eq_LA[[#This Row],[Emisiones Fugitivas (kilotoneladas CO₂e)]]-I380)/I380)*100,0),0)</f>
        <v>0</v>
      </c>
      <c r="L381" s="6">
        <v>0</v>
      </c>
      <c r="M381">
        <v>1780</v>
      </c>
      <c r="N381">
        <f>IF(A380=Emisiones_CH4_CO2eq_LA[[#This Row],[País]],IFERROR(Emisiones_CH4_CO2eq_LA[[#This Row],[Residuos (kilotoneladas CO₂e)]]-M380,0),0)</f>
        <v>40</v>
      </c>
      <c r="O381" s="6">
        <f>IF(A380=Emisiones_CH4_CO2eq_LA[[#This Row],[País]],IFERROR(((Emisiones_CH4_CO2eq_LA[[#This Row],[Residuos (kilotoneladas CO₂e)]]-M380)/M380)*100,0),0)</f>
        <v>2.2988505747126435</v>
      </c>
      <c r="P381" s="6">
        <v>0.70550931430836294</v>
      </c>
      <c r="Q381">
        <v>110</v>
      </c>
      <c r="R381">
        <f>IF(A380=Emisiones_CH4_CO2eq_LA[[#This Row],[País]],IFERROR(Emisiones_CH4_CO2eq_LA[[#This Row],[UCTUS (kilotoneladas CO₂e)]]-Q380,0),0)</f>
        <v>0</v>
      </c>
      <c r="S381" s="6">
        <f>IF(A380=Emisiones_CH4_CO2eq_LA[[#This Row],[País]],IFERROR(((Emisiones_CH4_CO2eq_LA[[#This Row],[UCTUS (kilotoneladas CO₂e)]]-Q380)/Q380)*100,0),0)</f>
        <v>0</v>
      </c>
      <c r="T381" s="6">
        <v>4.3598890210067298E-2</v>
      </c>
      <c r="U381">
        <v>0</v>
      </c>
      <c r="V381">
        <f>IF(A380=Emisiones_CH4_CO2eq_LA[[#This Row],[País]],IFERROR(Emisiones_CH4_CO2eq_LA[[#This Row],[Industria (kilotoneladas CO₂e)]]-U380,0),0)</f>
        <v>0</v>
      </c>
      <c r="W381" s="6">
        <f>IF(A380=Emisiones_CH4_CO2eq_LA[[#This Row],[País]],IFERROR(((Emisiones_CH4_CO2eq_LA[[#This Row],[Industria (kilotoneladas CO₂e)]]-U380)/U380)*100,0),0)</f>
        <v>0</v>
      </c>
      <c r="X381" s="6">
        <v>0</v>
      </c>
      <c r="Y381">
        <v>370</v>
      </c>
      <c r="Z381">
        <f>IF(A380=Emisiones_CH4_CO2eq_LA[[#This Row],[País]],IFERROR(Emisiones_CH4_CO2eq_LA[[#This Row],[Otras Quemas de Combustible (kilotoneladas CO₂e)]]-Y380,0),0)</f>
        <v>10</v>
      </c>
      <c r="AA381" s="6">
        <f>IF(A380=Emisiones_CH4_CO2eq_LA[[#This Row],[País]],IFERROR(((Emisiones_CH4_CO2eq_LA[[#This Row],[Otras Quemas de Combustible (kilotoneladas CO₂e)]]-Y380)/Y380)*100,0),0)</f>
        <v>2.7777777777777777</v>
      </c>
      <c r="AB381" s="6">
        <v>0.15</v>
      </c>
    </row>
    <row r="382" spans="1:28" x14ac:dyDescent="0.25">
      <c r="A382" t="s">
        <v>264</v>
      </c>
      <c r="B382" t="s">
        <v>464</v>
      </c>
      <c r="C382" t="s">
        <v>265</v>
      </c>
      <c r="D382">
        <v>1992</v>
      </c>
      <c r="E382">
        <v>2230</v>
      </c>
      <c r="F382">
        <f>IF(A381=Emisiones_CH4_CO2eq_LA[[#This Row],[País]],IFERROR(Emisiones_CH4_CO2eq_LA[[#This Row],[Agricultura (kilotoneladas CO₂e)]]-E381,0),0)</f>
        <v>40</v>
      </c>
      <c r="G382" s="6">
        <f>IF(A381=Emisiones_CH4_CO2eq_LA[[#This Row],[País]],IFERROR(((Emisiones_CH4_CO2eq_LA[[#This Row],[Agricultura (kilotoneladas CO₂e)]]-E381)/E381)*100,0),0)</f>
        <v>1.8264840182648401</v>
      </c>
      <c r="H382" s="6">
        <v>0.86568322981366397</v>
      </c>
      <c r="I382">
        <v>0</v>
      </c>
      <c r="J382">
        <f>IF(A381=Emisiones_CH4_CO2eq_LA[[#This Row],[País]],IFERROR(Emisiones_CH4_CO2eq_LA[[#This Row],[Emisiones Fugitivas (kilotoneladas CO₂e)]]-I381,0),0)</f>
        <v>0</v>
      </c>
      <c r="K382" s="6">
        <f>IF(A381=Emisiones_CH4_CO2eq_LA[[#This Row],[País]],IFERROR(((Emisiones_CH4_CO2eq_LA[[#This Row],[Emisiones Fugitivas (kilotoneladas CO₂e)]]-I381)/I381)*100,0),0)</f>
        <v>0</v>
      </c>
      <c r="L382" s="6">
        <v>0</v>
      </c>
      <c r="M382">
        <v>1820</v>
      </c>
      <c r="N382">
        <f>IF(A381=Emisiones_CH4_CO2eq_LA[[#This Row],[País]],IFERROR(Emisiones_CH4_CO2eq_LA[[#This Row],[Residuos (kilotoneladas CO₂e)]]-M381,0),0)</f>
        <v>40</v>
      </c>
      <c r="O382" s="6">
        <f>IF(A381=Emisiones_CH4_CO2eq_LA[[#This Row],[País]],IFERROR(((Emisiones_CH4_CO2eq_LA[[#This Row],[Residuos (kilotoneladas CO₂e)]]-M381)/M381)*100,0),0)</f>
        <v>2.2471910112359552</v>
      </c>
      <c r="P382" s="6">
        <v>0.70652173913043403</v>
      </c>
      <c r="Q382">
        <v>110</v>
      </c>
      <c r="R382">
        <f>IF(A381=Emisiones_CH4_CO2eq_LA[[#This Row],[País]],IFERROR(Emisiones_CH4_CO2eq_LA[[#This Row],[UCTUS (kilotoneladas CO₂e)]]-Q381,0),0)</f>
        <v>0</v>
      </c>
      <c r="S382" s="6">
        <f>IF(A381=Emisiones_CH4_CO2eq_LA[[#This Row],[País]],IFERROR(((Emisiones_CH4_CO2eq_LA[[#This Row],[UCTUS (kilotoneladas CO₂e)]]-Q381)/Q381)*100,0),0)</f>
        <v>0</v>
      </c>
      <c r="T382" s="6">
        <v>4.2701863354037202E-2</v>
      </c>
      <c r="U382">
        <v>0</v>
      </c>
      <c r="V382">
        <f>IF(A381=Emisiones_CH4_CO2eq_LA[[#This Row],[País]],IFERROR(Emisiones_CH4_CO2eq_LA[[#This Row],[Industria (kilotoneladas CO₂e)]]-U381,0),0)</f>
        <v>0</v>
      </c>
      <c r="W382" s="6">
        <f>IF(A381=Emisiones_CH4_CO2eq_LA[[#This Row],[País]],IFERROR(((Emisiones_CH4_CO2eq_LA[[#This Row],[Industria (kilotoneladas CO₂e)]]-U381)/U381)*100,0),0)</f>
        <v>0</v>
      </c>
      <c r="X382" s="6">
        <v>0</v>
      </c>
      <c r="Y382">
        <v>380</v>
      </c>
      <c r="Z382">
        <f>IF(A381=Emisiones_CH4_CO2eq_LA[[#This Row],[País]],IFERROR(Emisiones_CH4_CO2eq_LA[[#This Row],[Otras Quemas de Combustible (kilotoneladas CO₂e)]]-Y381,0),0)</f>
        <v>10</v>
      </c>
      <c r="AA382" s="6">
        <f>IF(A381=Emisiones_CH4_CO2eq_LA[[#This Row],[País]],IFERROR(((Emisiones_CH4_CO2eq_LA[[#This Row],[Otras Quemas de Combustible (kilotoneladas CO₂e)]]-Y381)/Y381)*100,0),0)</f>
        <v>2.7027027027027026</v>
      </c>
      <c r="AB382" s="6">
        <v>0.15</v>
      </c>
    </row>
    <row r="383" spans="1:28" x14ac:dyDescent="0.25">
      <c r="A383" t="s">
        <v>264</v>
      </c>
      <c r="B383" t="s">
        <v>464</v>
      </c>
      <c r="C383" t="s">
        <v>265</v>
      </c>
      <c r="D383">
        <v>1993</v>
      </c>
      <c r="E383">
        <v>2240</v>
      </c>
      <c r="F383">
        <f>IF(A382=Emisiones_CH4_CO2eq_LA[[#This Row],[País]],IFERROR(Emisiones_CH4_CO2eq_LA[[#This Row],[Agricultura (kilotoneladas CO₂e)]]-E382,0),0)</f>
        <v>10</v>
      </c>
      <c r="G383" s="6">
        <f>IF(A382=Emisiones_CH4_CO2eq_LA[[#This Row],[País]],IFERROR(((Emisiones_CH4_CO2eq_LA[[#This Row],[Agricultura (kilotoneladas CO₂e)]]-E382)/E382)*100,0),0)</f>
        <v>0.44843049327354262</v>
      </c>
      <c r="H383" s="6">
        <v>0.85171102661596898</v>
      </c>
      <c r="I383">
        <v>0</v>
      </c>
      <c r="J383">
        <f>IF(A382=Emisiones_CH4_CO2eq_LA[[#This Row],[País]],IFERROR(Emisiones_CH4_CO2eq_LA[[#This Row],[Emisiones Fugitivas (kilotoneladas CO₂e)]]-I382,0),0)</f>
        <v>0</v>
      </c>
      <c r="K383" s="6">
        <f>IF(A382=Emisiones_CH4_CO2eq_LA[[#This Row],[País]],IFERROR(((Emisiones_CH4_CO2eq_LA[[#This Row],[Emisiones Fugitivas (kilotoneladas CO₂e)]]-I382)/I382)*100,0),0)</f>
        <v>0</v>
      </c>
      <c r="L383" s="6">
        <v>0</v>
      </c>
      <c r="M383">
        <v>1870</v>
      </c>
      <c r="N383">
        <f>IF(A382=Emisiones_CH4_CO2eq_LA[[#This Row],[País]],IFERROR(Emisiones_CH4_CO2eq_LA[[#This Row],[Residuos (kilotoneladas CO₂e)]]-M382,0),0)</f>
        <v>50</v>
      </c>
      <c r="O383" s="6">
        <f>IF(A382=Emisiones_CH4_CO2eq_LA[[#This Row],[País]],IFERROR(((Emisiones_CH4_CO2eq_LA[[#This Row],[Residuos (kilotoneladas CO₂e)]]-M382)/M382)*100,0),0)</f>
        <v>2.7472527472527473</v>
      </c>
      <c r="P383" s="6">
        <v>0.71102661596958106</v>
      </c>
      <c r="Q383">
        <v>110</v>
      </c>
      <c r="R383">
        <f>IF(A382=Emisiones_CH4_CO2eq_LA[[#This Row],[País]],IFERROR(Emisiones_CH4_CO2eq_LA[[#This Row],[UCTUS (kilotoneladas CO₂e)]]-Q382,0),0)</f>
        <v>0</v>
      </c>
      <c r="S383" s="6">
        <f>IF(A382=Emisiones_CH4_CO2eq_LA[[#This Row],[País]],IFERROR(((Emisiones_CH4_CO2eq_LA[[#This Row],[UCTUS (kilotoneladas CO₂e)]]-Q382)/Q382)*100,0),0)</f>
        <v>0</v>
      </c>
      <c r="T383" s="6">
        <v>4.1825095057034203E-2</v>
      </c>
      <c r="U383">
        <v>0</v>
      </c>
      <c r="V383">
        <f>IF(A382=Emisiones_CH4_CO2eq_LA[[#This Row],[País]],IFERROR(Emisiones_CH4_CO2eq_LA[[#This Row],[Industria (kilotoneladas CO₂e)]]-U382,0),0)</f>
        <v>0</v>
      </c>
      <c r="W383" s="6">
        <f>IF(A382=Emisiones_CH4_CO2eq_LA[[#This Row],[País]],IFERROR(((Emisiones_CH4_CO2eq_LA[[#This Row],[Industria (kilotoneladas CO₂e)]]-U382)/U382)*100,0),0)</f>
        <v>0</v>
      </c>
      <c r="X383" s="6">
        <v>0</v>
      </c>
      <c r="Y383">
        <v>390</v>
      </c>
      <c r="Z383">
        <f>IF(A382=Emisiones_CH4_CO2eq_LA[[#This Row],[País]],IFERROR(Emisiones_CH4_CO2eq_LA[[#This Row],[Otras Quemas de Combustible (kilotoneladas CO₂e)]]-Y382,0),0)</f>
        <v>10</v>
      </c>
      <c r="AA383" s="6">
        <f>IF(A382=Emisiones_CH4_CO2eq_LA[[#This Row],[País]],IFERROR(((Emisiones_CH4_CO2eq_LA[[#This Row],[Otras Quemas de Combustible (kilotoneladas CO₂e)]]-Y382)/Y382)*100,0),0)</f>
        <v>2.6315789473684208</v>
      </c>
      <c r="AB383" s="6">
        <v>0.15</v>
      </c>
    </row>
    <row r="384" spans="1:28" x14ac:dyDescent="0.25">
      <c r="A384" t="s">
        <v>264</v>
      </c>
      <c r="B384" t="s">
        <v>464</v>
      </c>
      <c r="C384" t="s">
        <v>265</v>
      </c>
      <c r="D384">
        <v>1994</v>
      </c>
      <c r="E384">
        <v>2270</v>
      </c>
      <c r="F384">
        <f>IF(A383=Emisiones_CH4_CO2eq_LA[[#This Row],[País]],IFERROR(Emisiones_CH4_CO2eq_LA[[#This Row],[Agricultura (kilotoneladas CO₂e)]]-E383,0),0)</f>
        <v>30</v>
      </c>
      <c r="G384" s="6">
        <f>IF(A383=Emisiones_CH4_CO2eq_LA[[#This Row],[País]],IFERROR(((Emisiones_CH4_CO2eq_LA[[#This Row],[Agricultura (kilotoneladas CO₂e)]]-E383)/E383)*100,0),0)</f>
        <v>1.3392857142857142</v>
      </c>
      <c r="H384" s="6">
        <v>0.84575260804769004</v>
      </c>
      <c r="I384">
        <v>0</v>
      </c>
      <c r="J384">
        <f>IF(A383=Emisiones_CH4_CO2eq_LA[[#This Row],[País]],IFERROR(Emisiones_CH4_CO2eq_LA[[#This Row],[Emisiones Fugitivas (kilotoneladas CO₂e)]]-I383,0),0)</f>
        <v>0</v>
      </c>
      <c r="K384" s="6">
        <f>IF(A383=Emisiones_CH4_CO2eq_LA[[#This Row],[País]],IFERROR(((Emisiones_CH4_CO2eq_LA[[#This Row],[Emisiones Fugitivas (kilotoneladas CO₂e)]]-I383)/I383)*100,0),0)</f>
        <v>0</v>
      </c>
      <c r="L384" s="6">
        <v>0</v>
      </c>
      <c r="M384">
        <v>1910</v>
      </c>
      <c r="N384">
        <f>IF(A383=Emisiones_CH4_CO2eq_LA[[#This Row],[País]],IFERROR(Emisiones_CH4_CO2eq_LA[[#This Row],[Residuos (kilotoneladas CO₂e)]]-M383,0),0)</f>
        <v>40</v>
      </c>
      <c r="O384" s="6">
        <f>IF(A383=Emisiones_CH4_CO2eq_LA[[#This Row],[País]],IFERROR(((Emisiones_CH4_CO2eq_LA[[#This Row],[Residuos (kilotoneladas CO₂e)]]-M383)/M383)*100,0),0)</f>
        <v>2.1390374331550799</v>
      </c>
      <c r="P384" s="6">
        <v>0.71162444113263701</v>
      </c>
      <c r="Q384">
        <v>110</v>
      </c>
      <c r="R384">
        <f>IF(A383=Emisiones_CH4_CO2eq_LA[[#This Row],[País]],IFERROR(Emisiones_CH4_CO2eq_LA[[#This Row],[UCTUS (kilotoneladas CO₂e)]]-Q383,0),0)</f>
        <v>0</v>
      </c>
      <c r="S384" s="6">
        <f>IF(A383=Emisiones_CH4_CO2eq_LA[[#This Row],[País]],IFERROR(((Emisiones_CH4_CO2eq_LA[[#This Row],[UCTUS (kilotoneladas CO₂e)]]-Q383)/Q383)*100,0),0)</f>
        <v>0</v>
      </c>
      <c r="T384" s="6">
        <v>4.0983606557376998E-2</v>
      </c>
      <c r="U384">
        <v>0</v>
      </c>
      <c r="V384">
        <f>IF(A383=Emisiones_CH4_CO2eq_LA[[#This Row],[País]],IFERROR(Emisiones_CH4_CO2eq_LA[[#This Row],[Industria (kilotoneladas CO₂e)]]-U383,0),0)</f>
        <v>0</v>
      </c>
      <c r="W384" s="6">
        <f>IF(A383=Emisiones_CH4_CO2eq_LA[[#This Row],[País]],IFERROR(((Emisiones_CH4_CO2eq_LA[[#This Row],[Industria (kilotoneladas CO₂e)]]-U383)/U383)*100,0),0)</f>
        <v>0</v>
      </c>
      <c r="X384" s="6">
        <v>0</v>
      </c>
      <c r="Y384">
        <v>410</v>
      </c>
      <c r="Z384">
        <f>IF(A383=Emisiones_CH4_CO2eq_LA[[#This Row],[País]],IFERROR(Emisiones_CH4_CO2eq_LA[[#This Row],[Otras Quemas de Combustible (kilotoneladas CO₂e)]]-Y383,0),0)</f>
        <v>20</v>
      </c>
      <c r="AA384" s="6">
        <f>IF(A383=Emisiones_CH4_CO2eq_LA[[#This Row],[País]],IFERROR(((Emisiones_CH4_CO2eq_LA[[#This Row],[Otras Quemas de Combustible (kilotoneladas CO₂e)]]-Y383)/Y383)*100,0),0)</f>
        <v>5.1282051282051277</v>
      </c>
      <c r="AB384" s="6">
        <v>0.15</v>
      </c>
    </row>
    <row r="385" spans="1:28" x14ac:dyDescent="0.25">
      <c r="A385" t="s">
        <v>264</v>
      </c>
      <c r="B385" t="s">
        <v>464</v>
      </c>
      <c r="C385" t="s">
        <v>265</v>
      </c>
      <c r="D385">
        <v>1995</v>
      </c>
      <c r="E385">
        <v>2280</v>
      </c>
      <c r="F385">
        <f>IF(A384=Emisiones_CH4_CO2eq_LA[[#This Row],[País]],IFERROR(Emisiones_CH4_CO2eq_LA[[#This Row],[Agricultura (kilotoneladas CO₂e)]]-E384,0),0)</f>
        <v>10</v>
      </c>
      <c r="G385" s="6">
        <f>IF(A384=Emisiones_CH4_CO2eq_LA[[#This Row],[País]],IFERROR(((Emisiones_CH4_CO2eq_LA[[#This Row],[Agricultura (kilotoneladas CO₂e)]]-E384)/E384)*100,0),0)</f>
        <v>0.44052863436123352</v>
      </c>
      <c r="H385" s="6">
        <v>0.83211678832116698</v>
      </c>
      <c r="I385">
        <v>0</v>
      </c>
      <c r="J385">
        <f>IF(A384=Emisiones_CH4_CO2eq_LA[[#This Row],[País]],IFERROR(Emisiones_CH4_CO2eq_LA[[#This Row],[Emisiones Fugitivas (kilotoneladas CO₂e)]]-I384,0),0)</f>
        <v>0</v>
      </c>
      <c r="K385" s="6">
        <f>IF(A384=Emisiones_CH4_CO2eq_LA[[#This Row],[País]],IFERROR(((Emisiones_CH4_CO2eq_LA[[#This Row],[Emisiones Fugitivas (kilotoneladas CO₂e)]]-I384)/I384)*100,0),0)</f>
        <v>0</v>
      </c>
      <c r="L385" s="6">
        <v>0</v>
      </c>
      <c r="M385">
        <v>1800</v>
      </c>
      <c r="N385">
        <f>IF(A384=Emisiones_CH4_CO2eq_LA[[#This Row],[País]],IFERROR(Emisiones_CH4_CO2eq_LA[[#This Row],[Residuos (kilotoneladas CO₂e)]]-M384,0),0)</f>
        <v>-110</v>
      </c>
      <c r="O385" s="6">
        <f>IF(A384=Emisiones_CH4_CO2eq_LA[[#This Row],[País]],IFERROR(((Emisiones_CH4_CO2eq_LA[[#This Row],[Residuos (kilotoneladas CO₂e)]]-M384)/M384)*100,0),0)</f>
        <v>-5.7591623036649215</v>
      </c>
      <c r="P385" s="6">
        <v>0.65693430656934304</v>
      </c>
      <c r="Q385">
        <v>110</v>
      </c>
      <c r="R385">
        <f>IF(A384=Emisiones_CH4_CO2eq_LA[[#This Row],[País]],IFERROR(Emisiones_CH4_CO2eq_LA[[#This Row],[UCTUS (kilotoneladas CO₂e)]]-Q384,0),0)</f>
        <v>0</v>
      </c>
      <c r="S385" s="6">
        <f>IF(A384=Emisiones_CH4_CO2eq_LA[[#This Row],[País]],IFERROR(((Emisiones_CH4_CO2eq_LA[[#This Row],[UCTUS (kilotoneladas CO₂e)]]-Q384)/Q384)*100,0),0)</f>
        <v>0</v>
      </c>
      <c r="T385" s="6">
        <v>4.0145985401459798E-2</v>
      </c>
      <c r="U385">
        <v>0</v>
      </c>
      <c r="V385">
        <f>IF(A384=Emisiones_CH4_CO2eq_LA[[#This Row],[País]],IFERROR(Emisiones_CH4_CO2eq_LA[[#This Row],[Industria (kilotoneladas CO₂e)]]-U384,0),0)</f>
        <v>0</v>
      </c>
      <c r="W385" s="6">
        <f>IF(A384=Emisiones_CH4_CO2eq_LA[[#This Row],[País]],IFERROR(((Emisiones_CH4_CO2eq_LA[[#This Row],[Industria (kilotoneladas CO₂e)]]-U384)/U384)*100,0),0)</f>
        <v>0</v>
      </c>
      <c r="X385" s="6">
        <v>0</v>
      </c>
      <c r="Y385">
        <v>420</v>
      </c>
      <c r="Z385">
        <f>IF(A384=Emisiones_CH4_CO2eq_LA[[#This Row],[País]],IFERROR(Emisiones_CH4_CO2eq_LA[[#This Row],[Otras Quemas de Combustible (kilotoneladas CO₂e)]]-Y384,0),0)</f>
        <v>10</v>
      </c>
      <c r="AA385" s="6">
        <f>IF(A384=Emisiones_CH4_CO2eq_LA[[#This Row],[País]],IFERROR(((Emisiones_CH4_CO2eq_LA[[#This Row],[Otras Quemas de Combustible (kilotoneladas CO₂e)]]-Y384)/Y384)*100,0),0)</f>
        <v>2.4390243902439024</v>
      </c>
      <c r="AB385" s="6">
        <v>0.15</v>
      </c>
    </row>
    <row r="386" spans="1:28" x14ac:dyDescent="0.25">
      <c r="A386" t="s">
        <v>264</v>
      </c>
      <c r="B386" t="s">
        <v>464</v>
      </c>
      <c r="C386" t="s">
        <v>265</v>
      </c>
      <c r="D386">
        <v>1996</v>
      </c>
      <c r="E386">
        <v>2250</v>
      </c>
      <c r="F386">
        <f>IF(A385=Emisiones_CH4_CO2eq_LA[[#This Row],[País]],IFERROR(Emisiones_CH4_CO2eq_LA[[#This Row],[Agricultura (kilotoneladas CO₂e)]]-E385,0),0)</f>
        <v>-30</v>
      </c>
      <c r="G386" s="6">
        <f>IF(A385=Emisiones_CH4_CO2eq_LA[[#This Row],[País]],IFERROR(((Emisiones_CH4_CO2eq_LA[[#This Row],[Agricultura (kilotoneladas CO₂e)]]-E385)/E385)*100,0),0)</f>
        <v>-1.3157894736842104</v>
      </c>
      <c r="H386" s="6">
        <v>0.80472103004291795</v>
      </c>
      <c r="I386">
        <v>0</v>
      </c>
      <c r="J386">
        <f>IF(A385=Emisiones_CH4_CO2eq_LA[[#This Row],[País]],IFERROR(Emisiones_CH4_CO2eq_LA[[#This Row],[Emisiones Fugitivas (kilotoneladas CO₂e)]]-I385,0),0)</f>
        <v>0</v>
      </c>
      <c r="K386" s="6">
        <f>IF(A385=Emisiones_CH4_CO2eq_LA[[#This Row],[País]],IFERROR(((Emisiones_CH4_CO2eq_LA[[#This Row],[Emisiones Fugitivas (kilotoneladas CO₂e)]]-I385)/I385)*100,0),0)</f>
        <v>0</v>
      </c>
      <c r="L386" s="6">
        <v>0</v>
      </c>
      <c r="M386">
        <v>1690</v>
      </c>
      <c r="N386">
        <f>IF(A385=Emisiones_CH4_CO2eq_LA[[#This Row],[País]],IFERROR(Emisiones_CH4_CO2eq_LA[[#This Row],[Residuos (kilotoneladas CO₂e)]]-M385,0),0)</f>
        <v>-110</v>
      </c>
      <c r="O386" s="6">
        <f>IF(A385=Emisiones_CH4_CO2eq_LA[[#This Row],[País]],IFERROR(((Emisiones_CH4_CO2eq_LA[[#This Row],[Residuos (kilotoneladas CO₂e)]]-M385)/M385)*100,0),0)</f>
        <v>-6.1111111111111107</v>
      </c>
      <c r="P386" s="6">
        <v>0.60443490701001401</v>
      </c>
      <c r="Q386">
        <v>10</v>
      </c>
      <c r="R386">
        <f>IF(A385=Emisiones_CH4_CO2eq_LA[[#This Row],[País]],IFERROR(Emisiones_CH4_CO2eq_LA[[#This Row],[UCTUS (kilotoneladas CO₂e)]]-Q385,0),0)</f>
        <v>-100</v>
      </c>
      <c r="S386" s="6">
        <f>IF(A385=Emisiones_CH4_CO2eq_LA[[#This Row],[País]],IFERROR(((Emisiones_CH4_CO2eq_LA[[#This Row],[UCTUS (kilotoneladas CO₂e)]]-Q385)/Q385)*100,0),0)</f>
        <v>-90.909090909090907</v>
      </c>
      <c r="T386" s="6">
        <v>3.5765379113018598E-3</v>
      </c>
      <c r="U386">
        <v>0</v>
      </c>
      <c r="V386">
        <f>IF(A385=Emisiones_CH4_CO2eq_LA[[#This Row],[País]],IFERROR(Emisiones_CH4_CO2eq_LA[[#This Row],[Industria (kilotoneladas CO₂e)]]-U385,0),0)</f>
        <v>0</v>
      </c>
      <c r="W386" s="6">
        <f>IF(A385=Emisiones_CH4_CO2eq_LA[[#This Row],[País]],IFERROR(((Emisiones_CH4_CO2eq_LA[[#This Row],[Industria (kilotoneladas CO₂e)]]-U385)/U385)*100,0),0)</f>
        <v>0</v>
      </c>
      <c r="X386" s="6">
        <v>0</v>
      </c>
      <c r="Y386">
        <v>400</v>
      </c>
      <c r="Z386">
        <f>IF(A385=Emisiones_CH4_CO2eq_LA[[#This Row],[País]],IFERROR(Emisiones_CH4_CO2eq_LA[[#This Row],[Otras Quemas de Combustible (kilotoneladas CO₂e)]]-Y385,0),0)</f>
        <v>-20</v>
      </c>
      <c r="AA386" s="6">
        <f>IF(A385=Emisiones_CH4_CO2eq_LA[[#This Row],[País]],IFERROR(((Emisiones_CH4_CO2eq_LA[[#This Row],[Otras Quemas de Combustible (kilotoneladas CO₂e)]]-Y385)/Y385)*100,0),0)</f>
        <v>-4.7619047619047619</v>
      </c>
      <c r="AB386" s="6">
        <v>0.14000000000000001</v>
      </c>
    </row>
    <row r="387" spans="1:28" x14ac:dyDescent="0.25">
      <c r="A387" t="s">
        <v>264</v>
      </c>
      <c r="B387" t="s">
        <v>464</v>
      </c>
      <c r="C387" t="s">
        <v>265</v>
      </c>
      <c r="D387">
        <v>1997</v>
      </c>
      <c r="E387">
        <v>2130</v>
      </c>
      <c r="F387">
        <f>IF(A386=Emisiones_CH4_CO2eq_LA[[#This Row],[País]],IFERROR(Emisiones_CH4_CO2eq_LA[[#This Row],[Agricultura (kilotoneladas CO₂e)]]-E386,0),0)</f>
        <v>-120</v>
      </c>
      <c r="G387" s="6">
        <f>IF(A386=Emisiones_CH4_CO2eq_LA[[#This Row],[País]],IFERROR(((Emisiones_CH4_CO2eq_LA[[#This Row],[Agricultura (kilotoneladas CO₂e)]]-E386)/E386)*100,0),0)</f>
        <v>-5.3333333333333339</v>
      </c>
      <c r="H387" s="6">
        <v>0.746320953048353</v>
      </c>
      <c r="I387">
        <v>0</v>
      </c>
      <c r="J387">
        <f>IF(A386=Emisiones_CH4_CO2eq_LA[[#This Row],[País]],IFERROR(Emisiones_CH4_CO2eq_LA[[#This Row],[Emisiones Fugitivas (kilotoneladas CO₂e)]]-I386,0),0)</f>
        <v>0</v>
      </c>
      <c r="K387" s="6">
        <f>IF(A386=Emisiones_CH4_CO2eq_LA[[#This Row],[País]],IFERROR(((Emisiones_CH4_CO2eq_LA[[#This Row],[Emisiones Fugitivas (kilotoneladas CO₂e)]]-I386)/I386)*100,0),0)</f>
        <v>0</v>
      </c>
      <c r="L387" s="6">
        <v>0</v>
      </c>
      <c r="M387">
        <v>1580</v>
      </c>
      <c r="N387">
        <f>IF(A386=Emisiones_CH4_CO2eq_LA[[#This Row],[País]],IFERROR(Emisiones_CH4_CO2eq_LA[[#This Row],[Residuos (kilotoneladas CO₂e)]]-M386,0),0)</f>
        <v>-110</v>
      </c>
      <c r="O387" s="6">
        <f>IF(A386=Emisiones_CH4_CO2eq_LA[[#This Row],[País]],IFERROR(((Emisiones_CH4_CO2eq_LA[[#This Row],[Residuos (kilotoneladas CO₂e)]]-M386)/M386)*100,0),0)</f>
        <v>-6.5088757396449708</v>
      </c>
      <c r="P387" s="6">
        <v>0.55360896986685304</v>
      </c>
      <c r="Q387">
        <v>10</v>
      </c>
      <c r="R387">
        <f>IF(A386=Emisiones_CH4_CO2eq_LA[[#This Row],[País]],IFERROR(Emisiones_CH4_CO2eq_LA[[#This Row],[UCTUS (kilotoneladas CO₂e)]]-Q386,0),0)</f>
        <v>0</v>
      </c>
      <c r="S387" s="6">
        <f>IF(A386=Emisiones_CH4_CO2eq_LA[[#This Row],[País]],IFERROR(((Emisiones_CH4_CO2eq_LA[[#This Row],[UCTUS (kilotoneladas CO₂e)]]-Q386)/Q386)*100,0),0)</f>
        <v>0</v>
      </c>
      <c r="T387" s="6">
        <v>3.5038542396636299E-3</v>
      </c>
      <c r="U387">
        <v>0</v>
      </c>
      <c r="V387">
        <f>IF(A386=Emisiones_CH4_CO2eq_LA[[#This Row],[País]],IFERROR(Emisiones_CH4_CO2eq_LA[[#This Row],[Industria (kilotoneladas CO₂e)]]-U386,0),0)</f>
        <v>0</v>
      </c>
      <c r="W387" s="6">
        <f>IF(A386=Emisiones_CH4_CO2eq_LA[[#This Row],[País]],IFERROR(((Emisiones_CH4_CO2eq_LA[[#This Row],[Industria (kilotoneladas CO₂e)]]-U386)/U386)*100,0),0)</f>
        <v>0</v>
      </c>
      <c r="X387" s="6">
        <v>0</v>
      </c>
      <c r="Y387">
        <v>380</v>
      </c>
      <c r="Z387">
        <f>IF(A386=Emisiones_CH4_CO2eq_LA[[#This Row],[País]],IFERROR(Emisiones_CH4_CO2eq_LA[[#This Row],[Otras Quemas de Combustible (kilotoneladas CO₂e)]]-Y386,0),0)</f>
        <v>-20</v>
      </c>
      <c r="AA387" s="6">
        <f>IF(A386=Emisiones_CH4_CO2eq_LA[[#This Row],[País]],IFERROR(((Emisiones_CH4_CO2eq_LA[[#This Row],[Otras Quemas de Combustible (kilotoneladas CO₂e)]]-Y386)/Y386)*100,0),0)</f>
        <v>-5</v>
      </c>
      <c r="AB387" s="6">
        <v>0.13</v>
      </c>
    </row>
    <row r="388" spans="1:28" x14ac:dyDescent="0.25">
      <c r="A388" t="s">
        <v>264</v>
      </c>
      <c r="B388" t="s">
        <v>464</v>
      </c>
      <c r="C388" t="s">
        <v>265</v>
      </c>
      <c r="D388">
        <v>1998</v>
      </c>
      <c r="E388">
        <v>2160</v>
      </c>
      <c r="F388">
        <f>IF(A387=Emisiones_CH4_CO2eq_LA[[#This Row],[País]],IFERROR(Emisiones_CH4_CO2eq_LA[[#This Row],[Agricultura (kilotoneladas CO₂e)]]-E387,0),0)</f>
        <v>30</v>
      </c>
      <c r="G388" s="6">
        <f>IF(A387=Emisiones_CH4_CO2eq_LA[[#This Row],[País]],IFERROR(((Emisiones_CH4_CO2eq_LA[[#This Row],[Agricultura (kilotoneladas CO₂e)]]-E387)/E387)*100,0),0)</f>
        <v>1.4084507042253522</v>
      </c>
      <c r="H388" s="6">
        <v>0.74175824175824101</v>
      </c>
      <c r="I388">
        <v>0</v>
      </c>
      <c r="J388">
        <f>IF(A387=Emisiones_CH4_CO2eq_LA[[#This Row],[País]],IFERROR(Emisiones_CH4_CO2eq_LA[[#This Row],[Emisiones Fugitivas (kilotoneladas CO₂e)]]-I387,0),0)</f>
        <v>0</v>
      </c>
      <c r="K388" s="6">
        <f>IF(A387=Emisiones_CH4_CO2eq_LA[[#This Row],[País]],IFERROR(((Emisiones_CH4_CO2eq_LA[[#This Row],[Emisiones Fugitivas (kilotoneladas CO₂e)]]-I387)/I387)*100,0),0)</f>
        <v>0</v>
      </c>
      <c r="L388" s="6">
        <v>0</v>
      </c>
      <c r="M388">
        <v>1470</v>
      </c>
      <c r="N388">
        <f>IF(A387=Emisiones_CH4_CO2eq_LA[[#This Row],[País]],IFERROR(Emisiones_CH4_CO2eq_LA[[#This Row],[Residuos (kilotoneladas CO₂e)]]-M387,0),0)</f>
        <v>-110</v>
      </c>
      <c r="O388" s="6">
        <f>IF(A387=Emisiones_CH4_CO2eq_LA[[#This Row],[País]],IFERROR(((Emisiones_CH4_CO2eq_LA[[#This Row],[Residuos (kilotoneladas CO₂e)]]-M387)/M387)*100,0),0)</f>
        <v>-6.962025316455696</v>
      </c>
      <c r="P388" s="6">
        <v>0.50480769230769196</v>
      </c>
      <c r="Q388">
        <v>10</v>
      </c>
      <c r="R388">
        <f>IF(A387=Emisiones_CH4_CO2eq_LA[[#This Row],[País]],IFERROR(Emisiones_CH4_CO2eq_LA[[#This Row],[UCTUS (kilotoneladas CO₂e)]]-Q387,0),0)</f>
        <v>0</v>
      </c>
      <c r="S388" s="6">
        <f>IF(A387=Emisiones_CH4_CO2eq_LA[[#This Row],[País]],IFERROR(((Emisiones_CH4_CO2eq_LA[[#This Row],[UCTUS (kilotoneladas CO₂e)]]-Q387)/Q387)*100,0),0)</f>
        <v>0</v>
      </c>
      <c r="T388" s="6">
        <v>3.4340659340659301E-3</v>
      </c>
      <c r="U388">
        <v>0</v>
      </c>
      <c r="V388">
        <f>IF(A387=Emisiones_CH4_CO2eq_LA[[#This Row],[País]],IFERROR(Emisiones_CH4_CO2eq_LA[[#This Row],[Industria (kilotoneladas CO₂e)]]-U387,0),0)</f>
        <v>0</v>
      </c>
      <c r="W388" s="6">
        <f>IF(A387=Emisiones_CH4_CO2eq_LA[[#This Row],[País]],IFERROR(((Emisiones_CH4_CO2eq_LA[[#This Row],[Industria (kilotoneladas CO₂e)]]-U387)/U387)*100,0),0)</f>
        <v>0</v>
      </c>
      <c r="X388" s="6">
        <v>0</v>
      </c>
      <c r="Y388">
        <v>360</v>
      </c>
      <c r="Z388">
        <f>IF(A387=Emisiones_CH4_CO2eq_LA[[#This Row],[País]],IFERROR(Emisiones_CH4_CO2eq_LA[[#This Row],[Otras Quemas de Combustible (kilotoneladas CO₂e)]]-Y387,0),0)</f>
        <v>-20</v>
      </c>
      <c r="AA388" s="6">
        <f>IF(A387=Emisiones_CH4_CO2eq_LA[[#This Row],[País]],IFERROR(((Emisiones_CH4_CO2eq_LA[[#This Row],[Otras Quemas de Combustible (kilotoneladas CO₂e)]]-Y387)/Y387)*100,0),0)</f>
        <v>-5.2631578947368416</v>
      </c>
      <c r="AB388" s="6">
        <v>0.12</v>
      </c>
    </row>
    <row r="389" spans="1:28" x14ac:dyDescent="0.25">
      <c r="A389" t="s">
        <v>264</v>
      </c>
      <c r="B389" t="s">
        <v>464</v>
      </c>
      <c r="C389" t="s">
        <v>265</v>
      </c>
      <c r="D389">
        <v>1999</v>
      </c>
      <c r="E389">
        <v>2140</v>
      </c>
      <c r="F389">
        <f>IF(A388=Emisiones_CH4_CO2eq_LA[[#This Row],[País]],IFERROR(Emisiones_CH4_CO2eq_LA[[#This Row],[Agricultura (kilotoneladas CO₂e)]]-E388,0),0)</f>
        <v>-20</v>
      </c>
      <c r="G389" s="6">
        <f>IF(A388=Emisiones_CH4_CO2eq_LA[[#This Row],[País]],IFERROR(((Emisiones_CH4_CO2eq_LA[[#This Row],[Agricultura (kilotoneladas CO₂e)]]-E388)/E388)*100,0),0)</f>
        <v>-0.92592592592592582</v>
      </c>
      <c r="H389" s="6">
        <v>0.72029619656681199</v>
      </c>
      <c r="I389">
        <v>0</v>
      </c>
      <c r="J389">
        <f>IF(A388=Emisiones_CH4_CO2eq_LA[[#This Row],[País]],IFERROR(Emisiones_CH4_CO2eq_LA[[#This Row],[Emisiones Fugitivas (kilotoneladas CO₂e)]]-I388,0),0)</f>
        <v>0</v>
      </c>
      <c r="K389" s="6">
        <f>IF(A388=Emisiones_CH4_CO2eq_LA[[#This Row],[País]],IFERROR(((Emisiones_CH4_CO2eq_LA[[#This Row],[Emisiones Fugitivas (kilotoneladas CO₂e)]]-I388)/I388)*100,0),0)</f>
        <v>0</v>
      </c>
      <c r="L389" s="6">
        <v>0</v>
      </c>
      <c r="M389">
        <v>1350</v>
      </c>
      <c r="N389">
        <f>IF(A388=Emisiones_CH4_CO2eq_LA[[#This Row],[País]],IFERROR(Emisiones_CH4_CO2eq_LA[[#This Row],[Residuos (kilotoneladas CO₂e)]]-M388,0),0)</f>
        <v>-120</v>
      </c>
      <c r="O389" s="6">
        <f>IF(A388=Emisiones_CH4_CO2eq_LA[[#This Row],[País]],IFERROR(((Emisiones_CH4_CO2eq_LA[[#This Row],[Residuos (kilotoneladas CO₂e)]]-M388)/M388)*100,0),0)</f>
        <v>-8.1632653061224492</v>
      </c>
      <c r="P389" s="6">
        <v>0.45439246045102599</v>
      </c>
      <c r="Q389">
        <v>10</v>
      </c>
      <c r="R389">
        <f>IF(A388=Emisiones_CH4_CO2eq_LA[[#This Row],[País]],IFERROR(Emisiones_CH4_CO2eq_LA[[#This Row],[UCTUS (kilotoneladas CO₂e)]]-Q388,0),0)</f>
        <v>0</v>
      </c>
      <c r="S389" s="6">
        <f>IF(A388=Emisiones_CH4_CO2eq_LA[[#This Row],[País]],IFERROR(((Emisiones_CH4_CO2eq_LA[[#This Row],[UCTUS (kilotoneladas CO₂e)]]-Q388)/Q388)*100,0),0)</f>
        <v>0</v>
      </c>
      <c r="T389" s="6">
        <v>3.3658700774150101E-3</v>
      </c>
      <c r="U389">
        <v>0</v>
      </c>
      <c r="V389">
        <f>IF(A388=Emisiones_CH4_CO2eq_LA[[#This Row],[País]],IFERROR(Emisiones_CH4_CO2eq_LA[[#This Row],[Industria (kilotoneladas CO₂e)]]-U388,0),0)</f>
        <v>0</v>
      </c>
      <c r="W389" s="6">
        <f>IF(A388=Emisiones_CH4_CO2eq_LA[[#This Row],[País]],IFERROR(((Emisiones_CH4_CO2eq_LA[[#This Row],[Industria (kilotoneladas CO₂e)]]-U388)/U388)*100,0),0)</f>
        <v>0</v>
      </c>
      <c r="X389" s="6">
        <v>0</v>
      </c>
      <c r="Y389">
        <v>330</v>
      </c>
      <c r="Z389">
        <f>IF(A388=Emisiones_CH4_CO2eq_LA[[#This Row],[País]],IFERROR(Emisiones_CH4_CO2eq_LA[[#This Row],[Otras Quemas de Combustible (kilotoneladas CO₂e)]]-Y388,0),0)</f>
        <v>-30</v>
      </c>
      <c r="AA389" s="6">
        <f>IF(A388=Emisiones_CH4_CO2eq_LA[[#This Row],[País]],IFERROR(((Emisiones_CH4_CO2eq_LA[[#This Row],[Otras Quemas de Combustible (kilotoneladas CO₂e)]]-Y388)/Y388)*100,0),0)</f>
        <v>-8.3333333333333321</v>
      </c>
      <c r="AB389" s="6">
        <v>0.11</v>
      </c>
    </row>
    <row r="390" spans="1:28" x14ac:dyDescent="0.25">
      <c r="A390" t="s">
        <v>264</v>
      </c>
      <c r="B390" t="s">
        <v>464</v>
      </c>
      <c r="C390" t="s">
        <v>265</v>
      </c>
      <c r="D390">
        <v>2000</v>
      </c>
      <c r="E390">
        <v>2120</v>
      </c>
      <c r="F390">
        <f>IF(A389=Emisiones_CH4_CO2eq_LA[[#This Row],[País]],IFERROR(Emisiones_CH4_CO2eq_LA[[#This Row],[Agricultura (kilotoneladas CO₂e)]]-E389,0),0)</f>
        <v>-20</v>
      </c>
      <c r="G390" s="6">
        <f>IF(A389=Emisiones_CH4_CO2eq_LA[[#This Row],[País]],IFERROR(((Emisiones_CH4_CO2eq_LA[[#This Row],[Agricultura (kilotoneladas CO₂e)]]-E389)/E389)*100,0),0)</f>
        <v>-0.93457943925233633</v>
      </c>
      <c r="H390" s="6">
        <v>0.69966996699669903</v>
      </c>
      <c r="I390">
        <v>0</v>
      </c>
      <c r="J390">
        <f>IF(A389=Emisiones_CH4_CO2eq_LA[[#This Row],[País]],IFERROR(Emisiones_CH4_CO2eq_LA[[#This Row],[Emisiones Fugitivas (kilotoneladas CO₂e)]]-I389,0),0)</f>
        <v>0</v>
      </c>
      <c r="K390" s="6">
        <f>IF(A389=Emisiones_CH4_CO2eq_LA[[#This Row],[País]],IFERROR(((Emisiones_CH4_CO2eq_LA[[#This Row],[Emisiones Fugitivas (kilotoneladas CO₂e)]]-I389)/I389)*100,0),0)</f>
        <v>0</v>
      </c>
      <c r="L390" s="6">
        <v>0</v>
      </c>
      <c r="M390">
        <v>1240</v>
      </c>
      <c r="N390">
        <f>IF(A389=Emisiones_CH4_CO2eq_LA[[#This Row],[País]],IFERROR(Emisiones_CH4_CO2eq_LA[[#This Row],[Residuos (kilotoneladas CO₂e)]]-M389,0),0)</f>
        <v>-110</v>
      </c>
      <c r="O390" s="6">
        <f>IF(A389=Emisiones_CH4_CO2eq_LA[[#This Row],[País]],IFERROR(((Emisiones_CH4_CO2eq_LA[[#This Row],[Residuos (kilotoneladas CO₂e)]]-M389)/M389)*100,0),0)</f>
        <v>-8.1481481481481488</v>
      </c>
      <c r="P390" s="6">
        <v>0.40924092409240898</v>
      </c>
      <c r="Q390">
        <v>10</v>
      </c>
      <c r="R390">
        <f>IF(A389=Emisiones_CH4_CO2eq_LA[[#This Row],[País]],IFERROR(Emisiones_CH4_CO2eq_LA[[#This Row],[UCTUS (kilotoneladas CO₂e)]]-Q389,0),0)</f>
        <v>0</v>
      </c>
      <c r="S390" s="6">
        <f>IF(A389=Emisiones_CH4_CO2eq_LA[[#This Row],[País]],IFERROR(((Emisiones_CH4_CO2eq_LA[[#This Row],[UCTUS (kilotoneladas CO₂e)]]-Q389)/Q389)*100,0),0)</f>
        <v>0</v>
      </c>
      <c r="T390" s="6">
        <v>3.3003300330032999E-3</v>
      </c>
      <c r="U390">
        <v>0</v>
      </c>
      <c r="V390">
        <f>IF(A389=Emisiones_CH4_CO2eq_LA[[#This Row],[País]],IFERROR(Emisiones_CH4_CO2eq_LA[[#This Row],[Industria (kilotoneladas CO₂e)]]-U389,0),0)</f>
        <v>0</v>
      </c>
      <c r="W390" s="6">
        <f>IF(A389=Emisiones_CH4_CO2eq_LA[[#This Row],[País]],IFERROR(((Emisiones_CH4_CO2eq_LA[[#This Row],[Industria (kilotoneladas CO₂e)]]-U389)/U389)*100,0),0)</f>
        <v>0</v>
      </c>
      <c r="X390" s="6">
        <v>0</v>
      </c>
      <c r="Y390">
        <v>310</v>
      </c>
      <c r="Z390">
        <f>IF(A389=Emisiones_CH4_CO2eq_LA[[#This Row],[País]],IFERROR(Emisiones_CH4_CO2eq_LA[[#This Row],[Otras Quemas de Combustible (kilotoneladas CO₂e)]]-Y389,0),0)</f>
        <v>-20</v>
      </c>
      <c r="AA390" s="6">
        <f>IF(A389=Emisiones_CH4_CO2eq_LA[[#This Row],[País]],IFERROR(((Emisiones_CH4_CO2eq_LA[[#This Row],[Otras Quemas de Combustible (kilotoneladas CO₂e)]]-Y389)/Y389)*100,0),0)</f>
        <v>-6.0606060606060606</v>
      </c>
      <c r="AB390" s="6">
        <v>0.1</v>
      </c>
    </row>
    <row r="391" spans="1:28" x14ac:dyDescent="0.25">
      <c r="A391" t="s">
        <v>264</v>
      </c>
      <c r="B391" t="s">
        <v>464</v>
      </c>
      <c r="C391" t="s">
        <v>265</v>
      </c>
      <c r="D391">
        <v>2001</v>
      </c>
      <c r="E391">
        <v>2390</v>
      </c>
      <c r="F391">
        <f>IF(A390=Emisiones_CH4_CO2eq_LA[[#This Row],[País]],IFERROR(Emisiones_CH4_CO2eq_LA[[#This Row],[Agricultura (kilotoneladas CO₂e)]]-E390,0),0)</f>
        <v>270</v>
      </c>
      <c r="G391" s="6">
        <f>IF(A390=Emisiones_CH4_CO2eq_LA[[#This Row],[País]],IFERROR(((Emisiones_CH4_CO2eq_LA[[#This Row],[Agricultura (kilotoneladas CO₂e)]]-E390)/E390)*100,0),0)</f>
        <v>12.735849056603774</v>
      </c>
      <c r="H391" s="6">
        <v>0.77346278317152095</v>
      </c>
      <c r="I391">
        <v>0</v>
      </c>
      <c r="J391">
        <f>IF(A390=Emisiones_CH4_CO2eq_LA[[#This Row],[País]],IFERROR(Emisiones_CH4_CO2eq_LA[[#This Row],[Emisiones Fugitivas (kilotoneladas CO₂e)]]-I390,0),0)</f>
        <v>0</v>
      </c>
      <c r="K391" s="6">
        <f>IF(A390=Emisiones_CH4_CO2eq_LA[[#This Row],[País]],IFERROR(((Emisiones_CH4_CO2eq_LA[[#This Row],[Emisiones Fugitivas (kilotoneladas CO₂e)]]-I390)/I390)*100,0),0)</f>
        <v>0</v>
      </c>
      <c r="L391" s="6">
        <v>0</v>
      </c>
      <c r="M391">
        <v>1290</v>
      </c>
      <c r="N391">
        <f>IF(A390=Emisiones_CH4_CO2eq_LA[[#This Row],[País]],IFERROR(Emisiones_CH4_CO2eq_LA[[#This Row],[Residuos (kilotoneladas CO₂e)]]-M390,0),0)</f>
        <v>50</v>
      </c>
      <c r="O391" s="6">
        <f>IF(A390=Emisiones_CH4_CO2eq_LA[[#This Row],[País]],IFERROR(((Emisiones_CH4_CO2eq_LA[[#This Row],[Residuos (kilotoneladas CO₂e)]]-M390)/M390)*100,0),0)</f>
        <v>4.032258064516129</v>
      </c>
      <c r="P391" s="6">
        <v>0.41747572815533901</v>
      </c>
      <c r="Q391">
        <v>30</v>
      </c>
      <c r="R391">
        <f>IF(A390=Emisiones_CH4_CO2eq_LA[[#This Row],[País]],IFERROR(Emisiones_CH4_CO2eq_LA[[#This Row],[UCTUS (kilotoneladas CO₂e)]]-Q390,0),0)</f>
        <v>20</v>
      </c>
      <c r="S391" s="6">
        <f>IF(A390=Emisiones_CH4_CO2eq_LA[[#This Row],[País]],IFERROR(((Emisiones_CH4_CO2eq_LA[[#This Row],[UCTUS (kilotoneladas CO₂e)]]-Q390)/Q390)*100,0),0)</f>
        <v>200</v>
      </c>
      <c r="T391" s="6">
        <v>9.7087378640776604E-3</v>
      </c>
      <c r="U391">
        <v>0</v>
      </c>
      <c r="V391">
        <f>IF(A390=Emisiones_CH4_CO2eq_LA[[#This Row],[País]],IFERROR(Emisiones_CH4_CO2eq_LA[[#This Row],[Industria (kilotoneladas CO₂e)]]-U390,0),0)</f>
        <v>0</v>
      </c>
      <c r="W391" s="6">
        <f>IF(A390=Emisiones_CH4_CO2eq_LA[[#This Row],[País]],IFERROR(((Emisiones_CH4_CO2eq_LA[[#This Row],[Industria (kilotoneladas CO₂e)]]-U390)/U390)*100,0),0)</f>
        <v>0</v>
      </c>
      <c r="X391" s="6">
        <v>0</v>
      </c>
      <c r="Y391">
        <v>330</v>
      </c>
      <c r="Z391">
        <f>IF(A390=Emisiones_CH4_CO2eq_LA[[#This Row],[País]],IFERROR(Emisiones_CH4_CO2eq_LA[[#This Row],[Otras Quemas de Combustible (kilotoneladas CO₂e)]]-Y390,0),0)</f>
        <v>20</v>
      </c>
      <c r="AA391" s="6">
        <f>IF(A390=Emisiones_CH4_CO2eq_LA[[#This Row],[País]],IFERROR(((Emisiones_CH4_CO2eq_LA[[#This Row],[Otras Quemas de Combustible (kilotoneladas CO₂e)]]-Y390)/Y390)*100,0),0)</f>
        <v>6.4516129032258061</v>
      </c>
      <c r="AB391" s="6">
        <v>0.11</v>
      </c>
    </row>
    <row r="392" spans="1:28" x14ac:dyDescent="0.25">
      <c r="A392" t="s">
        <v>264</v>
      </c>
      <c r="B392" t="s">
        <v>464</v>
      </c>
      <c r="C392" t="s">
        <v>265</v>
      </c>
      <c r="D392">
        <v>2002</v>
      </c>
      <c r="E392">
        <v>2400</v>
      </c>
      <c r="F392">
        <f>IF(A391=Emisiones_CH4_CO2eq_LA[[#This Row],[País]],IFERROR(Emisiones_CH4_CO2eq_LA[[#This Row],[Agricultura (kilotoneladas CO₂e)]]-E391,0),0)</f>
        <v>10</v>
      </c>
      <c r="G392" s="6">
        <f>IF(A391=Emisiones_CH4_CO2eq_LA[[#This Row],[País]],IFERROR(((Emisiones_CH4_CO2eq_LA[[#This Row],[Agricultura (kilotoneladas CO₂e)]]-E391)/E391)*100,0),0)</f>
        <v>0.41841004184100417</v>
      </c>
      <c r="H392" s="6">
        <v>0.76214671324229899</v>
      </c>
      <c r="I392">
        <v>0</v>
      </c>
      <c r="J392">
        <f>IF(A391=Emisiones_CH4_CO2eq_LA[[#This Row],[País]],IFERROR(Emisiones_CH4_CO2eq_LA[[#This Row],[Emisiones Fugitivas (kilotoneladas CO₂e)]]-I391,0),0)</f>
        <v>0</v>
      </c>
      <c r="K392" s="6">
        <f>IF(A391=Emisiones_CH4_CO2eq_LA[[#This Row],[País]],IFERROR(((Emisiones_CH4_CO2eq_LA[[#This Row],[Emisiones Fugitivas (kilotoneladas CO₂e)]]-I391)/I391)*100,0),0)</f>
        <v>0</v>
      </c>
      <c r="L392" s="6">
        <v>0</v>
      </c>
      <c r="M392">
        <v>1340</v>
      </c>
      <c r="N392">
        <f>IF(A391=Emisiones_CH4_CO2eq_LA[[#This Row],[País]],IFERROR(Emisiones_CH4_CO2eq_LA[[#This Row],[Residuos (kilotoneladas CO₂e)]]-M391,0),0)</f>
        <v>50</v>
      </c>
      <c r="O392" s="6">
        <f>IF(A391=Emisiones_CH4_CO2eq_LA[[#This Row],[País]],IFERROR(((Emisiones_CH4_CO2eq_LA[[#This Row],[Residuos (kilotoneladas CO₂e)]]-M391)/M391)*100,0),0)</f>
        <v>3.8759689922480618</v>
      </c>
      <c r="P392" s="6">
        <v>0.42553191489361702</v>
      </c>
      <c r="Q392">
        <v>100</v>
      </c>
      <c r="R392">
        <f>IF(A391=Emisiones_CH4_CO2eq_LA[[#This Row],[País]],IFERROR(Emisiones_CH4_CO2eq_LA[[#This Row],[UCTUS (kilotoneladas CO₂e)]]-Q391,0),0)</f>
        <v>70</v>
      </c>
      <c r="S392" s="6">
        <f>IF(A391=Emisiones_CH4_CO2eq_LA[[#This Row],[País]],IFERROR(((Emisiones_CH4_CO2eq_LA[[#This Row],[UCTUS (kilotoneladas CO₂e)]]-Q391)/Q391)*100,0),0)</f>
        <v>233.33333333333334</v>
      </c>
      <c r="T392" s="6">
        <v>3.1756113051762402E-2</v>
      </c>
      <c r="U392">
        <v>0</v>
      </c>
      <c r="V392">
        <f>IF(A391=Emisiones_CH4_CO2eq_LA[[#This Row],[País]],IFERROR(Emisiones_CH4_CO2eq_LA[[#This Row],[Industria (kilotoneladas CO₂e)]]-U391,0),0)</f>
        <v>0</v>
      </c>
      <c r="W392" s="6">
        <f>IF(A391=Emisiones_CH4_CO2eq_LA[[#This Row],[País]],IFERROR(((Emisiones_CH4_CO2eq_LA[[#This Row],[Industria (kilotoneladas CO₂e)]]-U391)/U391)*100,0),0)</f>
        <v>0</v>
      </c>
      <c r="X392" s="6">
        <v>0</v>
      </c>
      <c r="Y392">
        <v>350</v>
      </c>
      <c r="Z392">
        <f>IF(A391=Emisiones_CH4_CO2eq_LA[[#This Row],[País]],IFERROR(Emisiones_CH4_CO2eq_LA[[#This Row],[Otras Quemas de Combustible (kilotoneladas CO₂e)]]-Y391,0),0)</f>
        <v>20</v>
      </c>
      <c r="AA392" s="6">
        <f>IF(A391=Emisiones_CH4_CO2eq_LA[[#This Row],[País]],IFERROR(((Emisiones_CH4_CO2eq_LA[[#This Row],[Otras Quemas de Combustible (kilotoneladas CO₂e)]]-Y391)/Y391)*100,0),0)</f>
        <v>6.0606060606060606</v>
      </c>
      <c r="AB392" s="6">
        <v>0.11</v>
      </c>
    </row>
    <row r="393" spans="1:28" x14ac:dyDescent="0.25">
      <c r="A393" t="s">
        <v>264</v>
      </c>
      <c r="B393" t="s">
        <v>464</v>
      </c>
      <c r="C393" t="s">
        <v>265</v>
      </c>
      <c r="D393">
        <v>2003</v>
      </c>
      <c r="E393">
        <v>2360</v>
      </c>
      <c r="F393">
        <f>IF(A392=Emisiones_CH4_CO2eq_LA[[#This Row],[País]],IFERROR(Emisiones_CH4_CO2eq_LA[[#This Row],[Agricultura (kilotoneladas CO₂e)]]-E392,0),0)</f>
        <v>-40</v>
      </c>
      <c r="G393" s="6">
        <f>IF(A392=Emisiones_CH4_CO2eq_LA[[#This Row],[País]],IFERROR(((Emisiones_CH4_CO2eq_LA[[#This Row],[Agricultura (kilotoneladas CO₂e)]]-E392)/E392)*100,0),0)</f>
        <v>-1.6666666666666667</v>
      </c>
      <c r="H393" s="6">
        <v>0.73543159862885599</v>
      </c>
      <c r="I393">
        <v>0</v>
      </c>
      <c r="J393">
        <f>IF(A392=Emisiones_CH4_CO2eq_LA[[#This Row],[País]],IFERROR(Emisiones_CH4_CO2eq_LA[[#This Row],[Emisiones Fugitivas (kilotoneladas CO₂e)]]-I392,0),0)</f>
        <v>0</v>
      </c>
      <c r="K393" s="6">
        <f>IF(A392=Emisiones_CH4_CO2eq_LA[[#This Row],[País]],IFERROR(((Emisiones_CH4_CO2eq_LA[[#This Row],[Emisiones Fugitivas (kilotoneladas CO₂e)]]-I392)/I392)*100,0),0)</f>
        <v>0</v>
      </c>
      <c r="L393" s="6">
        <v>0</v>
      </c>
      <c r="M393">
        <v>1380</v>
      </c>
      <c r="N393">
        <f>IF(A392=Emisiones_CH4_CO2eq_LA[[#This Row],[País]],IFERROR(Emisiones_CH4_CO2eq_LA[[#This Row],[Residuos (kilotoneladas CO₂e)]]-M392,0),0)</f>
        <v>40</v>
      </c>
      <c r="O393" s="6">
        <f>IF(A392=Emisiones_CH4_CO2eq_LA[[#This Row],[País]],IFERROR(((Emisiones_CH4_CO2eq_LA[[#This Row],[Residuos (kilotoneladas CO₂e)]]-M392)/M392)*100,0),0)</f>
        <v>2.9850746268656714</v>
      </c>
      <c r="P393" s="6">
        <v>0.43004051106263602</v>
      </c>
      <c r="Q393">
        <v>470</v>
      </c>
      <c r="R393">
        <f>IF(A392=Emisiones_CH4_CO2eq_LA[[#This Row],[País]],IFERROR(Emisiones_CH4_CO2eq_LA[[#This Row],[UCTUS (kilotoneladas CO₂e)]]-Q392,0),0)</f>
        <v>370</v>
      </c>
      <c r="S393" s="6">
        <f>IF(A392=Emisiones_CH4_CO2eq_LA[[#This Row],[País]],IFERROR(((Emisiones_CH4_CO2eq_LA[[#This Row],[UCTUS (kilotoneladas CO₂e)]]-Q392)/Q392)*100,0),0)</f>
        <v>370</v>
      </c>
      <c r="T393" s="6">
        <v>0.146463072608289</v>
      </c>
      <c r="U393">
        <v>0</v>
      </c>
      <c r="V393">
        <f>IF(A392=Emisiones_CH4_CO2eq_LA[[#This Row],[País]],IFERROR(Emisiones_CH4_CO2eq_LA[[#This Row],[Industria (kilotoneladas CO₂e)]]-U392,0),0)</f>
        <v>0</v>
      </c>
      <c r="W393" s="6">
        <f>IF(A392=Emisiones_CH4_CO2eq_LA[[#This Row],[País]],IFERROR(((Emisiones_CH4_CO2eq_LA[[#This Row],[Industria (kilotoneladas CO₂e)]]-U392)/U392)*100,0),0)</f>
        <v>0</v>
      </c>
      <c r="X393" s="6">
        <v>0</v>
      </c>
      <c r="Y393">
        <v>370</v>
      </c>
      <c r="Z393">
        <f>IF(A392=Emisiones_CH4_CO2eq_LA[[#This Row],[País]],IFERROR(Emisiones_CH4_CO2eq_LA[[#This Row],[Otras Quemas de Combustible (kilotoneladas CO₂e)]]-Y392,0),0)</f>
        <v>20</v>
      </c>
      <c r="AA393" s="6">
        <f>IF(A392=Emisiones_CH4_CO2eq_LA[[#This Row],[País]],IFERROR(((Emisiones_CH4_CO2eq_LA[[#This Row],[Otras Quemas de Combustible (kilotoneladas CO₂e)]]-Y392)/Y392)*100,0),0)</f>
        <v>5.7142857142857144</v>
      </c>
      <c r="AB393" s="6">
        <v>0.12</v>
      </c>
    </row>
    <row r="394" spans="1:28" x14ac:dyDescent="0.25">
      <c r="A394" t="s">
        <v>264</v>
      </c>
      <c r="B394" t="s">
        <v>464</v>
      </c>
      <c r="C394" t="s">
        <v>265</v>
      </c>
      <c r="D394">
        <v>2004</v>
      </c>
      <c r="E394">
        <v>2340</v>
      </c>
      <c r="F394">
        <f>IF(A393=Emisiones_CH4_CO2eq_LA[[#This Row],[País]],IFERROR(Emisiones_CH4_CO2eq_LA[[#This Row],[Agricultura (kilotoneladas CO₂e)]]-E393,0),0)</f>
        <v>-20</v>
      </c>
      <c r="G394" s="6">
        <f>IF(A393=Emisiones_CH4_CO2eq_LA[[#This Row],[País]],IFERROR(((Emisiones_CH4_CO2eq_LA[[#This Row],[Agricultura (kilotoneladas CO₂e)]]-E393)/E393)*100,0),0)</f>
        <v>-0.84745762711864403</v>
      </c>
      <c r="H394" s="6">
        <v>0.71581523401651803</v>
      </c>
      <c r="I394">
        <v>0</v>
      </c>
      <c r="J394">
        <f>IF(A393=Emisiones_CH4_CO2eq_LA[[#This Row],[País]],IFERROR(Emisiones_CH4_CO2eq_LA[[#This Row],[Emisiones Fugitivas (kilotoneladas CO₂e)]]-I393,0),0)</f>
        <v>0</v>
      </c>
      <c r="K394" s="6">
        <f>IF(A393=Emisiones_CH4_CO2eq_LA[[#This Row],[País]],IFERROR(((Emisiones_CH4_CO2eq_LA[[#This Row],[Emisiones Fugitivas (kilotoneladas CO₂e)]]-I393)/I393)*100,0),0)</f>
        <v>0</v>
      </c>
      <c r="L394" s="6">
        <v>0</v>
      </c>
      <c r="M394">
        <v>1430</v>
      </c>
      <c r="N394">
        <f>IF(A393=Emisiones_CH4_CO2eq_LA[[#This Row],[País]],IFERROR(Emisiones_CH4_CO2eq_LA[[#This Row],[Residuos (kilotoneladas CO₂e)]]-M393,0),0)</f>
        <v>50</v>
      </c>
      <c r="O394" s="6">
        <f>IF(A393=Emisiones_CH4_CO2eq_LA[[#This Row],[País]],IFERROR(((Emisiones_CH4_CO2eq_LA[[#This Row],[Residuos (kilotoneladas CO₂e)]]-M393)/M393)*100,0),0)</f>
        <v>3.6231884057971016</v>
      </c>
      <c r="P394" s="6">
        <v>0.437442643010094</v>
      </c>
      <c r="Q394">
        <v>180</v>
      </c>
      <c r="R394">
        <f>IF(A393=Emisiones_CH4_CO2eq_LA[[#This Row],[País]],IFERROR(Emisiones_CH4_CO2eq_LA[[#This Row],[UCTUS (kilotoneladas CO₂e)]]-Q393,0),0)</f>
        <v>-290</v>
      </c>
      <c r="S394" s="6">
        <f>IF(A393=Emisiones_CH4_CO2eq_LA[[#This Row],[País]],IFERROR(((Emisiones_CH4_CO2eq_LA[[#This Row],[UCTUS (kilotoneladas CO₂e)]]-Q393)/Q393)*100,0),0)</f>
        <v>-61.702127659574465</v>
      </c>
      <c r="T394" s="6">
        <v>5.5062710308962898E-2</v>
      </c>
      <c r="U394">
        <v>0</v>
      </c>
      <c r="V394">
        <f>IF(A393=Emisiones_CH4_CO2eq_LA[[#This Row],[País]],IFERROR(Emisiones_CH4_CO2eq_LA[[#This Row],[Industria (kilotoneladas CO₂e)]]-U393,0),0)</f>
        <v>0</v>
      </c>
      <c r="W394" s="6">
        <f>IF(A393=Emisiones_CH4_CO2eq_LA[[#This Row],[País]],IFERROR(((Emisiones_CH4_CO2eq_LA[[#This Row],[Industria (kilotoneladas CO₂e)]]-U393)/U393)*100,0),0)</f>
        <v>0</v>
      </c>
      <c r="X394" s="6">
        <v>0</v>
      </c>
      <c r="Y394">
        <v>390</v>
      </c>
      <c r="Z394">
        <f>IF(A393=Emisiones_CH4_CO2eq_LA[[#This Row],[País]],IFERROR(Emisiones_CH4_CO2eq_LA[[#This Row],[Otras Quemas de Combustible (kilotoneladas CO₂e)]]-Y393,0),0)</f>
        <v>20</v>
      </c>
      <c r="AA394" s="6">
        <f>IF(A393=Emisiones_CH4_CO2eq_LA[[#This Row],[País]],IFERROR(((Emisiones_CH4_CO2eq_LA[[#This Row],[Otras Quemas de Combustible (kilotoneladas CO₂e)]]-Y393)/Y393)*100,0),0)</f>
        <v>5.4054054054054053</v>
      </c>
      <c r="AB394" s="6">
        <v>0.12</v>
      </c>
    </row>
    <row r="395" spans="1:28" x14ac:dyDescent="0.25">
      <c r="A395" t="s">
        <v>264</v>
      </c>
      <c r="B395" t="s">
        <v>464</v>
      </c>
      <c r="C395" t="s">
        <v>265</v>
      </c>
      <c r="D395">
        <v>2005</v>
      </c>
      <c r="E395">
        <v>2430</v>
      </c>
      <c r="F395">
        <f>IF(A394=Emisiones_CH4_CO2eq_LA[[#This Row],[País]],IFERROR(Emisiones_CH4_CO2eq_LA[[#This Row],[Agricultura (kilotoneladas CO₂e)]]-E394,0),0)</f>
        <v>90</v>
      </c>
      <c r="G395" s="6">
        <f>IF(A394=Emisiones_CH4_CO2eq_LA[[#This Row],[País]],IFERROR(((Emisiones_CH4_CO2eq_LA[[#This Row],[Agricultura (kilotoneladas CO₂e)]]-E394)/E394)*100,0),0)</f>
        <v>3.8461538461538463</v>
      </c>
      <c r="H395" s="6">
        <v>0.72972972972972905</v>
      </c>
      <c r="I395">
        <v>0</v>
      </c>
      <c r="J395">
        <f>IF(A394=Emisiones_CH4_CO2eq_LA[[#This Row],[País]],IFERROR(Emisiones_CH4_CO2eq_LA[[#This Row],[Emisiones Fugitivas (kilotoneladas CO₂e)]]-I394,0),0)</f>
        <v>0</v>
      </c>
      <c r="K395" s="6">
        <f>IF(A394=Emisiones_CH4_CO2eq_LA[[#This Row],[País]],IFERROR(((Emisiones_CH4_CO2eq_LA[[#This Row],[Emisiones Fugitivas (kilotoneladas CO₂e)]]-I394)/I394)*100,0),0)</f>
        <v>0</v>
      </c>
      <c r="L395" s="6">
        <v>0</v>
      </c>
      <c r="M395">
        <v>1480</v>
      </c>
      <c r="N395">
        <f>IF(A394=Emisiones_CH4_CO2eq_LA[[#This Row],[País]],IFERROR(Emisiones_CH4_CO2eq_LA[[#This Row],[Residuos (kilotoneladas CO₂e)]]-M394,0),0)</f>
        <v>50</v>
      </c>
      <c r="O395" s="6">
        <f>IF(A394=Emisiones_CH4_CO2eq_LA[[#This Row],[País]],IFERROR(((Emisiones_CH4_CO2eq_LA[[#This Row],[Residuos (kilotoneladas CO₂e)]]-M394)/M394)*100,0),0)</f>
        <v>3.4965034965034967</v>
      </c>
      <c r="P395" s="6">
        <v>0.44444444444444398</v>
      </c>
      <c r="Q395">
        <v>20</v>
      </c>
      <c r="R395">
        <f>IF(A394=Emisiones_CH4_CO2eq_LA[[#This Row],[País]],IFERROR(Emisiones_CH4_CO2eq_LA[[#This Row],[UCTUS (kilotoneladas CO₂e)]]-Q394,0),0)</f>
        <v>-160</v>
      </c>
      <c r="S395" s="6">
        <f>IF(A394=Emisiones_CH4_CO2eq_LA[[#This Row],[País]],IFERROR(((Emisiones_CH4_CO2eq_LA[[#This Row],[UCTUS (kilotoneladas CO₂e)]]-Q394)/Q394)*100,0),0)</f>
        <v>-88.888888888888886</v>
      </c>
      <c r="T395" s="6">
        <v>6.0060060060059999E-3</v>
      </c>
      <c r="U395">
        <v>0</v>
      </c>
      <c r="V395">
        <f>IF(A394=Emisiones_CH4_CO2eq_LA[[#This Row],[País]],IFERROR(Emisiones_CH4_CO2eq_LA[[#This Row],[Industria (kilotoneladas CO₂e)]]-U394,0),0)</f>
        <v>0</v>
      </c>
      <c r="W395" s="6">
        <f>IF(A394=Emisiones_CH4_CO2eq_LA[[#This Row],[País]],IFERROR(((Emisiones_CH4_CO2eq_LA[[#This Row],[Industria (kilotoneladas CO₂e)]]-U394)/U394)*100,0),0)</f>
        <v>0</v>
      </c>
      <c r="X395" s="6">
        <v>0</v>
      </c>
      <c r="Y395">
        <v>410</v>
      </c>
      <c r="Z395">
        <f>IF(A394=Emisiones_CH4_CO2eq_LA[[#This Row],[País]],IFERROR(Emisiones_CH4_CO2eq_LA[[#This Row],[Otras Quemas de Combustible (kilotoneladas CO₂e)]]-Y394,0),0)</f>
        <v>20</v>
      </c>
      <c r="AA395" s="6">
        <f>IF(A394=Emisiones_CH4_CO2eq_LA[[#This Row],[País]],IFERROR(((Emisiones_CH4_CO2eq_LA[[#This Row],[Otras Quemas de Combustible (kilotoneladas CO₂e)]]-Y394)/Y394)*100,0),0)</f>
        <v>5.1282051282051277</v>
      </c>
      <c r="AB395" s="6">
        <v>0.12</v>
      </c>
    </row>
    <row r="396" spans="1:28" x14ac:dyDescent="0.25">
      <c r="A396" t="s">
        <v>264</v>
      </c>
      <c r="B396" t="s">
        <v>464</v>
      </c>
      <c r="C396" t="s">
        <v>265</v>
      </c>
      <c r="D396">
        <v>2006</v>
      </c>
      <c r="E396">
        <v>2430</v>
      </c>
      <c r="F396">
        <f>IF(A395=Emisiones_CH4_CO2eq_LA[[#This Row],[País]],IFERROR(Emisiones_CH4_CO2eq_LA[[#This Row],[Agricultura (kilotoneladas CO₂e)]]-E395,0),0)</f>
        <v>0</v>
      </c>
      <c r="G396" s="6">
        <f>IF(A395=Emisiones_CH4_CO2eq_LA[[#This Row],[País]],IFERROR(((Emisiones_CH4_CO2eq_LA[[#This Row],[Agricultura (kilotoneladas CO₂e)]]-E395)/E395)*100,0),0)</f>
        <v>0</v>
      </c>
      <c r="H396" s="6">
        <v>0.71639150943396201</v>
      </c>
      <c r="I396">
        <v>0</v>
      </c>
      <c r="J396">
        <f>IF(A395=Emisiones_CH4_CO2eq_LA[[#This Row],[País]],IFERROR(Emisiones_CH4_CO2eq_LA[[#This Row],[Emisiones Fugitivas (kilotoneladas CO₂e)]]-I395,0),0)</f>
        <v>0</v>
      </c>
      <c r="K396" s="6">
        <f>IF(A395=Emisiones_CH4_CO2eq_LA[[#This Row],[País]],IFERROR(((Emisiones_CH4_CO2eq_LA[[#This Row],[Emisiones Fugitivas (kilotoneladas CO₂e)]]-I395)/I395)*100,0),0)</f>
        <v>0</v>
      </c>
      <c r="L396" s="6">
        <v>0</v>
      </c>
      <c r="M396">
        <v>1540</v>
      </c>
      <c r="N396">
        <f>IF(A395=Emisiones_CH4_CO2eq_LA[[#This Row],[País]],IFERROR(Emisiones_CH4_CO2eq_LA[[#This Row],[Residuos (kilotoneladas CO₂e)]]-M395,0),0)</f>
        <v>60</v>
      </c>
      <c r="O396" s="6">
        <f>IF(A395=Emisiones_CH4_CO2eq_LA[[#This Row],[País]],IFERROR(((Emisiones_CH4_CO2eq_LA[[#This Row],[Residuos (kilotoneladas CO₂e)]]-M395)/M395)*100,0),0)</f>
        <v>4.0540540540540544</v>
      </c>
      <c r="P396" s="6">
        <v>0.45400943396226401</v>
      </c>
      <c r="Q396">
        <v>90</v>
      </c>
      <c r="R396">
        <f>IF(A395=Emisiones_CH4_CO2eq_LA[[#This Row],[País]],IFERROR(Emisiones_CH4_CO2eq_LA[[#This Row],[UCTUS (kilotoneladas CO₂e)]]-Q395,0),0)</f>
        <v>70</v>
      </c>
      <c r="S396" s="6">
        <f>IF(A395=Emisiones_CH4_CO2eq_LA[[#This Row],[País]],IFERROR(((Emisiones_CH4_CO2eq_LA[[#This Row],[UCTUS (kilotoneladas CO₂e)]]-Q395)/Q395)*100,0),0)</f>
        <v>350</v>
      </c>
      <c r="T396" s="6">
        <v>2.6533018867924502E-2</v>
      </c>
      <c r="U396">
        <v>0</v>
      </c>
      <c r="V396">
        <f>IF(A395=Emisiones_CH4_CO2eq_LA[[#This Row],[País]],IFERROR(Emisiones_CH4_CO2eq_LA[[#This Row],[Industria (kilotoneladas CO₂e)]]-U395,0),0)</f>
        <v>0</v>
      </c>
      <c r="W396" s="6">
        <f>IF(A395=Emisiones_CH4_CO2eq_LA[[#This Row],[País]],IFERROR(((Emisiones_CH4_CO2eq_LA[[#This Row],[Industria (kilotoneladas CO₂e)]]-U395)/U395)*100,0),0)</f>
        <v>0</v>
      </c>
      <c r="X396" s="6">
        <v>0</v>
      </c>
      <c r="Y396">
        <v>430</v>
      </c>
      <c r="Z396">
        <f>IF(A395=Emisiones_CH4_CO2eq_LA[[#This Row],[País]],IFERROR(Emisiones_CH4_CO2eq_LA[[#This Row],[Otras Quemas de Combustible (kilotoneladas CO₂e)]]-Y395,0),0)</f>
        <v>20</v>
      </c>
      <c r="AA396" s="6">
        <f>IF(A395=Emisiones_CH4_CO2eq_LA[[#This Row],[País]],IFERROR(((Emisiones_CH4_CO2eq_LA[[#This Row],[Otras Quemas de Combustible (kilotoneladas CO₂e)]]-Y395)/Y395)*100,0),0)</f>
        <v>4.8780487804878048</v>
      </c>
      <c r="AB396" s="6">
        <v>0.13</v>
      </c>
    </row>
    <row r="397" spans="1:28" x14ac:dyDescent="0.25">
      <c r="A397" t="s">
        <v>264</v>
      </c>
      <c r="B397" t="s">
        <v>464</v>
      </c>
      <c r="C397" t="s">
        <v>265</v>
      </c>
      <c r="D397">
        <v>2007</v>
      </c>
      <c r="E397">
        <v>2380</v>
      </c>
      <c r="F397">
        <f>IF(A396=Emisiones_CH4_CO2eq_LA[[#This Row],[País]],IFERROR(Emisiones_CH4_CO2eq_LA[[#This Row],[Agricultura (kilotoneladas CO₂e)]]-E396,0),0)</f>
        <v>-50</v>
      </c>
      <c r="G397" s="6">
        <f>IF(A396=Emisiones_CH4_CO2eq_LA[[#This Row],[País]],IFERROR(((Emisiones_CH4_CO2eq_LA[[#This Row],[Agricultura (kilotoneladas CO₂e)]]-E396)/E396)*100,0),0)</f>
        <v>-2.0576131687242798</v>
      </c>
      <c r="H397" s="6">
        <v>0.68905616676317305</v>
      </c>
      <c r="I397">
        <v>0</v>
      </c>
      <c r="J397">
        <f>IF(A396=Emisiones_CH4_CO2eq_LA[[#This Row],[País]],IFERROR(Emisiones_CH4_CO2eq_LA[[#This Row],[Emisiones Fugitivas (kilotoneladas CO₂e)]]-I396,0),0)</f>
        <v>0</v>
      </c>
      <c r="K397" s="6">
        <f>IF(A396=Emisiones_CH4_CO2eq_LA[[#This Row],[País]],IFERROR(((Emisiones_CH4_CO2eq_LA[[#This Row],[Emisiones Fugitivas (kilotoneladas CO₂e)]]-I396)/I396)*100,0),0)</f>
        <v>0</v>
      </c>
      <c r="L397" s="6">
        <v>0</v>
      </c>
      <c r="M397">
        <v>1610</v>
      </c>
      <c r="N397">
        <f>IF(A396=Emisiones_CH4_CO2eq_LA[[#This Row],[País]],IFERROR(Emisiones_CH4_CO2eq_LA[[#This Row],[Residuos (kilotoneladas CO₂e)]]-M396,0),0)</f>
        <v>70</v>
      </c>
      <c r="O397" s="6">
        <f>IF(A396=Emisiones_CH4_CO2eq_LA[[#This Row],[País]],IFERROR(((Emisiones_CH4_CO2eq_LA[[#This Row],[Residuos (kilotoneladas CO₂e)]]-M396)/M396)*100,0),0)</f>
        <v>4.5454545454545459</v>
      </c>
      <c r="P397" s="6">
        <v>0.46612623045744001</v>
      </c>
      <c r="Q397">
        <v>50</v>
      </c>
      <c r="R397">
        <f>IF(A396=Emisiones_CH4_CO2eq_LA[[#This Row],[País]],IFERROR(Emisiones_CH4_CO2eq_LA[[#This Row],[UCTUS (kilotoneladas CO₂e)]]-Q396,0),0)</f>
        <v>-40</v>
      </c>
      <c r="S397" s="6">
        <f>IF(A396=Emisiones_CH4_CO2eq_LA[[#This Row],[País]],IFERROR(((Emisiones_CH4_CO2eq_LA[[#This Row],[UCTUS (kilotoneladas CO₂e)]]-Q396)/Q396)*100,0),0)</f>
        <v>-44.444444444444443</v>
      </c>
      <c r="T397" s="6">
        <v>1.44759698899826E-2</v>
      </c>
      <c r="U397">
        <v>0</v>
      </c>
      <c r="V397">
        <f>IF(A396=Emisiones_CH4_CO2eq_LA[[#This Row],[País]],IFERROR(Emisiones_CH4_CO2eq_LA[[#This Row],[Industria (kilotoneladas CO₂e)]]-U396,0),0)</f>
        <v>0</v>
      </c>
      <c r="W397" s="6">
        <f>IF(A396=Emisiones_CH4_CO2eq_LA[[#This Row],[País]],IFERROR(((Emisiones_CH4_CO2eq_LA[[#This Row],[Industria (kilotoneladas CO₂e)]]-U396)/U396)*100,0),0)</f>
        <v>0</v>
      </c>
      <c r="X397" s="6">
        <v>0</v>
      </c>
      <c r="Y397">
        <v>450</v>
      </c>
      <c r="Z397">
        <f>IF(A396=Emisiones_CH4_CO2eq_LA[[#This Row],[País]],IFERROR(Emisiones_CH4_CO2eq_LA[[#This Row],[Otras Quemas de Combustible (kilotoneladas CO₂e)]]-Y396,0),0)</f>
        <v>20</v>
      </c>
      <c r="AA397" s="6">
        <f>IF(A396=Emisiones_CH4_CO2eq_LA[[#This Row],[País]],IFERROR(((Emisiones_CH4_CO2eq_LA[[#This Row],[Otras Quemas de Combustible (kilotoneladas CO₂e)]]-Y396)/Y396)*100,0),0)</f>
        <v>4.6511627906976747</v>
      </c>
      <c r="AB397" s="6">
        <v>0.13</v>
      </c>
    </row>
    <row r="398" spans="1:28" x14ac:dyDescent="0.25">
      <c r="A398" t="s">
        <v>264</v>
      </c>
      <c r="B398" t="s">
        <v>464</v>
      </c>
      <c r="C398" t="s">
        <v>265</v>
      </c>
      <c r="D398">
        <v>2008</v>
      </c>
      <c r="E398">
        <v>2490</v>
      </c>
      <c r="F398">
        <f>IF(A397=Emisiones_CH4_CO2eq_LA[[#This Row],[País]],IFERROR(Emisiones_CH4_CO2eq_LA[[#This Row],[Agricultura (kilotoneladas CO₂e)]]-E397,0),0)</f>
        <v>110</v>
      </c>
      <c r="G398" s="6">
        <f>IF(A397=Emisiones_CH4_CO2eq_LA[[#This Row],[País]],IFERROR(((Emisiones_CH4_CO2eq_LA[[#This Row],[Agricultura (kilotoneladas CO₂e)]]-E397)/E397)*100,0),0)</f>
        <v>4.6218487394957988</v>
      </c>
      <c r="H398" s="6">
        <v>0.70819112627986303</v>
      </c>
      <c r="I398">
        <v>0</v>
      </c>
      <c r="J398">
        <f>IF(A397=Emisiones_CH4_CO2eq_LA[[#This Row],[País]],IFERROR(Emisiones_CH4_CO2eq_LA[[#This Row],[Emisiones Fugitivas (kilotoneladas CO₂e)]]-I397,0),0)</f>
        <v>0</v>
      </c>
      <c r="K398" s="6">
        <f>IF(A397=Emisiones_CH4_CO2eq_LA[[#This Row],[País]],IFERROR(((Emisiones_CH4_CO2eq_LA[[#This Row],[Emisiones Fugitivas (kilotoneladas CO₂e)]]-I397)/I397)*100,0),0)</f>
        <v>0</v>
      </c>
      <c r="L398" s="6">
        <v>0</v>
      </c>
      <c r="M398">
        <v>1680</v>
      </c>
      <c r="N398">
        <f>IF(A397=Emisiones_CH4_CO2eq_LA[[#This Row],[País]],IFERROR(Emisiones_CH4_CO2eq_LA[[#This Row],[Residuos (kilotoneladas CO₂e)]]-M397,0),0)</f>
        <v>70</v>
      </c>
      <c r="O398" s="6">
        <f>IF(A397=Emisiones_CH4_CO2eq_LA[[#This Row],[País]],IFERROR(((Emisiones_CH4_CO2eq_LA[[#This Row],[Residuos (kilotoneladas CO₂e)]]-M397)/M397)*100,0),0)</f>
        <v>4.3478260869565215</v>
      </c>
      <c r="P398" s="6">
        <v>0.47781569965870302</v>
      </c>
      <c r="Q398">
        <v>50</v>
      </c>
      <c r="R398">
        <f>IF(A397=Emisiones_CH4_CO2eq_LA[[#This Row],[País]],IFERROR(Emisiones_CH4_CO2eq_LA[[#This Row],[UCTUS (kilotoneladas CO₂e)]]-Q397,0),0)</f>
        <v>0</v>
      </c>
      <c r="S398" s="6">
        <f>IF(A397=Emisiones_CH4_CO2eq_LA[[#This Row],[País]],IFERROR(((Emisiones_CH4_CO2eq_LA[[#This Row],[UCTUS (kilotoneladas CO₂e)]]-Q397)/Q397)*100,0),0)</f>
        <v>0</v>
      </c>
      <c r="T398" s="6">
        <v>1.4220705346985199E-2</v>
      </c>
      <c r="U398">
        <v>0</v>
      </c>
      <c r="V398">
        <f>IF(A397=Emisiones_CH4_CO2eq_LA[[#This Row],[País]],IFERROR(Emisiones_CH4_CO2eq_LA[[#This Row],[Industria (kilotoneladas CO₂e)]]-U397,0),0)</f>
        <v>0</v>
      </c>
      <c r="W398" s="6">
        <f>IF(A397=Emisiones_CH4_CO2eq_LA[[#This Row],[País]],IFERROR(((Emisiones_CH4_CO2eq_LA[[#This Row],[Industria (kilotoneladas CO₂e)]]-U397)/U397)*100,0),0)</f>
        <v>0</v>
      </c>
      <c r="X398" s="6">
        <v>0</v>
      </c>
      <c r="Y398">
        <v>470</v>
      </c>
      <c r="Z398">
        <f>IF(A397=Emisiones_CH4_CO2eq_LA[[#This Row],[País]],IFERROR(Emisiones_CH4_CO2eq_LA[[#This Row],[Otras Quemas de Combustible (kilotoneladas CO₂e)]]-Y397,0),0)</f>
        <v>20</v>
      </c>
      <c r="AA398" s="6">
        <f>IF(A397=Emisiones_CH4_CO2eq_LA[[#This Row],[País]],IFERROR(((Emisiones_CH4_CO2eq_LA[[#This Row],[Otras Quemas de Combustible (kilotoneladas CO₂e)]]-Y397)/Y397)*100,0),0)</f>
        <v>4.4444444444444446</v>
      </c>
      <c r="AB398" s="6">
        <v>0.13</v>
      </c>
    </row>
    <row r="399" spans="1:28" x14ac:dyDescent="0.25">
      <c r="A399" t="s">
        <v>264</v>
      </c>
      <c r="B399" t="s">
        <v>464</v>
      </c>
      <c r="C399" t="s">
        <v>265</v>
      </c>
      <c r="D399">
        <v>2009</v>
      </c>
      <c r="E399">
        <v>2520</v>
      </c>
      <c r="F399">
        <f>IF(A398=Emisiones_CH4_CO2eq_LA[[#This Row],[País]],IFERROR(Emisiones_CH4_CO2eq_LA[[#This Row],[Agricultura (kilotoneladas CO₂e)]]-E398,0),0)</f>
        <v>30</v>
      </c>
      <c r="G399" s="6">
        <f>IF(A398=Emisiones_CH4_CO2eq_LA[[#This Row],[País]],IFERROR(((Emisiones_CH4_CO2eq_LA[[#This Row],[Agricultura (kilotoneladas CO₂e)]]-E398)/E398)*100,0),0)</f>
        <v>1.2048192771084338</v>
      </c>
      <c r="H399" s="6">
        <v>0.70410729253981497</v>
      </c>
      <c r="I399">
        <v>0</v>
      </c>
      <c r="J399">
        <f>IF(A398=Emisiones_CH4_CO2eq_LA[[#This Row],[País]],IFERROR(Emisiones_CH4_CO2eq_LA[[#This Row],[Emisiones Fugitivas (kilotoneladas CO₂e)]]-I398,0),0)</f>
        <v>0</v>
      </c>
      <c r="K399" s="6">
        <f>IF(A398=Emisiones_CH4_CO2eq_LA[[#This Row],[País]],IFERROR(((Emisiones_CH4_CO2eq_LA[[#This Row],[Emisiones Fugitivas (kilotoneladas CO₂e)]]-I398)/I398)*100,0),0)</f>
        <v>0</v>
      </c>
      <c r="L399" s="6">
        <v>0</v>
      </c>
      <c r="M399">
        <v>1740</v>
      </c>
      <c r="N399">
        <f>IF(A398=Emisiones_CH4_CO2eq_LA[[#This Row],[País]],IFERROR(Emisiones_CH4_CO2eq_LA[[#This Row],[Residuos (kilotoneladas CO₂e)]]-M398,0),0)</f>
        <v>60</v>
      </c>
      <c r="O399" s="6">
        <f>IF(A398=Emisiones_CH4_CO2eq_LA[[#This Row],[País]],IFERROR(((Emisiones_CH4_CO2eq_LA[[#This Row],[Residuos (kilotoneladas CO₂e)]]-M398)/M398)*100,0),0)</f>
        <v>3.5714285714285712</v>
      </c>
      <c r="P399" s="6">
        <v>0.48616932103939597</v>
      </c>
      <c r="Q399">
        <v>110</v>
      </c>
      <c r="R399">
        <f>IF(A398=Emisiones_CH4_CO2eq_LA[[#This Row],[País]],IFERROR(Emisiones_CH4_CO2eq_LA[[#This Row],[UCTUS (kilotoneladas CO₂e)]]-Q398,0),0)</f>
        <v>60</v>
      </c>
      <c r="S399" s="6">
        <f>IF(A398=Emisiones_CH4_CO2eq_LA[[#This Row],[País]],IFERROR(((Emisiones_CH4_CO2eq_LA[[#This Row],[UCTUS (kilotoneladas CO₂e)]]-Q398)/Q398)*100,0),0)</f>
        <v>120</v>
      </c>
      <c r="T399" s="6">
        <v>3.0734842134674398E-2</v>
      </c>
      <c r="U399">
        <v>0</v>
      </c>
      <c r="V399">
        <f>IF(A398=Emisiones_CH4_CO2eq_LA[[#This Row],[País]],IFERROR(Emisiones_CH4_CO2eq_LA[[#This Row],[Industria (kilotoneladas CO₂e)]]-U398,0),0)</f>
        <v>0</v>
      </c>
      <c r="W399" s="6">
        <f>IF(A398=Emisiones_CH4_CO2eq_LA[[#This Row],[País]],IFERROR(((Emisiones_CH4_CO2eq_LA[[#This Row],[Industria (kilotoneladas CO₂e)]]-U398)/U398)*100,0),0)</f>
        <v>0</v>
      </c>
      <c r="X399" s="6">
        <v>0</v>
      </c>
      <c r="Y399">
        <v>480</v>
      </c>
      <c r="Z399">
        <f>IF(A398=Emisiones_CH4_CO2eq_LA[[#This Row],[País]],IFERROR(Emisiones_CH4_CO2eq_LA[[#This Row],[Otras Quemas de Combustible (kilotoneladas CO₂e)]]-Y398,0),0)</f>
        <v>10</v>
      </c>
      <c r="AA399" s="6">
        <f>IF(A398=Emisiones_CH4_CO2eq_LA[[#This Row],[País]],IFERROR(((Emisiones_CH4_CO2eq_LA[[#This Row],[Otras Quemas de Combustible (kilotoneladas CO₂e)]]-Y398)/Y398)*100,0),0)</f>
        <v>2.1276595744680851</v>
      </c>
      <c r="AB399" s="6">
        <v>0.13</v>
      </c>
    </row>
    <row r="400" spans="1:28" x14ac:dyDescent="0.25">
      <c r="A400" t="s">
        <v>264</v>
      </c>
      <c r="B400" t="s">
        <v>464</v>
      </c>
      <c r="C400" t="s">
        <v>265</v>
      </c>
      <c r="D400">
        <v>2010</v>
      </c>
      <c r="E400">
        <v>2550</v>
      </c>
      <c r="F400">
        <f>IF(A399=Emisiones_CH4_CO2eq_LA[[#This Row],[País]],IFERROR(Emisiones_CH4_CO2eq_LA[[#This Row],[Agricultura (kilotoneladas CO₂e)]]-E399,0),0)</f>
        <v>30</v>
      </c>
      <c r="G400" s="6">
        <f>IF(A399=Emisiones_CH4_CO2eq_LA[[#This Row],[País]],IFERROR(((Emisiones_CH4_CO2eq_LA[[#This Row],[Agricultura (kilotoneladas CO₂e)]]-E399)/E399)*100,0),0)</f>
        <v>1.1904761904761905</v>
      </c>
      <c r="H400" s="6">
        <v>0.69997255009607395</v>
      </c>
      <c r="I400">
        <v>0</v>
      </c>
      <c r="J400">
        <f>IF(A399=Emisiones_CH4_CO2eq_LA[[#This Row],[País]],IFERROR(Emisiones_CH4_CO2eq_LA[[#This Row],[Emisiones Fugitivas (kilotoneladas CO₂e)]]-I399,0),0)</f>
        <v>0</v>
      </c>
      <c r="K400" s="6">
        <f>IF(A399=Emisiones_CH4_CO2eq_LA[[#This Row],[País]],IFERROR(((Emisiones_CH4_CO2eq_LA[[#This Row],[Emisiones Fugitivas (kilotoneladas CO₂e)]]-I399)/I399)*100,0),0)</f>
        <v>0</v>
      </c>
      <c r="L400" s="6">
        <v>0</v>
      </c>
      <c r="M400">
        <v>1810</v>
      </c>
      <c r="N400">
        <f>IF(A399=Emisiones_CH4_CO2eq_LA[[#This Row],[País]],IFERROR(Emisiones_CH4_CO2eq_LA[[#This Row],[Residuos (kilotoneladas CO₂e)]]-M399,0),0)</f>
        <v>70</v>
      </c>
      <c r="O400" s="6">
        <f>IF(A399=Emisiones_CH4_CO2eq_LA[[#This Row],[País]],IFERROR(((Emisiones_CH4_CO2eq_LA[[#This Row],[Residuos (kilotoneladas CO₂e)]]-M399)/M399)*100,0),0)</f>
        <v>4.0229885057471266</v>
      </c>
      <c r="P400" s="6">
        <v>0.496843261048586</v>
      </c>
      <c r="Q400">
        <v>10</v>
      </c>
      <c r="R400">
        <f>IF(A399=Emisiones_CH4_CO2eq_LA[[#This Row],[País]],IFERROR(Emisiones_CH4_CO2eq_LA[[#This Row],[UCTUS (kilotoneladas CO₂e)]]-Q399,0),0)</f>
        <v>-100</v>
      </c>
      <c r="S400" s="6">
        <f>IF(A399=Emisiones_CH4_CO2eq_LA[[#This Row],[País]],IFERROR(((Emisiones_CH4_CO2eq_LA[[#This Row],[UCTUS (kilotoneladas CO₂e)]]-Q399)/Q399)*100,0),0)</f>
        <v>-90.909090909090907</v>
      </c>
      <c r="T400" s="6">
        <v>2.7449903925336199E-3</v>
      </c>
      <c r="U400">
        <v>0</v>
      </c>
      <c r="V400">
        <f>IF(A399=Emisiones_CH4_CO2eq_LA[[#This Row],[País]],IFERROR(Emisiones_CH4_CO2eq_LA[[#This Row],[Industria (kilotoneladas CO₂e)]]-U399,0),0)</f>
        <v>0</v>
      </c>
      <c r="W400" s="6">
        <f>IF(A399=Emisiones_CH4_CO2eq_LA[[#This Row],[País]],IFERROR(((Emisiones_CH4_CO2eq_LA[[#This Row],[Industria (kilotoneladas CO₂e)]]-U399)/U399)*100,0),0)</f>
        <v>0</v>
      </c>
      <c r="X400" s="6">
        <v>0</v>
      </c>
      <c r="Y400">
        <v>500</v>
      </c>
      <c r="Z400">
        <f>IF(A399=Emisiones_CH4_CO2eq_LA[[#This Row],[País]],IFERROR(Emisiones_CH4_CO2eq_LA[[#This Row],[Otras Quemas de Combustible (kilotoneladas CO₂e)]]-Y399,0),0)</f>
        <v>20</v>
      </c>
      <c r="AA400" s="6">
        <f>IF(A399=Emisiones_CH4_CO2eq_LA[[#This Row],[País]],IFERROR(((Emisiones_CH4_CO2eq_LA[[#This Row],[Otras Quemas de Combustible (kilotoneladas CO₂e)]]-Y399)/Y399)*100,0),0)</f>
        <v>4.1666666666666661</v>
      </c>
      <c r="AB400" s="6">
        <v>0.14000000000000001</v>
      </c>
    </row>
    <row r="401" spans="1:28" x14ac:dyDescent="0.25">
      <c r="A401" t="s">
        <v>264</v>
      </c>
      <c r="B401" t="s">
        <v>464</v>
      </c>
      <c r="C401" t="s">
        <v>265</v>
      </c>
      <c r="D401">
        <v>2011</v>
      </c>
      <c r="E401">
        <v>2670</v>
      </c>
      <c r="F401">
        <f>IF(A400=Emisiones_CH4_CO2eq_LA[[#This Row],[País]],IFERROR(Emisiones_CH4_CO2eq_LA[[#This Row],[Agricultura (kilotoneladas CO₂e)]]-E400,0),0)</f>
        <v>120</v>
      </c>
      <c r="G401" s="6">
        <f>IF(A400=Emisiones_CH4_CO2eq_LA[[#This Row],[País]],IFERROR(((Emisiones_CH4_CO2eq_LA[[#This Row],[Agricultura (kilotoneladas CO₂e)]]-E400)/E400)*100,0),0)</f>
        <v>4.7058823529411766</v>
      </c>
      <c r="H401" s="6">
        <v>0.72045331894225495</v>
      </c>
      <c r="I401">
        <v>0</v>
      </c>
      <c r="J401">
        <f>IF(A400=Emisiones_CH4_CO2eq_LA[[#This Row],[País]],IFERROR(Emisiones_CH4_CO2eq_LA[[#This Row],[Emisiones Fugitivas (kilotoneladas CO₂e)]]-I400,0),0)</f>
        <v>0</v>
      </c>
      <c r="K401" s="6">
        <f>IF(A400=Emisiones_CH4_CO2eq_LA[[#This Row],[País]],IFERROR(((Emisiones_CH4_CO2eq_LA[[#This Row],[Emisiones Fugitivas (kilotoneladas CO₂e)]]-I400)/I400)*100,0),0)</f>
        <v>0</v>
      </c>
      <c r="L401" s="6">
        <v>0</v>
      </c>
      <c r="M401">
        <v>1890</v>
      </c>
      <c r="N401">
        <f>IF(A400=Emisiones_CH4_CO2eq_LA[[#This Row],[País]],IFERROR(Emisiones_CH4_CO2eq_LA[[#This Row],[Residuos (kilotoneladas CO₂e)]]-M400,0),0)</f>
        <v>80</v>
      </c>
      <c r="O401" s="6">
        <f>IF(A400=Emisiones_CH4_CO2eq_LA[[#This Row],[País]],IFERROR(((Emisiones_CH4_CO2eq_LA[[#This Row],[Residuos (kilotoneladas CO₂e)]]-M400)/M400)*100,0),0)</f>
        <v>4.4198895027624303</v>
      </c>
      <c r="P401" s="6">
        <v>0.50998381003777604</v>
      </c>
      <c r="Q401">
        <v>10</v>
      </c>
      <c r="R401">
        <f>IF(A400=Emisiones_CH4_CO2eq_LA[[#This Row],[País]],IFERROR(Emisiones_CH4_CO2eq_LA[[#This Row],[UCTUS (kilotoneladas CO₂e)]]-Q400,0),0)</f>
        <v>0</v>
      </c>
      <c r="S401" s="6">
        <f>IF(A400=Emisiones_CH4_CO2eq_LA[[#This Row],[País]],IFERROR(((Emisiones_CH4_CO2eq_LA[[#This Row],[UCTUS (kilotoneladas CO₂e)]]-Q400)/Q400)*100,0),0)</f>
        <v>0</v>
      </c>
      <c r="T401" s="6">
        <v>2.6983270372369101E-3</v>
      </c>
      <c r="U401">
        <v>0</v>
      </c>
      <c r="V401">
        <f>IF(A400=Emisiones_CH4_CO2eq_LA[[#This Row],[País]],IFERROR(Emisiones_CH4_CO2eq_LA[[#This Row],[Industria (kilotoneladas CO₂e)]]-U400,0),0)</f>
        <v>0</v>
      </c>
      <c r="W401" s="6">
        <f>IF(A400=Emisiones_CH4_CO2eq_LA[[#This Row],[País]],IFERROR(((Emisiones_CH4_CO2eq_LA[[#This Row],[Industria (kilotoneladas CO₂e)]]-U400)/U400)*100,0),0)</f>
        <v>0</v>
      </c>
      <c r="X401" s="6">
        <v>0</v>
      </c>
      <c r="Y401">
        <v>510</v>
      </c>
      <c r="Z401">
        <f>IF(A400=Emisiones_CH4_CO2eq_LA[[#This Row],[País]],IFERROR(Emisiones_CH4_CO2eq_LA[[#This Row],[Otras Quemas de Combustible (kilotoneladas CO₂e)]]-Y400,0),0)</f>
        <v>10</v>
      </c>
      <c r="AA401" s="6">
        <f>IF(A400=Emisiones_CH4_CO2eq_LA[[#This Row],[País]],IFERROR(((Emisiones_CH4_CO2eq_LA[[#This Row],[Otras Quemas de Combustible (kilotoneladas CO₂e)]]-Y400)/Y400)*100,0),0)</f>
        <v>2</v>
      </c>
      <c r="AB401" s="6">
        <v>0.14000000000000001</v>
      </c>
    </row>
    <row r="402" spans="1:28" x14ac:dyDescent="0.25">
      <c r="A402" t="s">
        <v>264</v>
      </c>
      <c r="B402" t="s">
        <v>464</v>
      </c>
      <c r="C402" t="s">
        <v>265</v>
      </c>
      <c r="D402">
        <v>2012</v>
      </c>
      <c r="E402">
        <v>2660</v>
      </c>
      <c r="F402">
        <f>IF(A401=Emisiones_CH4_CO2eq_LA[[#This Row],[País]],IFERROR(Emisiones_CH4_CO2eq_LA[[#This Row],[Agricultura (kilotoneladas CO₂e)]]-E401,0),0)</f>
        <v>-10</v>
      </c>
      <c r="G402" s="6">
        <f>IF(A401=Emisiones_CH4_CO2eq_LA[[#This Row],[País]],IFERROR(((Emisiones_CH4_CO2eq_LA[[#This Row],[Agricultura (kilotoneladas CO₂e)]]-E401)/E401)*100,0),0)</f>
        <v>-0.37453183520599254</v>
      </c>
      <c r="H402" s="6">
        <v>0.70538318748342599</v>
      </c>
      <c r="I402">
        <v>0</v>
      </c>
      <c r="J402">
        <f>IF(A401=Emisiones_CH4_CO2eq_LA[[#This Row],[País]],IFERROR(Emisiones_CH4_CO2eq_LA[[#This Row],[Emisiones Fugitivas (kilotoneladas CO₂e)]]-I401,0),0)</f>
        <v>0</v>
      </c>
      <c r="K402" s="6">
        <f>IF(A401=Emisiones_CH4_CO2eq_LA[[#This Row],[País]],IFERROR(((Emisiones_CH4_CO2eq_LA[[#This Row],[Emisiones Fugitivas (kilotoneladas CO₂e)]]-I401)/I401)*100,0),0)</f>
        <v>0</v>
      </c>
      <c r="L402" s="6">
        <v>0</v>
      </c>
      <c r="M402">
        <v>1960</v>
      </c>
      <c r="N402">
        <f>IF(A401=Emisiones_CH4_CO2eq_LA[[#This Row],[País]],IFERROR(Emisiones_CH4_CO2eq_LA[[#This Row],[Residuos (kilotoneladas CO₂e)]]-M401,0),0)</f>
        <v>70</v>
      </c>
      <c r="O402" s="6">
        <f>IF(A401=Emisiones_CH4_CO2eq_LA[[#This Row],[País]],IFERROR(((Emisiones_CH4_CO2eq_LA[[#This Row],[Residuos (kilotoneladas CO₂e)]]-M401)/M401)*100,0),0)</f>
        <v>3.7037037037037033</v>
      </c>
      <c r="P402" s="6">
        <v>0.51975603288252403</v>
      </c>
      <c r="Q402">
        <v>100</v>
      </c>
      <c r="R402">
        <f>IF(A401=Emisiones_CH4_CO2eq_LA[[#This Row],[País]],IFERROR(Emisiones_CH4_CO2eq_LA[[#This Row],[UCTUS (kilotoneladas CO₂e)]]-Q401,0),0)</f>
        <v>90</v>
      </c>
      <c r="S402" s="6">
        <f>IF(A401=Emisiones_CH4_CO2eq_LA[[#This Row],[País]],IFERROR(((Emisiones_CH4_CO2eq_LA[[#This Row],[UCTUS (kilotoneladas CO₂e)]]-Q401)/Q401)*100,0),0)</f>
        <v>900</v>
      </c>
      <c r="T402" s="6">
        <v>2.6518164942985901E-2</v>
      </c>
      <c r="U402">
        <v>0</v>
      </c>
      <c r="V402">
        <f>IF(A401=Emisiones_CH4_CO2eq_LA[[#This Row],[País]],IFERROR(Emisiones_CH4_CO2eq_LA[[#This Row],[Industria (kilotoneladas CO₂e)]]-U401,0),0)</f>
        <v>0</v>
      </c>
      <c r="W402" s="6">
        <f>IF(A401=Emisiones_CH4_CO2eq_LA[[#This Row],[País]],IFERROR(((Emisiones_CH4_CO2eq_LA[[#This Row],[Industria (kilotoneladas CO₂e)]]-U401)/U401)*100,0),0)</f>
        <v>0</v>
      </c>
      <c r="X402" s="6">
        <v>0</v>
      </c>
      <c r="Y402">
        <v>510</v>
      </c>
      <c r="Z402">
        <f>IF(A401=Emisiones_CH4_CO2eq_LA[[#This Row],[País]],IFERROR(Emisiones_CH4_CO2eq_LA[[#This Row],[Otras Quemas de Combustible (kilotoneladas CO₂e)]]-Y401,0),0)</f>
        <v>0</v>
      </c>
      <c r="AA402" s="6">
        <f>IF(A401=Emisiones_CH4_CO2eq_LA[[#This Row],[País]],IFERROR(((Emisiones_CH4_CO2eq_LA[[#This Row],[Otras Quemas de Combustible (kilotoneladas CO₂e)]]-Y401)/Y401)*100,0),0)</f>
        <v>0</v>
      </c>
      <c r="AB402" s="6">
        <v>0.14000000000000001</v>
      </c>
    </row>
    <row r="403" spans="1:28" x14ac:dyDescent="0.25">
      <c r="A403" t="s">
        <v>264</v>
      </c>
      <c r="B403" t="s">
        <v>464</v>
      </c>
      <c r="C403" t="s">
        <v>265</v>
      </c>
      <c r="D403">
        <v>2013</v>
      </c>
      <c r="E403">
        <v>2660</v>
      </c>
      <c r="F403">
        <f>IF(A402=Emisiones_CH4_CO2eq_LA[[#This Row],[País]],IFERROR(Emisiones_CH4_CO2eq_LA[[#This Row],[Agricultura (kilotoneladas CO₂e)]]-E402,0),0)</f>
        <v>0</v>
      </c>
      <c r="G403" s="6">
        <f>IF(A402=Emisiones_CH4_CO2eq_LA[[#This Row],[País]],IFERROR(((Emisiones_CH4_CO2eq_LA[[#This Row],[Agricultura (kilotoneladas CO₂e)]]-E402)/E402)*100,0),0)</f>
        <v>0</v>
      </c>
      <c r="H403" s="6">
        <v>0.69361147327248995</v>
      </c>
      <c r="I403">
        <v>0</v>
      </c>
      <c r="J403">
        <f>IF(A402=Emisiones_CH4_CO2eq_LA[[#This Row],[País]],IFERROR(Emisiones_CH4_CO2eq_LA[[#This Row],[Emisiones Fugitivas (kilotoneladas CO₂e)]]-I402,0),0)</f>
        <v>0</v>
      </c>
      <c r="K403" s="6">
        <f>IF(A402=Emisiones_CH4_CO2eq_LA[[#This Row],[País]],IFERROR(((Emisiones_CH4_CO2eq_LA[[#This Row],[Emisiones Fugitivas (kilotoneladas CO₂e)]]-I402)/I402)*100,0),0)</f>
        <v>0</v>
      </c>
      <c r="L403" s="6">
        <v>0</v>
      </c>
      <c r="M403">
        <v>2040</v>
      </c>
      <c r="N403">
        <f>IF(A402=Emisiones_CH4_CO2eq_LA[[#This Row],[País]],IFERROR(Emisiones_CH4_CO2eq_LA[[#This Row],[Residuos (kilotoneladas CO₂e)]]-M402,0),0)</f>
        <v>80</v>
      </c>
      <c r="O403" s="6">
        <f>IF(A402=Emisiones_CH4_CO2eq_LA[[#This Row],[País]],IFERROR(((Emisiones_CH4_CO2eq_LA[[#This Row],[Residuos (kilotoneladas CO₂e)]]-M402)/M402)*100,0),0)</f>
        <v>4.0816326530612246</v>
      </c>
      <c r="P403" s="6">
        <v>0.53194263363754801</v>
      </c>
      <c r="Q403">
        <v>80</v>
      </c>
      <c r="R403">
        <f>IF(A402=Emisiones_CH4_CO2eq_LA[[#This Row],[País]],IFERROR(Emisiones_CH4_CO2eq_LA[[#This Row],[UCTUS (kilotoneladas CO₂e)]]-Q402,0),0)</f>
        <v>-20</v>
      </c>
      <c r="S403" s="6">
        <f>IF(A402=Emisiones_CH4_CO2eq_LA[[#This Row],[País]],IFERROR(((Emisiones_CH4_CO2eq_LA[[#This Row],[UCTUS (kilotoneladas CO₂e)]]-Q402)/Q402)*100,0),0)</f>
        <v>-20</v>
      </c>
      <c r="T403" s="6">
        <v>2.0860495436766598E-2</v>
      </c>
      <c r="U403">
        <v>0</v>
      </c>
      <c r="V403">
        <f>IF(A402=Emisiones_CH4_CO2eq_LA[[#This Row],[País]],IFERROR(Emisiones_CH4_CO2eq_LA[[#This Row],[Industria (kilotoneladas CO₂e)]]-U402,0),0)</f>
        <v>0</v>
      </c>
      <c r="W403" s="6">
        <f>IF(A402=Emisiones_CH4_CO2eq_LA[[#This Row],[País]],IFERROR(((Emisiones_CH4_CO2eq_LA[[#This Row],[Industria (kilotoneladas CO₂e)]]-U402)/U402)*100,0),0)</f>
        <v>0</v>
      </c>
      <c r="X403" s="6">
        <v>0</v>
      </c>
      <c r="Y403">
        <v>520</v>
      </c>
      <c r="Z403">
        <f>IF(A402=Emisiones_CH4_CO2eq_LA[[#This Row],[País]],IFERROR(Emisiones_CH4_CO2eq_LA[[#This Row],[Otras Quemas de Combustible (kilotoneladas CO₂e)]]-Y402,0),0)</f>
        <v>10</v>
      </c>
      <c r="AA403" s="6">
        <f>IF(A402=Emisiones_CH4_CO2eq_LA[[#This Row],[País]],IFERROR(((Emisiones_CH4_CO2eq_LA[[#This Row],[Otras Quemas de Combustible (kilotoneladas CO₂e)]]-Y402)/Y402)*100,0),0)</f>
        <v>1.9607843137254901</v>
      </c>
      <c r="AB403" s="6">
        <v>0.14000000000000001</v>
      </c>
    </row>
    <row r="404" spans="1:28" x14ac:dyDescent="0.25">
      <c r="A404" t="s">
        <v>264</v>
      </c>
      <c r="B404" t="s">
        <v>464</v>
      </c>
      <c r="C404" t="s">
        <v>265</v>
      </c>
      <c r="D404">
        <v>2014</v>
      </c>
      <c r="E404">
        <v>2520</v>
      </c>
      <c r="F404">
        <f>IF(A403=Emisiones_CH4_CO2eq_LA[[#This Row],[País]],IFERROR(Emisiones_CH4_CO2eq_LA[[#This Row],[Agricultura (kilotoneladas CO₂e)]]-E403,0),0)</f>
        <v>-140</v>
      </c>
      <c r="G404" s="6">
        <f>IF(A403=Emisiones_CH4_CO2eq_LA[[#This Row],[País]],IFERROR(((Emisiones_CH4_CO2eq_LA[[#This Row],[Agricultura (kilotoneladas CO₂e)]]-E403)/E403)*100,0),0)</f>
        <v>-5.2631578947368416</v>
      </c>
      <c r="H404" s="6">
        <v>0.64598820815175595</v>
      </c>
      <c r="I404">
        <v>0</v>
      </c>
      <c r="J404">
        <f>IF(A403=Emisiones_CH4_CO2eq_LA[[#This Row],[País]],IFERROR(Emisiones_CH4_CO2eq_LA[[#This Row],[Emisiones Fugitivas (kilotoneladas CO₂e)]]-I403,0),0)</f>
        <v>0</v>
      </c>
      <c r="K404" s="6">
        <f>IF(A403=Emisiones_CH4_CO2eq_LA[[#This Row],[País]],IFERROR(((Emisiones_CH4_CO2eq_LA[[#This Row],[Emisiones Fugitivas (kilotoneladas CO₂e)]]-I403)/I403)*100,0),0)</f>
        <v>0</v>
      </c>
      <c r="L404" s="6">
        <v>0</v>
      </c>
      <c r="M404">
        <v>2120</v>
      </c>
      <c r="N404">
        <f>IF(A403=Emisiones_CH4_CO2eq_LA[[#This Row],[País]],IFERROR(Emisiones_CH4_CO2eq_LA[[#This Row],[Residuos (kilotoneladas CO₂e)]]-M403,0),0)</f>
        <v>80</v>
      </c>
      <c r="O404" s="6">
        <f>IF(A403=Emisiones_CH4_CO2eq_LA[[#This Row],[País]],IFERROR(((Emisiones_CH4_CO2eq_LA[[#This Row],[Residuos (kilotoneladas CO₂e)]]-M403)/M403)*100,0),0)</f>
        <v>3.9215686274509802</v>
      </c>
      <c r="P404" s="6">
        <v>0.54345039733401701</v>
      </c>
      <c r="Q404">
        <v>40</v>
      </c>
      <c r="R404">
        <f>IF(A403=Emisiones_CH4_CO2eq_LA[[#This Row],[País]],IFERROR(Emisiones_CH4_CO2eq_LA[[#This Row],[UCTUS (kilotoneladas CO₂e)]]-Q403,0),0)</f>
        <v>-40</v>
      </c>
      <c r="S404" s="6">
        <f>IF(A403=Emisiones_CH4_CO2eq_LA[[#This Row],[País]],IFERROR(((Emisiones_CH4_CO2eq_LA[[#This Row],[UCTUS (kilotoneladas CO₂e)]]-Q403)/Q403)*100,0),0)</f>
        <v>-50</v>
      </c>
      <c r="T404" s="6">
        <v>1.02537810817739E-2</v>
      </c>
      <c r="U404">
        <v>0</v>
      </c>
      <c r="V404">
        <f>IF(A403=Emisiones_CH4_CO2eq_LA[[#This Row],[País]],IFERROR(Emisiones_CH4_CO2eq_LA[[#This Row],[Industria (kilotoneladas CO₂e)]]-U403,0),0)</f>
        <v>0</v>
      </c>
      <c r="W404" s="6">
        <f>IF(A403=Emisiones_CH4_CO2eq_LA[[#This Row],[País]],IFERROR(((Emisiones_CH4_CO2eq_LA[[#This Row],[Industria (kilotoneladas CO₂e)]]-U403)/U403)*100,0),0)</f>
        <v>0</v>
      </c>
      <c r="X404" s="6">
        <v>0</v>
      </c>
      <c r="Y404">
        <v>520</v>
      </c>
      <c r="Z404">
        <f>IF(A403=Emisiones_CH4_CO2eq_LA[[#This Row],[País]],IFERROR(Emisiones_CH4_CO2eq_LA[[#This Row],[Otras Quemas de Combustible (kilotoneladas CO₂e)]]-Y403,0),0)</f>
        <v>0</v>
      </c>
      <c r="AA404" s="6">
        <f>IF(A403=Emisiones_CH4_CO2eq_LA[[#This Row],[País]],IFERROR(((Emisiones_CH4_CO2eq_LA[[#This Row],[Otras Quemas de Combustible (kilotoneladas CO₂e)]]-Y403)/Y403)*100,0),0)</f>
        <v>0</v>
      </c>
      <c r="AB404" s="6">
        <v>0.13</v>
      </c>
    </row>
    <row r="405" spans="1:28" x14ac:dyDescent="0.25">
      <c r="A405" t="s">
        <v>264</v>
      </c>
      <c r="B405" t="s">
        <v>464</v>
      </c>
      <c r="C405" t="s">
        <v>265</v>
      </c>
      <c r="D405">
        <v>2015</v>
      </c>
      <c r="E405">
        <v>2390</v>
      </c>
      <c r="F405">
        <f>IF(A404=Emisiones_CH4_CO2eq_LA[[#This Row],[País]],IFERROR(Emisiones_CH4_CO2eq_LA[[#This Row],[Agricultura (kilotoneladas CO₂e)]]-E404,0),0)</f>
        <v>-130</v>
      </c>
      <c r="G405" s="6">
        <f>IF(A404=Emisiones_CH4_CO2eq_LA[[#This Row],[País]],IFERROR(((Emisiones_CH4_CO2eq_LA[[#This Row],[Agricultura (kilotoneladas CO₂e)]]-E404)/E404)*100,0),0)</f>
        <v>-5.1587301587301582</v>
      </c>
      <c r="H405" s="6">
        <v>0.60231854838709598</v>
      </c>
      <c r="I405">
        <v>0</v>
      </c>
      <c r="J405">
        <f>IF(A404=Emisiones_CH4_CO2eq_LA[[#This Row],[País]],IFERROR(Emisiones_CH4_CO2eq_LA[[#This Row],[Emisiones Fugitivas (kilotoneladas CO₂e)]]-I404,0),0)</f>
        <v>0</v>
      </c>
      <c r="K405" s="6">
        <f>IF(A404=Emisiones_CH4_CO2eq_LA[[#This Row],[País]],IFERROR(((Emisiones_CH4_CO2eq_LA[[#This Row],[Emisiones Fugitivas (kilotoneladas CO₂e)]]-I404)/I404)*100,0),0)</f>
        <v>0</v>
      </c>
      <c r="L405" s="6">
        <v>0</v>
      </c>
      <c r="M405">
        <v>2200</v>
      </c>
      <c r="N405">
        <f>IF(A404=Emisiones_CH4_CO2eq_LA[[#This Row],[País]],IFERROR(Emisiones_CH4_CO2eq_LA[[#This Row],[Residuos (kilotoneladas CO₂e)]]-M404,0),0)</f>
        <v>80</v>
      </c>
      <c r="O405" s="6">
        <f>IF(A404=Emisiones_CH4_CO2eq_LA[[#This Row],[País]],IFERROR(((Emisiones_CH4_CO2eq_LA[[#This Row],[Residuos (kilotoneladas CO₂e)]]-M404)/M404)*100,0),0)</f>
        <v>3.7735849056603774</v>
      </c>
      <c r="P405" s="6">
        <v>0.55443548387096697</v>
      </c>
      <c r="Q405">
        <v>220</v>
      </c>
      <c r="R405">
        <f>IF(A404=Emisiones_CH4_CO2eq_LA[[#This Row],[País]],IFERROR(Emisiones_CH4_CO2eq_LA[[#This Row],[UCTUS (kilotoneladas CO₂e)]]-Q404,0),0)</f>
        <v>180</v>
      </c>
      <c r="S405" s="6">
        <f>IF(A404=Emisiones_CH4_CO2eq_LA[[#This Row],[País]],IFERROR(((Emisiones_CH4_CO2eq_LA[[#This Row],[UCTUS (kilotoneladas CO₂e)]]-Q404)/Q404)*100,0),0)</f>
        <v>450</v>
      </c>
      <c r="T405" s="6">
        <v>5.5443548387096697E-2</v>
      </c>
      <c r="U405">
        <v>0</v>
      </c>
      <c r="V405">
        <f>IF(A404=Emisiones_CH4_CO2eq_LA[[#This Row],[País]],IFERROR(Emisiones_CH4_CO2eq_LA[[#This Row],[Industria (kilotoneladas CO₂e)]]-U404,0),0)</f>
        <v>0</v>
      </c>
      <c r="W405" s="6">
        <f>IF(A404=Emisiones_CH4_CO2eq_LA[[#This Row],[País]],IFERROR(((Emisiones_CH4_CO2eq_LA[[#This Row],[Industria (kilotoneladas CO₂e)]]-U404)/U404)*100,0),0)</f>
        <v>0</v>
      </c>
      <c r="X405" s="6">
        <v>0</v>
      </c>
      <c r="Y405">
        <v>530</v>
      </c>
      <c r="Z405">
        <f>IF(A404=Emisiones_CH4_CO2eq_LA[[#This Row],[País]],IFERROR(Emisiones_CH4_CO2eq_LA[[#This Row],[Otras Quemas de Combustible (kilotoneladas CO₂e)]]-Y404,0),0)</f>
        <v>10</v>
      </c>
      <c r="AA405" s="6">
        <f>IF(A404=Emisiones_CH4_CO2eq_LA[[#This Row],[País]],IFERROR(((Emisiones_CH4_CO2eq_LA[[#This Row],[Otras Quemas de Combustible (kilotoneladas CO₂e)]]-Y404)/Y404)*100,0),0)</f>
        <v>1.9230769230769231</v>
      </c>
      <c r="AB405" s="6">
        <v>0.13</v>
      </c>
    </row>
    <row r="406" spans="1:28" x14ac:dyDescent="0.25">
      <c r="A406" t="s">
        <v>264</v>
      </c>
      <c r="B406" t="s">
        <v>464</v>
      </c>
      <c r="C406" t="s">
        <v>265</v>
      </c>
      <c r="D406">
        <v>2016</v>
      </c>
      <c r="E406">
        <v>2410</v>
      </c>
      <c r="F406">
        <f>IF(A405=Emisiones_CH4_CO2eq_LA[[#This Row],[País]],IFERROR(Emisiones_CH4_CO2eq_LA[[#This Row],[Agricultura (kilotoneladas CO₂e)]]-E405,0),0)</f>
        <v>20</v>
      </c>
      <c r="G406" s="6">
        <f>IF(A405=Emisiones_CH4_CO2eq_LA[[#This Row],[País]],IFERROR(((Emisiones_CH4_CO2eq_LA[[#This Row],[Agricultura (kilotoneladas CO₂e)]]-E405)/E405)*100,0),0)</f>
        <v>0.83682008368200833</v>
      </c>
      <c r="H406" s="6">
        <v>0.59697795392618203</v>
      </c>
      <c r="I406">
        <v>0</v>
      </c>
      <c r="J406">
        <f>IF(A405=Emisiones_CH4_CO2eq_LA[[#This Row],[País]],IFERROR(Emisiones_CH4_CO2eq_LA[[#This Row],[Emisiones Fugitivas (kilotoneladas CO₂e)]]-I405,0),0)</f>
        <v>0</v>
      </c>
      <c r="K406" s="6">
        <f>IF(A405=Emisiones_CH4_CO2eq_LA[[#This Row],[País]],IFERROR(((Emisiones_CH4_CO2eq_LA[[#This Row],[Emisiones Fugitivas (kilotoneladas CO₂e)]]-I405)/I405)*100,0),0)</f>
        <v>0</v>
      </c>
      <c r="L406" s="6">
        <v>0</v>
      </c>
      <c r="M406">
        <v>2280</v>
      </c>
      <c r="N406">
        <f>IF(A405=Emisiones_CH4_CO2eq_LA[[#This Row],[País]],IFERROR(Emisiones_CH4_CO2eq_LA[[#This Row],[Residuos (kilotoneladas CO₂e)]]-M405,0),0)</f>
        <v>80</v>
      </c>
      <c r="O406" s="6">
        <f>IF(A405=Emisiones_CH4_CO2eq_LA[[#This Row],[País]],IFERROR(((Emisiones_CH4_CO2eq_LA[[#This Row],[Residuos (kilotoneladas CO₂e)]]-M405)/M405)*100,0),0)</f>
        <v>3.6363636363636362</v>
      </c>
      <c r="P406" s="6">
        <v>0.56477582363140899</v>
      </c>
      <c r="Q406">
        <v>150</v>
      </c>
      <c r="R406">
        <f>IF(A405=Emisiones_CH4_CO2eq_LA[[#This Row],[País]],IFERROR(Emisiones_CH4_CO2eq_LA[[#This Row],[UCTUS (kilotoneladas CO₂e)]]-Q405,0),0)</f>
        <v>-70</v>
      </c>
      <c r="S406" s="6">
        <f>IF(A405=Emisiones_CH4_CO2eq_LA[[#This Row],[País]],IFERROR(((Emisiones_CH4_CO2eq_LA[[#This Row],[UCTUS (kilotoneladas CO₂e)]]-Q405)/Q405)*100,0),0)</f>
        <v>-31.818181818181817</v>
      </c>
      <c r="T406" s="6">
        <v>3.7156304186276898E-2</v>
      </c>
      <c r="U406">
        <v>0</v>
      </c>
      <c r="V406">
        <f>IF(A405=Emisiones_CH4_CO2eq_LA[[#This Row],[País]],IFERROR(Emisiones_CH4_CO2eq_LA[[#This Row],[Industria (kilotoneladas CO₂e)]]-U405,0),0)</f>
        <v>0</v>
      </c>
      <c r="W406" s="6">
        <f>IF(A405=Emisiones_CH4_CO2eq_LA[[#This Row],[País]],IFERROR(((Emisiones_CH4_CO2eq_LA[[#This Row],[Industria (kilotoneladas CO₂e)]]-U405)/U405)*100,0),0)</f>
        <v>0</v>
      </c>
      <c r="X406" s="6">
        <v>0</v>
      </c>
      <c r="Y406">
        <v>530</v>
      </c>
      <c r="Z406">
        <f>IF(A405=Emisiones_CH4_CO2eq_LA[[#This Row],[País]],IFERROR(Emisiones_CH4_CO2eq_LA[[#This Row],[Otras Quemas de Combustible (kilotoneladas CO₂e)]]-Y405,0),0)</f>
        <v>0</v>
      </c>
      <c r="AA406" s="6">
        <f>IF(A405=Emisiones_CH4_CO2eq_LA[[#This Row],[País]],IFERROR(((Emisiones_CH4_CO2eq_LA[[#This Row],[Otras Quemas de Combustible (kilotoneladas CO₂e)]]-Y405)/Y405)*100,0),0)</f>
        <v>0</v>
      </c>
      <c r="AB406" s="6">
        <v>0.13</v>
      </c>
    </row>
    <row r="407" spans="1:28" x14ac:dyDescent="0.25">
      <c r="A407" t="s">
        <v>268</v>
      </c>
      <c r="B407" t="s">
        <v>268</v>
      </c>
      <c r="C407" t="s">
        <v>269</v>
      </c>
      <c r="D407">
        <v>1990</v>
      </c>
      <c r="E407">
        <v>12930</v>
      </c>
      <c r="F407">
        <f>IF(A406=Emisiones_CH4_CO2eq_LA[[#This Row],[País]],IFERROR(Emisiones_CH4_CO2eq_LA[[#This Row],[Agricultura (kilotoneladas CO₂e)]]-E406,0),0)</f>
        <v>0</v>
      </c>
      <c r="G407" s="6">
        <f>IF(A406=Emisiones_CH4_CO2eq_LA[[#This Row],[País]],IFERROR(((Emisiones_CH4_CO2eq_LA[[#This Row],[Agricultura (kilotoneladas CO₂e)]]-E406)/E406)*100,0),0)</f>
        <v>0</v>
      </c>
      <c r="H407" s="6">
        <v>3.0618044044518098</v>
      </c>
      <c r="I407">
        <v>0</v>
      </c>
      <c r="J407">
        <f>IF(A406=Emisiones_CH4_CO2eq_LA[[#This Row],[País]],IFERROR(Emisiones_CH4_CO2eq_LA[[#This Row],[Emisiones Fugitivas (kilotoneladas CO₂e)]]-I406,0),0)</f>
        <v>0</v>
      </c>
      <c r="K407" s="6">
        <f>IF(A406=Emisiones_CH4_CO2eq_LA[[#This Row],[País]],IFERROR(((Emisiones_CH4_CO2eq_LA[[#This Row],[Emisiones Fugitivas (kilotoneladas CO₂e)]]-I406)/I406)*100,0),0)</f>
        <v>0</v>
      </c>
      <c r="L407" s="6">
        <v>0</v>
      </c>
      <c r="M407">
        <v>4090</v>
      </c>
      <c r="N407">
        <f>IF(A406=Emisiones_CH4_CO2eq_LA[[#This Row],[País]],IFERROR(Emisiones_CH4_CO2eq_LA[[#This Row],[Residuos (kilotoneladas CO₂e)]]-M406,0),0)</f>
        <v>0</v>
      </c>
      <c r="O407" s="6">
        <f>IF(A406=Emisiones_CH4_CO2eq_LA[[#This Row],[País]],IFERROR(((Emisiones_CH4_CO2eq_LA[[#This Row],[Residuos (kilotoneladas CO₂e)]]-M406)/M406)*100,0),0)</f>
        <v>0</v>
      </c>
      <c r="P407" s="6">
        <v>0.96850580156287003</v>
      </c>
      <c r="Q407">
        <v>3650</v>
      </c>
      <c r="R407">
        <f>IF(A406=Emisiones_CH4_CO2eq_LA[[#This Row],[País]],IFERROR(Emisiones_CH4_CO2eq_LA[[#This Row],[UCTUS (kilotoneladas CO₂e)]]-Q406,0),0)</f>
        <v>0</v>
      </c>
      <c r="S407" s="6">
        <f>IF(A406=Emisiones_CH4_CO2eq_LA[[#This Row],[País]],IFERROR(((Emisiones_CH4_CO2eq_LA[[#This Row],[UCTUS (kilotoneladas CO₂e)]]-Q406)/Q406)*100,0),0)</f>
        <v>0</v>
      </c>
      <c r="T407" s="6">
        <v>0.864314468387402</v>
      </c>
      <c r="U407">
        <v>0</v>
      </c>
      <c r="V407">
        <f>IF(A406=Emisiones_CH4_CO2eq_LA[[#This Row],[País]],IFERROR(Emisiones_CH4_CO2eq_LA[[#This Row],[Industria (kilotoneladas CO₂e)]]-U406,0),0)</f>
        <v>0</v>
      </c>
      <c r="W407" s="6">
        <f>IF(A406=Emisiones_CH4_CO2eq_LA[[#This Row],[País]],IFERROR(((Emisiones_CH4_CO2eq_LA[[#This Row],[Industria (kilotoneladas CO₂e)]]-U406)/U406)*100,0),0)</f>
        <v>0</v>
      </c>
      <c r="X407" s="6">
        <v>0</v>
      </c>
      <c r="Y407">
        <v>350</v>
      </c>
      <c r="Z407">
        <f>IF(A406=Emisiones_CH4_CO2eq_LA[[#This Row],[País]],IFERROR(Emisiones_CH4_CO2eq_LA[[#This Row],[Otras Quemas de Combustible (kilotoneladas CO₂e)]]-Y406,0),0)</f>
        <v>0</v>
      </c>
      <c r="AA407" s="6">
        <f>IF(A406=Emisiones_CH4_CO2eq_LA[[#This Row],[País]],IFERROR(((Emisiones_CH4_CO2eq_LA[[#This Row],[Otras Quemas de Combustible (kilotoneladas CO₂e)]]-Y406)/Y406)*100,0),0)</f>
        <v>0</v>
      </c>
      <c r="AB407" s="6">
        <v>0.08</v>
      </c>
    </row>
    <row r="408" spans="1:28" x14ac:dyDescent="0.25">
      <c r="A408" t="s">
        <v>268</v>
      </c>
      <c r="B408" t="s">
        <v>268</v>
      </c>
      <c r="C408" t="s">
        <v>269</v>
      </c>
      <c r="D408">
        <v>1991</v>
      </c>
      <c r="E408">
        <v>11940</v>
      </c>
      <c r="F408">
        <f>IF(A407=Emisiones_CH4_CO2eq_LA[[#This Row],[País]],IFERROR(Emisiones_CH4_CO2eq_LA[[#This Row],[Agricultura (kilotoneladas CO₂e)]]-E407,0),0)</f>
        <v>-990</v>
      </c>
      <c r="G408" s="6">
        <f>IF(A407=Emisiones_CH4_CO2eq_LA[[#This Row],[País]],IFERROR(((Emisiones_CH4_CO2eq_LA[[#This Row],[Agricultura (kilotoneladas CO₂e)]]-E407)/E407)*100,0),0)</f>
        <v>-7.6566125290023201</v>
      </c>
      <c r="H408" s="6">
        <v>2.75496077526534</v>
      </c>
      <c r="I408">
        <v>0</v>
      </c>
      <c r="J408">
        <f>IF(A407=Emisiones_CH4_CO2eq_LA[[#This Row],[País]],IFERROR(Emisiones_CH4_CO2eq_LA[[#This Row],[Emisiones Fugitivas (kilotoneladas CO₂e)]]-I407,0),0)</f>
        <v>0</v>
      </c>
      <c r="K408" s="6">
        <f>IF(A407=Emisiones_CH4_CO2eq_LA[[#This Row],[País]],IFERROR(((Emisiones_CH4_CO2eq_LA[[#This Row],[Emisiones Fugitivas (kilotoneladas CO₂e)]]-I407)/I407)*100,0),0)</f>
        <v>0</v>
      </c>
      <c r="L408" s="6">
        <v>0</v>
      </c>
      <c r="M408">
        <v>4210</v>
      </c>
      <c r="N408">
        <f>IF(A407=Emisiones_CH4_CO2eq_LA[[#This Row],[País]],IFERROR(Emisiones_CH4_CO2eq_LA[[#This Row],[Residuos (kilotoneladas CO₂e)]]-M407,0),0)</f>
        <v>120</v>
      </c>
      <c r="O408" s="6">
        <f>IF(A407=Emisiones_CH4_CO2eq_LA[[#This Row],[País]],IFERROR(((Emisiones_CH4_CO2eq_LA[[#This Row],[Residuos (kilotoneladas CO₂e)]]-M407)/M407)*100,0),0)</f>
        <v>2.9339853300733498</v>
      </c>
      <c r="P408" s="6">
        <v>0.97138901707429604</v>
      </c>
      <c r="Q408">
        <v>3650</v>
      </c>
      <c r="R408">
        <f>IF(A407=Emisiones_CH4_CO2eq_LA[[#This Row],[País]],IFERROR(Emisiones_CH4_CO2eq_LA[[#This Row],[UCTUS (kilotoneladas CO₂e)]]-Q407,0),0)</f>
        <v>0</v>
      </c>
      <c r="S408" s="6">
        <f>IF(A407=Emisiones_CH4_CO2eq_LA[[#This Row],[País]],IFERROR(((Emisiones_CH4_CO2eq_LA[[#This Row],[UCTUS (kilotoneladas CO₂e)]]-Q407)/Q407)*100,0),0)</f>
        <v>0</v>
      </c>
      <c r="T408" s="6">
        <v>0.84217812644208501</v>
      </c>
      <c r="U408">
        <v>0</v>
      </c>
      <c r="V408">
        <f>IF(A407=Emisiones_CH4_CO2eq_LA[[#This Row],[País]],IFERROR(Emisiones_CH4_CO2eq_LA[[#This Row],[Industria (kilotoneladas CO₂e)]]-U407,0),0)</f>
        <v>0</v>
      </c>
      <c r="W408" s="6">
        <f>IF(A407=Emisiones_CH4_CO2eq_LA[[#This Row],[País]],IFERROR(((Emisiones_CH4_CO2eq_LA[[#This Row],[Industria (kilotoneladas CO₂e)]]-U407)/U407)*100,0),0)</f>
        <v>0</v>
      </c>
      <c r="X408" s="6">
        <v>0</v>
      </c>
      <c r="Y408">
        <v>370</v>
      </c>
      <c r="Z408">
        <f>IF(A407=Emisiones_CH4_CO2eq_LA[[#This Row],[País]],IFERROR(Emisiones_CH4_CO2eq_LA[[#This Row],[Otras Quemas de Combustible (kilotoneladas CO₂e)]]-Y407,0),0)</f>
        <v>20</v>
      </c>
      <c r="AA408" s="6">
        <f>IF(A407=Emisiones_CH4_CO2eq_LA[[#This Row],[País]],IFERROR(((Emisiones_CH4_CO2eq_LA[[#This Row],[Otras Quemas de Combustible (kilotoneladas CO₂e)]]-Y407)/Y407)*100,0),0)</f>
        <v>5.7142857142857144</v>
      </c>
      <c r="AB408" s="6">
        <v>0.08</v>
      </c>
    </row>
    <row r="409" spans="1:28" x14ac:dyDescent="0.25">
      <c r="A409" t="s">
        <v>268</v>
      </c>
      <c r="B409" t="s">
        <v>268</v>
      </c>
      <c r="C409" t="s">
        <v>269</v>
      </c>
      <c r="D409">
        <v>1992</v>
      </c>
      <c r="E409">
        <v>12320</v>
      </c>
      <c r="F409">
        <f>IF(A408=Emisiones_CH4_CO2eq_LA[[#This Row],[País]],IFERROR(Emisiones_CH4_CO2eq_LA[[#This Row],[Agricultura (kilotoneladas CO₂e)]]-E408,0),0)</f>
        <v>380</v>
      </c>
      <c r="G409" s="6">
        <f>IF(A408=Emisiones_CH4_CO2eq_LA[[#This Row],[País]],IFERROR(((Emisiones_CH4_CO2eq_LA[[#This Row],[Agricultura (kilotoneladas CO₂e)]]-E408)/E408)*100,0),0)</f>
        <v>3.1825795644891124</v>
      </c>
      <c r="H409" s="6">
        <v>2.7716535433070799</v>
      </c>
      <c r="I409">
        <v>0</v>
      </c>
      <c r="J409">
        <f>IF(A408=Emisiones_CH4_CO2eq_LA[[#This Row],[País]],IFERROR(Emisiones_CH4_CO2eq_LA[[#This Row],[Emisiones Fugitivas (kilotoneladas CO₂e)]]-I408,0),0)</f>
        <v>0</v>
      </c>
      <c r="K409" s="6">
        <f>IF(A408=Emisiones_CH4_CO2eq_LA[[#This Row],[País]],IFERROR(((Emisiones_CH4_CO2eq_LA[[#This Row],[Emisiones Fugitivas (kilotoneladas CO₂e)]]-I408)/I408)*100,0),0)</f>
        <v>0</v>
      </c>
      <c r="L409" s="6">
        <v>0</v>
      </c>
      <c r="M409">
        <v>4330</v>
      </c>
      <c r="N409">
        <f>IF(A408=Emisiones_CH4_CO2eq_LA[[#This Row],[País]],IFERROR(Emisiones_CH4_CO2eq_LA[[#This Row],[Residuos (kilotoneladas CO₂e)]]-M408,0),0)</f>
        <v>120</v>
      </c>
      <c r="O409" s="6">
        <f>IF(A408=Emisiones_CH4_CO2eq_LA[[#This Row],[País]],IFERROR(((Emisiones_CH4_CO2eq_LA[[#This Row],[Residuos (kilotoneladas CO₂e)]]-M408)/M408)*100,0),0)</f>
        <v>2.8503562945368173</v>
      </c>
      <c r="P409" s="6">
        <v>0.97412823397075299</v>
      </c>
      <c r="Q409">
        <v>3650</v>
      </c>
      <c r="R409">
        <f>IF(A408=Emisiones_CH4_CO2eq_LA[[#This Row],[País]],IFERROR(Emisiones_CH4_CO2eq_LA[[#This Row],[UCTUS (kilotoneladas CO₂e)]]-Q408,0),0)</f>
        <v>0</v>
      </c>
      <c r="S409" s="6">
        <f>IF(A408=Emisiones_CH4_CO2eq_LA[[#This Row],[País]],IFERROR(((Emisiones_CH4_CO2eq_LA[[#This Row],[UCTUS (kilotoneladas CO₂e)]]-Q408)/Q408)*100,0),0)</f>
        <v>0</v>
      </c>
      <c r="T409" s="6">
        <v>0.82114735658042703</v>
      </c>
      <c r="U409">
        <v>0</v>
      </c>
      <c r="V409">
        <f>IF(A408=Emisiones_CH4_CO2eq_LA[[#This Row],[País]],IFERROR(Emisiones_CH4_CO2eq_LA[[#This Row],[Industria (kilotoneladas CO₂e)]]-U408,0),0)</f>
        <v>0</v>
      </c>
      <c r="W409" s="6">
        <f>IF(A408=Emisiones_CH4_CO2eq_LA[[#This Row],[País]],IFERROR(((Emisiones_CH4_CO2eq_LA[[#This Row],[Industria (kilotoneladas CO₂e)]]-U408)/U408)*100,0),0)</f>
        <v>0</v>
      </c>
      <c r="X409" s="6">
        <v>0</v>
      </c>
      <c r="Y409">
        <v>380</v>
      </c>
      <c r="Z409">
        <f>IF(A408=Emisiones_CH4_CO2eq_LA[[#This Row],[País]],IFERROR(Emisiones_CH4_CO2eq_LA[[#This Row],[Otras Quemas de Combustible (kilotoneladas CO₂e)]]-Y408,0),0)</f>
        <v>10</v>
      </c>
      <c r="AA409" s="6">
        <f>IF(A408=Emisiones_CH4_CO2eq_LA[[#This Row],[País]],IFERROR(((Emisiones_CH4_CO2eq_LA[[#This Row],[Otras Quemas de Combustible (kilotoneladas CO₂e)]]-Y408)/Y408)*100,0),0)</f>
        <v>2.7027027027027026</v>
      </c>
      <c r="AB409" s="6">
        <v>0.09</v>
      </c>
    </row>
    <row r="410" spans="1:28" x14ac:dyDescent="0.25">
      <c r="A410" t="s">
        <v>268</v>
      </c>
      <c r="B410" t="s">
        <v>268</v>
      </c>
      <c r="C410" t="s">
        <v>269</v>
      </c>
      <c r="D410">
        <v>1993</v>
      </c>
      <c r="E410">
        <v>13380</v>
      </c>
      <c r="F410">
        <f>IF(A409=Emisiones_CH4_CO2eq_LA[[#This Row],[País]],IFERROR(Emisiones_CH4_CO2eq_LA[[#This Row],[Agricultura (kilotoneladas CO₂e)]]-E409,0),0)</f>
        <v>1060</v>
      </c>
      <c r="G410" s="6">
        <f>IF(A409=Emisiones_CH4_CO2eq_LA[[#This Row],[País]],IFERROR(((Emisiones_CH4_CO2eq_LA[[#This Row],[Agricultura (kilotoneladas CO₂e)]]-E409)/E409)*100,0),0)</f>
        <v>8.6038961038961048</v>
      </c>
      <c r="H410" s="6">
        <v>2.93678665496049</v>
      </c>
      <c r="I410">
        <v>0</v>
      </c>
      <c r="J410">
        <f>IF(A409=Emisiones_CH4_CO2eq_LA[[#This Row],[País]],IFERROR(Emisiones_CH4_CO2eq_LA[[#This Row],[Emisiones Fugitivas (kilotoneladas CO₂e)]]-I409,0),0)</f>
        <v>0</v>
      </c>
      <c r="K410" s="6">
        <f>IF(A409=Emisiones_CH4_CO2eq_LA[[#This Row],[País]],IFERROR(((Emisiones_CH4_CO2eq_LA[[#This Row],[Emisiones Fugitivas (kilotoneladas CO₂e)]]-I409)/I409)*100,0),0)</f>
        <v>0</v>
      </c>
      <c r="L410" s="6">
        <v>0</v>
      </c>
      <c r="M410">
        <v>4450</v>
      </c>
      <c r="N410">
        <f>IF(A409=Emisiones_CH4_CO2eq_LA[[#This Row],[País]],IFERROR(Emisiones_CH4_CO2eq_LA[[#This Row],[Residuos (kilotoneladas CO₂e)]]-M409,0),0)</f>
        <v>120</v>
      </c>
      <c r="O410" s="6">
        <f>IF(A409=Emisiones_CH4_CO2eq_LA[[#This Row],[País]],IFERROR(((Emisiones_CH4_CO2eq_LA[[#This Row],[Residuos (kilotoneladas CO₂e)]]-M409)/M409)*100,0),0)</f>
        <v>2.7713625866050808</v>
      </c>
      <c r="P410" s="6">
        <v>0.97673397717295796</v>
      </c>
      <c r="Q410">
        <v>3650</v>
      </c>
      <c r="R410">
        <f>IF(A409=Emisiones_CH4_CO2eq_LA[[#This Row],[País]],IFERROR(Emisiones_CH4_CO2eq_LA[[#This Row],[UCTUS (kilotoneladas CO₂e)]]-Q409,0),0)</f>
        <v>0</v>
      </c>
      <c r="S410" s="6">
        <f>IF(A409=Emisiones_CH4_CO2eq_LA[[#This Row],[País]],IFERROR(((Emisiones_CH4_CO2eq_LA[[#This Row],[UCTUS (kilotoneladas CO₂e)]]-Q409)/Q409)*100,0),0)</f>
        <v>0</v>
      </c>
      <c r="T410" s="6">
        <v>0.80114135206321302</v>
      </c>
      <c r="U410">
        <v>0</v>
      </c>
      <c r="V410">
        <f>IF(A409=Emisiones_CH4_CO2eq_LA[[#This Row],[País]],IFERROR(Emisiones_CH4_CO2eq_LA[[#This Row],[Industria (kilotoneladas CO₂e)]]-U409,0),0)</f>
        <v>0</v>
      </c>
      <c r="W410" s="6">
        <f>IF(A409=Emisiones_CH4_CO2eq_LA[[#This Row],[País]],IFERROR(((Emisiones_CH4_CO2eq_LA[[#This Row],[Industria (kilotoneladas CO₂e)]]-U409)/U409)*100,0),0)</f>
        <v>0</v>
      </c>
      <c r="X410" s="6">
        <v>0</v>
      </c>
      <c r="Y410">
        <v>400</v>
      </c>
      <c r="Z410">
        <f>IF(A409=Emisiones_CH4_CO2eq_LA[[#This Row],[País]],IFERROR(Emisiones_CH4_CO2eq_LA[[#This Row],[Otras Quemas de Combustible (kilotoneladas CO₂e)]]-Y409,0),0)</f>
        <v>20</v>
      </c>
      <c r="AA410" s="6">
        <f>IF(A409=Emisiones_CH4_CO2eq_LA[[#This Row],[País]],IFERROR(((Emisiones_CH4_CO2eq_LA[[#This Row],[Otras Quemas de Combustible (kilotoneladas CO₂e)]]-Y409)/Y409)*100,0),0)</f>
        <v>5.2631578947368416</v>
      </c>
      <c r="AB410" s="6">
        <v>0.09</v>
      </c>
    </row>
    <row r="411" spans="1:28" x14ac:dyDescent="0.25">
      <c r="A411" t="s">
        <v>268</v>
      </c>
      <c r="B411" t="s">
        <v>268</v>
      </c>
      <c r="C411" t="s">
        <v>269</v>
      </c>
      <c r="D411">
        <v>1994</v>
      </c>
      <c r="E411">
        <v>14100</v>
      </c>
      <c r="F411">
        <f>IF(A410=Emisiones_CH4_CO2eq_LA[[#This Row],[País]],IFERROR(Emisiones_CH4_CO2eq_LA[[#This Row],[Agricultura (kilotoneladas CO₂e)]]-E410,0),0)</f>
        <v>720</v>
      </c>
      <c r="G411" s="6">
        <f>IF(A410=Emisiones_CH4_CO2eq_LA[[#This Row],[País]],IFERROR(((Emisiones_CH4_CO2eq_LA[[#This Row],[Agricultura (kilotoneladas CO₂e)]]-E410)/E410)*100,0),0)</f>
        <v>5.3811659192825116</v>
      </c>
      <c r="H411" s="6">
        <v>3.0218602657522502</v>
      </c>
      <c r="I411">
        <v>0</v>
      </c>
      <c r="J411">
        <f>IF(A410=Emisiones_CH4_CO2eq_LA[[#This Row],[País]],IFERROR(Emisiones_CH4_CO2eq_LA[[#This Row],[Emisiones Fugitivas (kilotoneladas CO₂e)]]-I410,0),0)</f>
        <v>0</v>
      </c>
      <c r="K411" s="6">
        <f>IF(A410=Emisiones_CH4_CO2eq_LA[[#This Row],[País]],IFERROR(((Emisiones_CH4_CO2eq_LA[[#This Row],[Emisiones Fugitivas (kilotoneladas CO₂e)]]-I410)/I410)*100,0),0)</f>
        <v>0</v>
      </c>
      <c r="L411" s="6">
        <v>0</v>
      </c>
      <c r="M411">
        <v>4660</v>
      </c>
      <c r="N411">
        <f>IF(A410=Emisiones_CH4_CO2eq_LA[[#This Row],[País]],IFERROR(Emisiones_CH4_CO2eq_LA[[#This Row],[Residuos (kilotoneladas CO₂e)]]-M410,0),0)</f>
        <v>210</v>
      </c>
      <c r="O411" s="6">
        <f>IF(A410=Emisiones_CH4_CO2eq_LA[[#This Row],[País]],IFERROR(((Emisiones_CH4_CO2eq_LA[[#This Row],[Residuos (kilotoneladas CO₂e)]]-M410)/M410)*100,0),0)</f>
        <v>4.7191011235955056</v>
      </c>
      <c r="P411" s="6">
        <v>0.998714102014573</v>
      </c>
      <c r="Q411">
        <v>3650</v>
      </c>
      <c r="R411">
        <f>IF(A410=Emisiones_CH4_CO2eq_LA[[#This Row],[País]],IFERROR(Emisiones_CH4_CO2eq_LA[[#This Row],[UCTUS (kilotoneladas CO₂e)]]-Q410,0),0)</f>
        <v>0</v>
      </c>
      <c r="S411" s="6">
        <f>IF(A410=Emisiones_CH4_CO2eq_LA[[#This Row],[País]],IFERROR(((Emisiones_CH4_CO2eq_LA[[#This Row],[UCTUS (kilotoneladas CO₂e)]]-Q410)/Q410)*100,0),0)</f>
        <v>0</v>
      </c>
      <c r="T411" s="6">
        <v>0.782254607801114</v>
      </c>
      <c r="U411">
        <v>0</v>
      </c>
      <c r="V411">
        <f>IF(A410=Emisiones_CH4_CO2eq_LA[[#This Row],[País]],IFERROR(Emisiones_CH4_CO2eq_LA[[#This Row],[Industria (kilotoneladas CO₂e)]]-U410,0),0)</f>
        <v>0</v>
      </c>
      <c r="W411" s="6">
        <f>IF(A410=Emisiones_CH4_CO2eq_LA[[#This Row],[País]],IFERROR(((Emisiones_CH4_CO2eq_LA[[#This Row],[Industria (kilotoneladas CO₂e)]]-U410)/U410)*100,0),0)</f>
        <v>0</v>
      </c>
      <c r="X411" s="6">
        <v>0</v>
      </c>
      <c r="Y411">
        <v>410</v>
      </c>
      <c r="Z411">
        <f>IF(A410=Emisiones_CH4_CO2eq_LA[[#This Row],[País]],IFERROR(Emisiones_CH4_CO2eq_LA[[#This Row],[Otras Quemas de Combustible (kilotoneladas CO₂e)]]-Y410,0),0)</f>
        <v>10</v>
      </c>
      <c r="AA411" s="6">
        <f>IF(A410=Emisiones_CH4_CO2eq_LA[[#This Row],[País]],IFERROR(((Emisiones_CH4_CO2eq_LA[[#This Row],[Otras Quemas de Combustible (kilotoneladas CO₂e)]]-Y410)/Y410)*100,0),0)</f>
        <v>2.5</v>
      </c>
      <c r="AB411" s="6">
        <v>0.09</v>
      </c>
    </row>
    <row r="412" spans="1:28" x14ac:dyDescent="0.25">
      <c r="A412" t="s">
        <v>268</v>
      </c>
      <c r="B412" t="s">
        <v>268</v>
      </c>
      <c r="C412" t="s">
        <v>269</v>
      </c>
      <c r="D412">
        <v>1995</v>
      </c>
      <c r="E412">
        <v>15110</v>
      </c>
      <c r="F412">
        <f>IF(A411=Emisiones_CH4_CO2eq_LA[[#This Row],[País]],IFERROR(Emisiones_CH4_CO2eq_LA[[#This Row],[Agricultura (kilotoneladas CO₂e)]]-E411,0),0)</f>
        <v>1010</v>
      </c>
      <c r="G412" s="6">
        <f>IF(A411=Emisiones_CH4_CO2eq_LA[[#This Row],[País]],IFERROR(((Emisiones_CH4_CO2eq_LA[[#This Row],[Agricultura (kilotoneladas CO₂e)]]-E411)/E411)*100,0),0)</f>
        <v>7.1631205673758869</v>
      </c>
      <c r="H412" s="6">
        <v>3.1630730584048501</v>
      </c>
      <c r="I412">
        <v>0</v>
      </c>
      <c r="J412">
        <f>IF(A411=Emisiones_CH4_CO2eq_LA[[#This Row],[País]],IFERROR(Emisiones_CH4_CO2eq_LA[[#This Row],[Emisiones Fugitivas (kilotoneladas CO₂e)]]-I411,0),0)</f>
        <v>0</v>
      </c>
      <c r="K412" s="6">
        <f>IF(A411=Emisiones_CH4_CO2eq_LA[[#This Row],[País]],IFERROR(((Emisiones_CH4_CO2eq_LA[[#This Row],[Emisiones Fugitivas (kilotoneladas CO₂e)]]-I411)/I411)*100,0),0)</f>
        <v>0</v>
      </c>
      <c r="L412" s="6">
        <v>0</v>
      </c>
      <c r="M412">
        <v>4790</v>
      </c>
      <c r="N412">
        <f>IF(A411=Emisiones_CH4_CO2eq_LA[[#This Row],[País]],IFERROR(Emisiones_CH4_CO2eq_LA[[#This Row],[Residuos (kilotoneladas CO₂e)]]-M411,0),0)</f>
        <v>130</v>
      </c>
      <c r="O412" s="6">
        <f>IF(A411=Emisiones_CH4_CO2eq_LA[[#This Row],[País]],IFERROR(((Emisiones_CH4_CO2eq_LA[[#This Row],[Residuos (kilotoneladas CO₂e)]]-M411)/M411)*100,0),0)</f>
        <v>2.7896995708154506</v>
      </c>
      <c r="P412" s="6">
        <v>1.0027213732468001</v>
      </c>
      <c r="Q412">
        <v>3650</v>
      </c>
      <c r="R412">
        <f>IF(A411=Emisiones_CH4_CO2eq_LA[[#This Row],[País]],IFERROR(Emisiones_CH4_CO2eq_LA[[#This Row],[UCTUS (kilotoneladas CO₂e)]]-Q411,0),0)</f>
        <v>0</v>
      </c>
      <c r="S412" s="6">
        <f>IF(A411=Emisiones_CH4_CO2eq_LA[[#This Row],[País]],IFERROR(((Emisiones_CH4_CO2eq_LA[[#This Row],[UCTUS (kilotoneladas CO₂e)]]-Q411)/Q411)*100,0),0)</f>
        <v>0</v>
      </c>
      <c r="T412" s="6">
        <v>0.76407787314213904</v>
      </c>
      <c r="U412">
        <v>0</v>
      </c>
      <c r="V412">
        <f>IF(A411=Emisiones_CH4_CO2eq_LA[[#This Row],[País]],IFERROR(Emisiones_CH4_CO2eq_LA[[#This Row],[Industria (kilotoneladas CO₂e)]]-U411,0),0)</f>
        <v>0</v>
      </c>
      <c r="W412" s="6">
        <f>IF(A411=Emisiones_CH4_CO2eq_LA[[#This Row],[País]],IFERROR(((Emisiones_CH4_CO2eq_LA[[#This Row],[Industria (kilotoneladas CO₂e)]]-U411)/U411)*100,0),0)</f>
        <v>0</v>
      </c>
      <c r="X412" s="6">
        <v>0</v>
      </c>
      <c r="Y412">
        <v>490</v>
      </c>
      <c r="Z412">
        <f>IF(A411=Emisiones_CH4_CO2eq_LA[[#This Row],[País]],IFERROR(Emisiones_CH4_CO2eq_LA[[#This Row],[Otras Quemas de Combustible (kilotoneladas CO₂e)]]-Y411,0),0)</f>
        <v>80</v>
      </c>
      <c r="AA412" s="6">
        <f>IF(A411=Emisiones_CH4_CO2eq_LA[[#This Row],[País]],IFERROR(((Emisiones_CH4_CO2eq_LA[[#This Row],[Otras Quemas de Combustible (kilotoneladas CO₂e)]]-Y411)/Y411)*100,0),0)</f>
        <v>19.512195121951219</v>
      </c>
      <c r="AB412" s="6">
        <v>0.1</v>
      </c>
    </row>
    <row r="413" spans="1:28" x14ac:dyDescent="0.25">
      <c r="A413" t="s">
        <v>268</v>
      </c>
      <c r="B413" t="s">
        <v>268</v>
      </c>
      <c r="C413" t="s">
        <v>269</v>
      </c>
      <c r="D413">
        <v>1996</v>
      </c>
      <c r="E413">
        <v>14790</v>
      </c>
      <c r="F413">
        <f>IF(A412=Emisiones_CH4_CO2eq_LA[[#This Row],[País]],IFERROR(Emisiones_CH4_CO2eq_LA[[#This Row],[Agricultura (kilotoneladas CO₂e)]]-E412,0),0)</f>
        <v>-320</v>
      </c>
      <c r="G413" s="6">
        <f>IF(A412=Emisiones_CH4_CO2eq_LA[[#This Row],[País]],IFERROR(((Emisiones_CH4_CO2eq_LA[[#This Row],[Agricultura (kilotoneladas CO₂e)]]-E412)/E412)*100,0),0)</f>
        <v>-2.1178027796161483</v>
      </c>
      <c r="H413" s="6">
        <v>3.02577741407528</v>
      </c>
      <c r="I413">
        <v>0</v>
      </c>
      <c r="J413">
        <f>IF(A412=Emisiones_CH4_CO2eq_LA[[#This Row],[País]],IFERROR(Emisiones_CH4_CO2eq_LA[[#This Row],[Emisiones Fugitivas (kilotoneladas CO₂e)]]-I412,0),0)</f>
        <v>0</v>
      </c>
      <c r="K413" s="6">
        <f>IF(A412=Emisiones_CH4_CO2eq_LA[[#This Row],[País]],IFERROR(((Emisiones_CH4_CO2eq_LA[[#This Row],[Emisiones Fugitivas (kilotoneladas CO₂e)]]-I412)/I412)*100,0),0)</f>
        <v>0</v>
      </c>
      <c r="L413" s="6">
        <v>0</v>
      </c>
      <c r="M413">
        <v>4910</v>
      </c>
      <c r="N413">
        <f>IF(A412=Emisiones_CH4_CO2eq_LA[[#This Row],[País]],IFERROR(Emisiones_CH4_CO2eq_LA[[#This Row],[Residuos (kilotoneladas CO₂e)]]-M412,0),0)</f>
        <v>120</v>
      </c>
      <c r="O413" s="6">
        <f>IF(A412=Emisiones_CH4_CO2eq_LA[[#This Row],[País]],IFERROR(((Emisiones_CH4_CO2eq_LA[[#This Row],[Residuos (kilotoneladas CO₂e)]]-M412)/M412)*100,0),0)</f>
        <v>2.5052192066805845</v>
      </c>
      <c r="P413" s="6">
        <v>1.0045008183305999</v>
      </c>
      <c r="Q413">
        <v>1120</v>
      </c>
      <c r="R413">
        <f>IF(A412=Emisiones_CH4_CO2eq_LA[[#This Row],[País]],IFERROR(Emisiones_CH4_CO2eq_LA[[#This Row],[UCTUS (kilotoneladas CO₂e)]]-Q412,0),0)</f>
        <v>-2530</v>
      </c>
      <c r="S413" s="6">
        <f>IF(A412=Emisiones_CH4_CO2eq_LA[[#This Row],[País]],IFERROR(((Emisiones_CH4_CO2eq_LA[[#This Row],[UCTUS (kilotoneladas CO₂e)]]-Q412)/Q412)*100,0),0)</f>
        <v>-69.31506849315069</v>
      </c>
      <c r="T413" s="6">
        <v>0.22913256955810099</v>
      </c>
      <c r="U413">
        <v>0</v>
      </c>
      <c r="V413">
        <f>IF(A412=Emisiones_CH4_CO2eq_LA[[#This Row],[País]],IFERROR(Emisiones_CH4_CO2eq_LA[[#This Row],[Industria (kilotoneladas CO₂e)]]-U412,0),0)</f>
        <v>0</v>
      </c>
      <c r="W413" s="6">
        <f>IF(A412=Emisiones_CH4_CO2eq_LA[[#This Row],[País]],IFERROR(((Emisiones_CH4_CO2eq_LA[[#This Row],[Industria (kilotoneladas CO₂e)]]-U412)/U412)*100,0),0)</f>
        <v>0</v>
      </c>
      <c r="X413" s="6">
        <v>0</v>
      </c>
      <c r="Y413">
        <v>550</v>
      </c>
      <c r="Z413">
        <f>IF(A412=Emisiones_CH4_CO2eq_LA[[#This Row],[País]],IFERROR(Emisiones_CH4_CO2eq_LA[[#This Row],[Otras Quemas de Combustible (kilotoneladas CO₂e)]]-Y412,0),0)</f>
        <v>60</v>
      </c>
      <c r="AA413" s="6">
        <f>IF(A412=Emisiones_CH4_CO2eq_LA[[#This Row],[País]],IFERROR(((Emisiones_CH4_CO2eq_LA[[#This Row],[Otras Quemas de Combustible (kilotoneladas CO₂e)]]-Y412)/Y412)*100,0),0)</f>
        <v>12.244897959183673</v>
      </c>
      <c r="AB413" s="6">
        <v>0.11</v>
      </c>
    </row>
    <row r="414" spans="1:28" x14ac:dyDescent="0.25">
      <c r="A414" t="s">
        <v>268</v>
      </c>
      <c r="B414" t="s">
        <v>268</v>
      </c>
      <c r="C414" t="s">
        <v>269</v>
      </c>
      <c r="D414">
        <v>1997</v>
      </c>
      <c r="E414">
        <v>14850</v>
      </c>
      <c r="F414">
        <f>IF(A413=Emisiones_CH4_CO2eq_LA[[#This Row],[País]],IFERROR(Emisiones_CH4_CO2eq_LA[[#This Row],[Agricultura (kilotoneladas CO₂e)]]-E413,0),0)</f>
        <v>60</v>
      </c>
      <c r="G414" s="6">
        <f>IF(A413=Emisiones_CH4_CO2eq_LA[[#This Row],[País]],IFERROR(((Emisiones_CH4_CO2eq_LA[[#This Row],[Agricultura (kilotoneladas CO₂e)]]-E413)/E413)*100,0),0)</f>
        <v>0.40567951318458417</v>
      </c>
      <c r="H414" s="6">
        <v>2.9711884753901501</v>
      </c>
      <c r="I414">
        <v>0</v>
      </c>
      <c r="J414">
        <f>IF(A413=Emisiones_CH4_CO2eq_LA[[#This Row],[País]],IFERROR(Emisiones_CH4_CO2eq_LA[[#This Row],[Emisiones Fugitivas (kilotoneladas CO₂e)]]-I413,0),0)</f>
        <v>0</v>
      </c>
      <c r="K414" s="6">
        <f>IF(A413=Emisiones_CH4_CO2eq_LA[[#This Row],[País]],IFERROR(((Emisiones_CH4_CO2eq_LA[[#This Row],[Emisiones Fugitivas (kilotoneladas CO₂e)]]-I413)/I413)*100,0),0)</f>
        <v>0</v>
      </c>
      <c r="L414" s="6">
        <v>0</v>
      </c>
      <c r="M414">
        <v>5030</v>
      </c>
      <c r="N414">
        <f>IF(A413=Emisiones_CH4_CO2eq_LA[[#This Row],[País]],IFERROR(Emisiones_CH4_CO2eq_LA[[#This Row],[Residuos (kilotoneladas CO₂e)]]-M413,0),0)</f>
        <v>120</v>
      </c>
      <c r="O414" s="6">
        <f>IF(A413=Emisiones_CH4_CO2eq_LA[[#This Row],[País]],IFERROR(((Emisiones_CH4_CO2eq_LA[[#This Row],[Residuos (kilotoneladas CO₂e)]]-M413)/M413)*100,0),0)</f>
        <v>2.4439918533604885</v>
      </c>
      <c r="P414" s="6">
        <v>1.0064025610244001</v>
      </c>
      <c r="Q414">
        <v>1480</v>
      </c>
      <c r="R414">
        <f>IF(A413=Emisiones_CH4_CO2eq_LA[[#This Row],[País]],IFERROR(Emisiones_CH4_CO2eq_LA[[#This Row],[UCTUS (kilotoneladas CO₂e)]]-Q413,0),0)</f>
        <v>360</v>
      </c>
      <c r="S414" s="6">
        <f>IF(A413=Emisiones_CH4_CO2eq_LA[[#This Row],[País]],IFERROR(((Emisiones_CH4_CO2eq_LA[[#This Row],[UCTUS (kilotoneladas CO₂e)]]-Q413)/Q413)*100,0),0)</f>
        <v>32.142857142857146</v>
      </c>
      <c r="T414" s="6">
        <v>0.29611844737895099</v>
      </c>
      <c r="U414">
        <v>0</v>
      </c>
      <c r="V414">
        <f>IF(A413=Emisiones_CH4_CO2eq_LA[[#This Row],[País]],IFERROR(Emisiones_CH4_CO2eq_LA[[#This Row],[Industria (kilotoneladas CO₂e)]]-U413,0),0)</f>
        <v>0</v>
      </c>
      <c r="W414" s="6">
        <f>IF(A413=Emisiones_CH4_CO2eq_LA[[#This Row],[País]],IFERROR(((Emisiones_CH4_CO2eq_LA[[#This Row],[Industria (kilotoneladas CO₂e)]]-U413)/U413)*100,0),0)</f>
        <v>0</v>
      </c>
      <c r="X414" s="6">
        <v>0</v>
      </c>
      <c r="Y414">
        <v>620</v>
      </c>
      <c r="Z414">
        <f>IF(A413=Emisiones_CH4_CO2eq_LA[[#This Row],[País]],IFERROR(Emisiones_CH4_CO2eq_LA[[#This Row],[Otras Quemas de Combustible (kilotoneladas CO₂e)]]-Y413,0),0)</f>
        <v>70</v>
      </c>
      <c r="AA414" s="6">
        <f>IF(A413=Emisiones_CH4_CO2eq_LA[[#This Row],[País]],IFERROR(((Emisiones_CH4_CO2eq_LA[[#This Row],[Otras Quemas de Combustible (kilotoneladas CO₂e)]]-Y413)/Y413)*100,0),0)</f>
        <v>12.727272727272727</v>
      </c>
      <c r="AB414" s="6">
        <v>0.12</v>
      </c>
    </row>
    <row r="415" spans="1:28" x14ac:dyDescent="0.25">
      <c r="A415" t="s">
        <v>268</v>
      </c>
      <c r="B415" t="s">
        <v>268</v>
      </c>
      <c r="C415" t="s">
        <v>269</v>
      </c>
      <c r="D415">
        <v>1998</v>
      </c>
      <c r="E415">
        <v>14940</v>
      </c>
      <c r="F415">
        <f>IF(A414=Emisiones_CH4_CO2eq_LA[[#This Row],[País]],IFERROR(Emisiones_CH4_CO2eq_LA[[#This Row],[Agricultura (kilotoneladas CO₂e)]]-E414,0),0)</f>
        <v>90</v>
      </c>
      <c r="G415" s="6">
        <f>IF(A414=Emisiones_CH4_CO2eq_LA[[#This Row],[País]],IFERROR(((Emisiones_CH4_CO2eq_LA[[#This Row],[Agricultura (kilotoneladas CO₂e)]]-E414)/E414)*100,0),0)</f>
        <v>0.60606060606060608</v>
      </c>
      <c r="H415" s="6">
        <v>2.9248238057948299</v>
      </c>
      <c r="I415">
        <v>0</v>
      </c>
      <c r="J415">
        <f>IF(A414=Emisiones_CH4_CO2eq_LA[[#This Row],[País]],IFERROR(Emisiones_CH4_CO2eq_LA[[#This Row],[Emisiones Fugitivas (kilotoneladas CO₂e)]]-I414,0),0)</f>
        <v>0</v>
      </c>
      <c r="K415" s="6">
        <f>IF(A414=Emisiones_CH4_CO2eq_LA[[#This Row],[País]],IFERROR(((Emisiones_CH4_CO2eq_LA[[#This Row],[Emisiones Fugitivas (kilotoneladas CO₂e)]]-I414)/I414)*100,0),0)</f>
        <v>0</v>
      </c>
      <c r="L415" s="6">
        <v>0</v>
      </c>
      <c r="M415">
        <v>5150</v>
      </c>
      <c r="N415">
        <f>IF(A414=Emisiones_CH4_CO2eq_LA[[#This Row],[País]],IFERROR(Emisiones_CH4_CO2eq_LA[[#This Row],[Residuos (kilotoneladas CO₂e)]]-M414,0),0)</f>
        <v>120</v>
      </c>
      <c r="O415" s="6">
        <f>IF(A414=Emisiones_CH4_CO2eq_LA[[#This Row],[País]],IFERROR(((Emisiones_CH4_CO2eq_LA[[#This Row],[Residuos (kilotoneladas CO₂e)]]-M414)/M414)*100,0),0)</f>
        <v>2.3856858846918487</v>
      </c>
      <c r="P415" s="6">
        <v>1.00822239624119</v>
      </c>
      <c r="Q415">
        <v>1240</v>
      </c>
      <c r="R415">
        <f>IF(A414=Emisiones_CH4_CO2eq_LA[[#This Row],[País]],IFERROR(Emisiones_CH4_CO2eq_LA[[#This Row],[UCTUS (kilotoneladas CO₂e)]]-Q414,0),0)</f>
        <v>-240</v>
      </c>
      <c r="S415" s="6">
        <f>IF(A414=Emisiones_CH4_CO2eq_LA[[#This Row],[País]],IFERROR(((Emisiones_CH4_CO2eq_LA[[#This Row],[UCTUS (kilotoneladas CO₂e)]]-Q414)/Q414)*100,0),0)</f>
        <v>-16.216216216216218</v>
      </c>
      <c r="T415" s="6">
        <v>0.242756460454189</v>
      </c>
      <c r="U415">
        <v>0</v>
      </c>
      <c r="V415">
        <f>IF(A414=Emisiones_CH4_CO2eq_LA[[#This Row],[País]],IFERROR(Emisiones_CH4_CO2eq_LA[[#This Row],[Industria (kilotoneladas CO₂e)]]-U414,0),0)</f>
        <v>0</v>
      </c>
      <c r="W415" s="6">
        <f>IF(A414=Emisiones_CH4_CO2eq_LA[[#This Row],[País]],IFERROR(((Emisiones_CH4_CO2eq_LA[[#This Row],[Industria (kilotoneladas CO₂e)]]-U414)/U414)*100,0),0)</f>
        <v>0</v>
      </c>
      <c r="X415" s="6">
        <v>0</v>
      </c>
      <c r="Y415">
        <v>680</v>
      </c>
      <c r="Z415">
        <f>IF(A414=Emisiones_CH4_CO2eq_LA[[#This Row],[País]],IFERROR(Emisiones_CH4_CO2eq_LA[[#This Row],[Otras Quemas de Combustible (kilotoneladas CO₂e)]]-Y414,0),0)</f>
        <v>60</v>
      </c>
      <c r="AA415" s="6">
        <f>IF(A414=Emisiones_CH4_CO2eq_LA[[#This Row],[País]],IFERROR(((Emisiones_CH4_CO2eq_LA[[#This Row],[Otras Quemas de Combustible (kilotoneladas CO₂e)]]-Y414)/Y414)*100,0),0)</f>
        <v>9.67741935483871</v>
      </c>
      <c r="AB415" s="6">
        <v>0.13</v>
      </c>
    </row>
    <row r="416" spans="1:28" x14ac:dyDescent="0.25">
      <c r="A416" t="s">
        <v>268</v>
      </c>
      <c r="B416" t="s">
        <v>268</v>
      </c>
      <c r="C416" t="s">
        <v>269</v>
      </c>
      <c r="D416">
        <v>1999</v>
      </c>
      <c r="E416">
        <v>15030</v>
      </c>
      <c r="F416">
        <f>IF(A415=Emisiones_CH4_CO2eq_LA[[#This Row],[País]],IFERROR(Emisiones_CH4_CO2eq_LA[[#This Row],[Agricultura (kilotoneladas CO₂e)]]-E415,0),0)</f>
        <v>90</v>
      </c>
      <c r="G416" s="6">
        <f>IF(A415=Emisiones_CH4_CO2eq_LA[[#This Row],[País]],IFERROR(((Emisiones_CH4_CO2eq_LA[[#This Row],[Agricultura (kilotoneladas CO₂e)]]-E415)/E415)*100,0),0)</f>
        <v>0.60240963855421692</v>
      </c>
      <c r="H416" s="6">
        <v>2.8815184049079701</v>
      </c>
      <c r="I416">
        <v>0</v>
      </c>
      <c r="J416">
        <f>IF(A415=Emisiones_CH4_CO2eq_LA[[#This Row],[País]],IFERROR(Emisiones_CH4_CO2eq_LA[[#This Row],[Emisiones Fugitivas (kilotoneladas CO₂e)]]-I415,0),0)</f>
        <v>0</v>
      </c>
      <c r="K416" s="6">
        <f>IF(A415=Emisiones_CH4_CO2eq_LA[[#This Row],[País]],IFERROR(((Emisiones_CH4_CO2eq_LA[[#This Row],[Emisiones Fugitivas (kilotoneladas CO₂e)]]-I415)/I415)*100,0),0)</f>
        <v>0</v>
      </c>
      <c r="L416" s="6">
        <v>0</v>
      </c>
      <c r="M416">
        <v>5270</v>
      </c>
      <c r="N416">
        <f>IF(A415=Emisiones_CH4_CO2eq_LA[[#This Row],[País]],IFERROR(Emisiones_CH4_CO2eq_LA[[#This Row],[Residuos (kilotoneladas CO₂e)]]-M415,0),0)</f>
        <v>120</v>
      </c>
      <c r="O416" s="6">
        <f>IF(A415=Emisiones_CH4_CO2eq_LA[[#This Row],[País]],IFERROR(((Emisiones_CH4_CO2eq_LA[[#This Row],[Residuos (kilotoneladas CO₂e)]]-M415)/M415)*100,0),0)</f>
        <v>2.3300970873786406</v>
      </c>
      <c r="P416" s="6">
        <v>1.01035276073619</v>
      </c>
      <c r="Q416">
        <v>3180</v>
      </c>
      <c r="R416">
        <f>IF(A415=Emisiones_CH4_CO2eq_LA[[#This Row],[País]],IFERROR(Emisiones_CH4_CO2eq_LA[[#This Row],[UCTUS (kilotoneladas CO₂e)]]-Q415,0),0)</f>
        <v>1940</v>
      </c>
      <c r="S416" s="6">
        <f>IF(A415=Emisiones_CH4_CO2eq_LA[[#This Row],[País]],IFERROR(((Emisiones_CH4_CO2eq_LA[[#This Row],[UCTUS (kilotoneladas CO₂e)]]-Q415)/Q415)*100,0),0)</f>
        <v>156.45161290322579</v>
      </c>
      <c r="T416" s="6">
        <v>0.60966257668711599</v>
      </c>
      <c r="U416">
        <v>0</v>
      </c>
      <c r="V416">
        <f>IF(A415=Emisiones_CH4_CO2eq_LA[[#This Row],[País]],IFERROR(Emisiones_CH4_CO2eq_LA[[#This Row],[Industria (kilotoneladas CO₂e)]]-U415,0),0)</f>
        <v>0</v>
      </c>
      <c r="W416" s="6">
        <f>IF(A415=Emisiones_CH4_CO2eq_LA[[#This Row],[País]],IFERROR(((Emisiones_CH4_CO2eq_LA[[#This Row],[Industria (kilotoneladas CO₂e)]]-U415)/U415)*100,0),0)</f>
        <v>0</v>
      </c>
      <c r="X416" s="6">
        <v>0</v>
      </c>
      <c r="Y416">
        <v>750</v>
      </c>
      <c r="Z416">
        <f>IF(A415=Emisiones_CH4_CO2eq_LA[[#This Row],[País]],IFERROR(Emisiones_CH4_CO2eq_LA[[#This Row],[Otras Quemas de Combustible (kilotoneladas CO₂e)]]-Y415,0),0)</f>
        <v>70</v>
      </c>
      <c r="AA416" s="6">
        <f>IF(A415=Emisiones_CH4_CO2eq_LA[[#This Row],[País]],IFERROR(((Emisiones_CH4_CO2eq_LA[[#This Row],[Otras Quemas de Combustible (kilotoneladas CO₂e)]]-Y415)/Y415)*100,0),0)</f>
        <v>10.294117647058822</v>
      </c>
      <c r="AB416" s="6">
        <v>0.14000000000000001</v>
      </c>
    </row>
    <row r="417" spans="1:28" x14ac:dyDescent="0.25">
      <c r="A417" t="s">
        <v>268</v>
      </c>
      <c r="B417" t="s">
        <v>268</v>
      </c>
      <c r="C417" t="s">
        <v>269</v>
      </c>
      <c r="D417">
        <v>2000</v>
      </c>
      <c r="E417">
        <v>14580</v>
      </c>
      <c r="F417">
        <f>IF(A416=Emisiones_CH4_CO2eq_LA[[#This Row],[País]],IFERROR(Emisiones_CH4_CO2eq_LA[[#This Row],[Agricultura (kilotoneladas CO₂e)]]-E416,0),0)</f>
        <v>-450</v>
      </c>
      <c r="G417" s="6">
        <f>IF(A416=Emisiones_CH4_CO2eq_LA[[#This Row],[País]],IFERROR(((Emisiones_CH4_CO2eq_LA[[#This Row],[Agricultura (kilotoneladas CO₂e)]]-E416)/E416)*100,0),0)</f>
        <v>-2.9940119760479043</v>
      </c>
      <c r="H417" s="6">
        <v>2.7390569227879</v>
      </c>
      <c r="I417">
        <v>0</v>
      </c>
      <c r="J417">
        <f>IF(A416=Emisiones_CH4_CO2eq_LA[[#This Row],[País]],IFERROR(Emisiones_CH4_CO2eq_LA[[#This Row],[Emisiones Fugitivas (kilotoneladas CO₂e)]]-I416,0),0)</f>
        <v>0</v>
      </c>
      <c r="K417" s="6">
        <f>IF(A416=Emisiones_CH4_CO2eq_LA[[#This Row],[País]],IFERROR(((Emisiones_CH4_CO2eq_LA[[#This Row],[Emisiones Fugitivas (kilotoneladas CO₂e)]]-I416)/I416)*100,0),0)</f>
        <v>0</v>
      </c>
      <c r="L417" s="6">
        <v>0</v>
      </c>
      <c r="M417">
        <v>5400</v>
      </c>
      <c r="N417">
        <f>IF(A416=Emisiones_CH4_CO2eq_LA[[#This Row],[País]],IFERROR(Emisiones_CH4_CO2eq_LA[[#This Row],[Residuos (kilotoneladas CO₂e)]]-M416,0),0)</f>
        <v>130</v>
      </c>
      <c r="O417" s="6">
        <f>IF(A416=Emisiones_CH4_CO2eq_LA[[#This Row],[País]],IFERROR(((Emisiones_CH4_CO2eq_LA[[#This Row],[Residuos (kilotoneladas CO₂e)]]-M416)/M416)*100,0),0)</f>
        <v>2.4667931688804554</v>
      </c>
      <c r="P417" s="6">
        <v>1.0144655269584799</v>
      </c>
      <c r="Q417">
        <v>610</v>
      </c>
      <c r="R417">
        <f>IF(A416=Emisiones_CH4_CO2eq_LA[[#This Row],[País]],IFERROR(Emisiones_CH4_CO2eq_LA[[#This Row],[UCTUS (kilotoneladas CO₂e)]]-Q416,0),0)</f>
        <v>-2570</v>
      </c>
      <c r="S417" s="6">
        <f>IF(A416=Emisiones_CH4_CO2eq_LA[[#This Row],[País]],IFERROR(((Emisiones_CH4_CO2eq_LA[[#This Row],[UCTUS (kilotoneladas CO₂e)]]-Q416)/Q416)*100,0),0)</f>
        <v>-80.817610062893081</v>
      </c>
      <c r="T417" s="6">
        <v>0.11459703174901301</v>
      </c>
      <c r="U417">
        <v>0</v>
      </c>
      <c r="V417">
        <f>IF(A416=Emisiones_CH4_CO2eq_LA[[#This Row],[País]],IFERROR(Emisiones_CH4_CO2eq_LA[[#This Row],[Industria (kilotoneladas CO₂e)]]-U416,0),0)</f>
        <v>0</v>
      </c>
      <c r="W417" s="6">
        <f>IF(A416=Emisiones_CH4_CO2eq_LA[[#This Row],[País]],IFERROR(((Emisiones_CH4_CO2eq_LA[[#This Row],[Industria (kilotoneladas CO₂e)]]-U416)/U416)*100,0),0)</f>
        <v>0</v>
      </c>
      <c r="X417" s="6">
        <v>0</v>
      </c>
      <c r="Y417">
        <v>820</v>
      </c>
      <c r="Z417">
        <f>IF(A416=Emisiones_CH4_CO2eq_LA[[#This Row],[País]],IFERROR(Emisiones_CH4_CO2eq_LA[[#This Row],[Otras Quemas de Combustible (kilotoneladas CO₂e)]]-Y416,0),0)</f>
        <v>70</v>
      </c>
      <c r="AA417" s="6">
        <f>IF(A416=Emisiones_CH4_CO2eq_LA[[#This Row],[País]],IFERROR(((Emisiones_CH4_CO2eq_LA[[#This Row],[Otras Quemas de Combustible (kilotoneladas CO₂e)]]-Y416)/Y416)*100,0),0)</f>
        <v>9.3333333333333339</v>
      </c>
      <c r="AB417" s="6">
        <v>0.15</v>
      </c>
    </row>
    <row r="418" spans="1:28" x14ac:dyDescent="0.25">
      <c r="A418" t="s">
        <v>268</v>
      </c>
      <c r="B418" t="s">
        <v>268</v>
      </c>
      <c r="C418" t="s">
        <v>269</v>
      </c>
      <c r="D418">
        <v>2001</v>
      </c>
      <c r="E418">
        <v>15450</v>
      </c>
      <c r="F418">
        <f>IF(A417=Emisiones_CH4_CO2eq_LA[[#This Row],[País]],IFERROR(Emisiones_CH4_CO2eq_LA[[#This Row],[Agricultura (kilotoneladas CO₂e)]]-E417,0),0)</f>
        <v>870</v>
      </c>
      <c r="G418" s="6">
        <f>IF(A417=Emisiones_CH4_CO2eq_LA[[#This Row],[País]],IFERROR(((Emisiones_CH4_CO2eq_LA[[#This Row],[Agricultura (kilotoneladas CO₂e)]]-E417)/E417)*100,0),0)</f>
        <v>5.9670781893004117</v>
      </c>
      <c r="H418" s="6">
        <v>2.8463522476050098</v>
      </c>
      <c r="I418">
        <v>0</v>
      </c>
      <c r="J418">
        <f>IF(A417=Emisiones_CH4_CO2eq_LA[[#This Row],[País]],IFERROR(Emisiones_CH4_CO2eq_LA[[#This Row],[Emisiones Fugitivas (kilotoneladas CO₂e)]]-I417,0),0)</f>
        <v>0</v>
      </c>
      <c r="K418" s="6">
        <f>IF(A417=Emisiones_CH4_CO2eq_LA[[#This Row],[País]],IFERROR(((Emisiones_CH4_CO2eq_LA[[#This Row],[Emisiones Fugitivas (kilotoneladas CO₂e)]]-I417)/I417)*100,0),0)</f>
        <v>0</v>
      </c>
      <c r="L418" s="6">
        <v>0</v>
      </c>
      <c r="M418">
        <v>5500</v>
      </c>
      <c r="N418">
        <f>IF(A417=Emisiones_CH4_CO2eq_LA[[#This Row],[País]],IFERROR(Emisiones_CH4_CO2eq_LA[[#This Row],[Residuos (kilotoneladas CO₂e)]]-M417,0),0)</f>
        <v>100</v>
      </c>
      <c r="O418" s="6">
        <f>IF(A417=Emisiones_CH4_CO2eq_LA[[#This Row],[País]],IFERROR(((Emisiones_CH4_CO2eq_LA[[#This Row],[Residuos (kilotoneladas CO₂e)]]-M417)/M417)*100,0),0)</f>
        <v>1.8518518518518516</v>
      </c>
      <c r="P418" s="6">
        <v>1.0132645541635901</v>
      </c>
      <c r="Q418">
        <v>3310</v>
      </c>
      <c r="R418">
        <f>IF(A417=Emisiones_CH4_CO2eq_LA[[#This Row],[País]],IFERROR(Emisiones_CH4_CO2eq_LA[[#This Row],[UCTUS (kilotoneladas CO₂e)]]-Q417,0),0)</f>
        <v>2700</v>
      </c>
      <c r="S418" s="6">
        <f>IF(A417=Emisiones_CH4_CO2eq_LA[[#This Row],[País]],IFERROR(((Emisiones_CH4_CO2eq_LA[[#This Row],[UCTUS (kilotoneladas CO₂e)]]-Q417)/Q417)*100,0),0)</f>
        <v>442.62295081967216</v>
      </c>
      <c r="T418" s="6">
        <v>0.60980103168754596</v>
      </c>
      <c r="U418">
        <v>0</v>
      </c>
      <c r="V418">
        <f>IF(A417=Emisiones_CH4_CO2eq_LA[[#This Row],[País]],IFERROR(Emisiones_CH4_CO2eq_LA[[#This Row],[Industria (kilotoneladas CO₂e)]]-U417,0),0)</f>
        <v>0</v>
      </c>
      <c r="W418" s="6">
        <f>IF(A417=Emisiones_CH4_CO2eq_LA[[#This Row],[País]],IFERROR(((Emisiones_CH4_CO2eq_LA[[#This Row],[Industria (kilotoneladas CO₂e)]]-U417)/U417)*100,0),0)</f>
        <v>0</v>
      </c>
      <c r="X418" s="6">
        <v>0</v>
      </c>
      <c r="Y418">
        <v>810</v>
      </c>
      <c r="Z418">
        <f>IF(A417=Emisiones_CH4_CO2eq_LA[[#This Row],[País]],IFERROR(Emisiones_CH4_CO2eq_LA[[#This Row],[Otras Quemas de Combustible (kilotoneladas CO₂e)]]-Y417,0),0)</f>
        <v>-10</v>
      </c>
      <c r="AA418" s="6">
        <f>IF(A417=Emisiones_CH4_CO2eq_LA[[#This Row],[País]],IFERROR(((Emisiones_CH4_CO2eq_LA[[#This Row],[Otras Quemas de Combustible (kilotoneladas CO₂e)]]-Y417)/Y417)*100,0),0)</f>
        <v>-1.2195121951219512</v>
      </c>
      <c r="AB418" s="6">
        <v>0.15</v>
      </c>
    </row>
    <row r="419" spans="1:28" x14ac:dyDescent="0.25">
      <c r="A419" t="s">
        <v>268</v>
      </c>
      <c r="B419" t="s">
        <v>268</v>
      </c>
      <c r="C419" t="s">
        <v>269</v>
      </c>
      <c r="D419">
        <v>2002</v>
      </c>
      <c r="E419">
        <v>14670</v>
      </c>
      <c r="F419">
        <f>IF(A418=Emisiones_CH4_CO2eq_LA[[#This Row],[País]],IFERROR(Emisiones_CH4_CO2eq_LA[[#This Row],[Agricultura (kilotoneladas CO₂e)]]-E418,0),0)</f>
        <v>-780</v>
      </c>
      <c r="G419" s="6">
        <f>IF(A418=Emisiones_CH4_CO2eq_LA[[#This Row],[País]],IFERROR(((Emisiones_CH4_CO2eq_LA[[#This Row],[Agricultura (kilotoneladas CO₂e)]]-E418)/E418)*100,0),0)</f>
        <v>-5.0485436893203879</v>
      </c>
      <c r="H419" s="6">
        <v>2.6518438177874102</v>
      </c>
      <c r="I419">
        <v>0</v>
      </c>
      <c r="J419">
        <f>IF(A418=Emisiones_CH4_CO2eq_LA[[#This Row],[País]],IFERROR(Emisiones_CH4_CO2eq_LA[[#This Row],[Emisiones Fugitivas (kilotoneladas CO₂e)]]-I418,0),0)</f>
        <v>0</v>
      </c>
      <c r="K419" s="6">
        <f>IF(A418=Emisiones_CH4_CO2eq_LA[[#This Row],[País]],IFERROR(((Emisiones_CH4_CO2eq_LA[[#This Row],[Emisiones Fugitivas (kilotoneladas CO₂e)]]-I418)/I418)*100,0),0)</f>
        <v>0</v>
      </c>
      <c r="L419" s="6">
        <v>0</v>
      </c>
      <c r="M419">
        <v>5610</v>
      </c>
      <c r="N419">
        <f>IF(A418=Emisiones_CH4_CO2eq_LA[[#This Row],[País]],IFERROR(Emisiones_CH4_CO2eq_LA[[#This Row],[Residuos (kilotoneladas CO₂e)]]-M418,0),0)</f>
        <v>110</v>
      </c>
      <c r="O419" s="6">
        <f>IF(A418=Emisiones_CH4_CO2eq_LA[[#This Row],[País]],IFERROR(((Emisiones_CH4_CO2eq_LA[[#This Row],[Residuos (kilotoneladas CO₂e)]]-M418)/M418)*100,0),0)</f>
        <v>2</v>
      </c>
      <c r="P419" s="6">
        <v>1.0140997830802601</v>
      </c>
      <c r="Q419">
        <v>5640</v>
      </c>
      <c r="R419">
        <f>IF(A418=Emisiones_CH4_CO2eq_LA[[#This Row],[País]],IFERROR(Emisiones_CH4_CO2eq_LA[[#This Row],[UCTUS (kilotoneladas CO₂e)]]-Q418,0),0)</f>
        <v>2330</v>
      </c>
      <c r="S419" s="6">
        <f>IF(A418=Emisiones_CH4_CO2eq_LA[[#This Row],[País]],IFERROR(((Emisiones_CH4_CO2eq_LA[[#This Row],[UCTUS (kilotoneladas CO₂e)]]-Q418)/Q418)*100,0),0)</f>
        <v>70.392749244712988</v>
      </c>
      <c r="T419" s="6">
        <v>1.01952277657266</v>
      </c>
      <c r="U419">
        <v>0</v>
      </c>
      <c r="V419">
        <f>IF(A418=Emisiones_CH4_CO2eq_LA[[#This Row],[País]],IFERROR(Emisiones_CH4_CO2eq_LA[[#This Row],[Industria (kilotoneladas CO₂e)]]-U418,0),0)</f>
        <v>0</v>
      </c>
      <c r="W419" s="6">
        <f>IF(A418=Emisiones_CH4_CO2eq_LA[[#This Row],[País]],IFERROR(((Emisiones_CH4_CO2eq_LA[[#This Row],[Industria (kilotoneladas CO₂e)]]-U418)/U418)*100,0),0)</f>
        <v>0</v>
      </c>
      <c r="X419" s="6">
        <v>0</v>
      </c>
      <c r="Y419">
        <v>800</v>
      </c>
      <c r="Z419">
        <f>IF(A418=Emisiones_CH4_CO2eq_LA[[#This Row],[País]],IFERROR(Emisiones_CH4_CO2eq_LA[[#This Row],[Otras Quemas de Combustible (kilotoneladas CO₂e)]]-Y418,0),0)</f>
        <v>-10</v>
      </c>
      <c r="AA419" s="6">
        <f>IF(A418=Emisiones_CH4_CO2eq_LA[[#This Row],[País]],IFERROR(((Emisiones_CH4_CO2eq_LA[[#This Row],[Otras Quemas de Combustible (kilotoneladas CO₂e)]]-Y418)/Y418)*100,0),0)</f>
        <v>-1.2345679012345678</v>
      </c>
      <c r="AB419" s="6">
        <v>0.14000000000000001</v>
      </c>
    </row>
    <row r="420" spans="1:28" x14ac:dyDescent="0.25">
      <c r="A420" t="s">
        <v>268</v>
      </c>
      <c r="B420" t="s">
        <v>268</v>
      </c>
      <c r="C420" t="s">
        <v>269</v>
      </c>
      <c r="D420">
        <v>2003</v>
      </c>
      <c r="E420">
        <v>16040</v>
      </c>
      <c r="F420">
        <f>IF(A419=Emisiones_CH4_CO2eq_LA[[#This Row],[País]],IFERROR(Emisiones_CH4_CO2eq_LA[[#This Row],[Agricultura (kilotoneladas CO₂e)]]-E419,0),0)</f>
        <v>1370</v>
      </c>
      <c r="G420" s="6">
        <f>IF(A419=Emisiones_CH4_CO2eq_LA[[#This Row],[País]],IFERROR(((Emisiones_CH4_CO2eq_LA[[#This Row],[Agricultura (kilotoneladas CO₂e)]]-E419)/E419)*100,0),0)</f>
        <v>9.3387866394001353</v>
      </c>
      <c r="H420" s="6">
        <v>2.8475057695721602</v>
      </c>
      <c r="I420">
        <v>0</v>
      </c>
      <c r="J420">
        <f>IF(A419=Emisiones_CH4_CO2eq_LA[[#This Row],[País]],IFERROR(Emisiones_CH4_CO2eq_LA[[#This Row],[Emisiones Fugitivas (kilotoneladas CO₂e)]]-I419,0),0)</f>
        <v>0</v>
      </c>
      <c r="K420" s="6">
        <f>IF(A419=Emisiones_CH4_CO2eq_LA[[#This Row],[País]],IFERROR(((Emisiones_CH4_CO2eq_LA[[#This Row],[Emisiones Fugitivas (kilotoneladas CO₂e)]]-I419)/I419)*100,0),0)</f>
        <v>0</v>
      </c>
      <c r="L420" s="6">
        <v>0</v>
      </c>
      <c r="M420">
        <v>5720</v>
      </c>
      <c r="N420">
        <f>IF(A419=Emisiones_CH4_CO2eq_LA[[#This Row],[País]],IFERROR(Emisiones_CH4_CO2eq_LA[[#This Row],[Residuos (kilotoneladas CO₂e)]]-M419,0),0)</f>
        <v>110</v>
      </c>
      <c r="O420" s="6">
        <f>IF(A419=Emisiones_CH4_CO2eq_LA[[#This Row],[País]],IFERROR(((Emisiones_CH4_CO2eq_LA[[#This Row],[Residuos (kilotoneladas CO₂e)]]-M419)/M419)*100,0),0)</f>
        <v>1.9607843137254901</v>
      </c>
      <c r="P420" s="6">
        <v>1.0154447008698699</v>
      </c>
      <c r="Q420">
        <v>3790</v>
      </c>
      <c r="R420">
        <f>IF(A419=Emisiones_CH4_CO2eq_LA[[#This Row],[País]],IFERROR(Emisiones_CH4_CO2eq_LA[[#This Row],[UCTUS (kilotoneladas CO₂e)]]-Q419,0),0)</f>
        <v>-1850</v>
      </c>
      <c r="S420" s="6">
        <f>IF(A419=Emisiones_CH4_CO2eq_LA[[#This Row],[País]],IFERROR(((Emisiones_CH4_CO2eq_LA[[#This Row],[UCTUS (kilotoneladas CO₂e)]]-Q419)/Q419)*100,0),0)</f>
        <v>-32.801418439716315</v>
      </c>
      <c r="T420" s="6">
        <v>0.67282087697496895</v>
      </c>
      <c r="U420">
        <v>0</v>
      </c>
      <c r="V420">
        <f>IF(A419=Emisiones_CH4_CO2eq_LA[[#This Row],[País]],IFERROR(Emisiones_CH4_CO2eq_LA[[#This Row],[Industria (kilotoneladas CO₂e)]]-U419,0),0)</f>
        <v>0</v>
      </c>
      <c r="W420" s="6">
        <f>IF(A419=Emisiones_CH4_CO2eq_LA[[#This Row],[País]],IFERROR(((Emisiones_CH4_CO2eq_LA[[#This Row],[Industria (kilotoneladas CO₂e)]]-U419)/U419)*100,0),0)</f>
        <v>0</v>
      </c>
      <c r="X420" s="6">
        <v>0</v>
      </c>
      <c r="Y420">
        <v>790</v>
      </c>
      <c r="Z420">
        <f>IF(A419=Emisiones_CH4_CO2eq_LA[[#This Row],[País]],IFERROR(Emisiones_CH4_CO2eq_LA[[#This Row],[Otras Quemas de Combustible (kilotoneladas CO₂e)]]-Y419,0),0)</f>
        <v>-10</v>
      </c>
      <c r="AA420" s="6">
        <f>IF(A419=Emisiones_CH4_CO2eq_LA[[#This Row],[País]],IFERROR(((Emisiones_CH4_CO2eq_LA[[#This Row],[Otras Quemas de Combustible (kilotoneladas CO₂e)]]-Y419)/Y419)*100,0),0)</f>
        <v>-1.25</v>
      </c>
      <c r="AB420" s="6">
        <v>0.14000000000000001</v>
      </c>
    </row>
    <row r="421" spans="1:28" x14ac:dyDescent="0.25">
      <c r="A421" t="s">
        <v>268</v>
      </c>
      <c r="B421" t="s">
        <v>268</v>
      </c>
      <c r="C421" t="s">
        <v>269</v>
      </c>
      <c r="D421">
        <v>2004</v>
      </c>
      <c r="E421">
        <v>14810</v>
      </c>
      <c r="F421">
        <f>IF(A420=Emisiones_CH4_CO2eq_LA[[#This Row],[País]],IFERROR(Emisiones_CH4_CO2eq_LA[[#This Row],[Agricultura (kilotoneladas CO₂e)]]-E420,0),0)</f>
        <v>-1230</v>
      </c>
      <c r="G421" s="6">
        <f>IF(A420=Emisiones_CH4_CO2eq_LA[[#This Row],[País]],IFERROR(((Emisiones_CH4_CO2eq_LA[[#This Row],[Agricultura (kilotoneladas CO₂e)]]-E420)/E420)*100,0),0)</f>
        <v>-7.6683291770573563</v>
      </c>
      <c r="H421" s="6">
        <v>2.58419124062118</v>
      </c>
      <c r="I421">
        <v>0</v>
      </c>
      <c r="J421">
        <f>IF(A420=Emisiones_CH4_CO2eq_LA[[#This Row],[País]],IFERROR(Emisiones_CH4_CO2eq_LA[[#This Row],[Emisiones Fugitivas (kilotoneladas CO₂e)]]-I420,0),0)</f>
        <v>0</v>
      </c>
      <c r="K421" s="6">
        <f>IF(A420=Emisiones_CH4_CO2eq_LA[[#This Row],[País]],IFERROR(((Emisiones_CH4_CO2eq_LA[[#This Row],[Emisiones Fugitivas (kilotoneladas CO₂e)]]-I420)/I420)*100,0),0)</f>
        <v>0</v>
      </c>
      <c r="L421" s="6">
        <v>0</v>
      </c>
      <c r="M421">
        <v>5830</v>
      </c>
      <c r="N421">
        <f>IF(A420=Emisiones_CH4_CO2eq_LA[[#This Row],[País]],IFERROR(Emisiones_CH4_CO2eq_LA[[#This Row],[Residuos (kilotoneladas CO₂e)]]-M420,0),0)</f>
        <v>110</v>
      </c>
      <c r="O421" s="6">
        <f>IF(A420=Emisiones_CH4_CO2eq_LA[[#This Row],[País]],IFERROR(((Emisiones_CH4_CO2eq_LA[[#This Row],[Residuos (kilotoneladas CO₂e)]]-M420)/M420)*100,0),0)</f>
        <v>1.9230769230769231</v>
      </c>
      <c r="P421" s="6">
        <v>1.0172744721689</v>
      </c>
      <c r="Q421">
        <v>3040</v>
      </c>
      <c r="R421">
        <f>IF(A420=Emisiones_CH4_CO2eq_LA[[#This Row],[País]],IFERROR(Emisiones_CH4_CO2eq_LA[[#This Row],[UCTUS (kilotoneladas CO₂e)]]-Q420,0),0)</f>
        <v>-750</v>
      </c>
      <c r="S421" s="6">
        <f>IF(A420=Emisiones_CH4_CO2eq_LA[[#This Row],[País]],IFERROR(((Emisiones_CH4_CO2eq_LA[[#This Row],[UCTUS (kilotoneladas CO₂e)]]-Q420)/Q420)*100,0),0)</f>
        <v>-19.788918205804748</v>
      </c>
      <c r="T421" s="6">
        <v>0.53044843831791999</v>
      </c>
      <c r="U421">
        <v>0</v>
      </c>
      <c r="V421">
        <f>IF(A420=Emisiones_CH4_CO2eq_LA[[#This Row],[País]],IFERROR(Emisiones_CH4_CO2eq_LA[[#This Row],[Industria (kilotoneladas CO₂e)]]-U420,0),0)</f>
        <v>0</v>
      </c>
      <c r="W421" s="6">
        <f>IF(A420=Emisiones_CH4_CO2eq_LA[[#This Row],[País]],IFERROR(((Emisiones_CH4_CO2eq_LA[[#This Row],[Industria (kilotoneladas CO₂e)]]-U420)/U420)*100,0),0)</f>
        <v>0</v>
      </c>
      <c r="X421" s="6">
        <v>0</v>
      </c>
      <c r="Y421">
        <v>780</v>
      </c>
      <c r="Z421">
        <f>IF(A420=Emisiones_CH4_CO2eq_LA[[#This Row],[País]],IFERROR(Emisiones_CH4_CO2eq_LA[[#This Row],[Otras Quemas de Combustible (kilotoneladas CO₂e)]]-Y420,0),0)</f>
        <v>-10</v>
      </c>
      <c r="AA421" s="6">
        <f>IF(A420=Emisiones_CH4_CO2eq_LA[[#This Row],[País]],IFERROR(((Emisiones_CH4_CO2eq_LA[[#This Row],[Otras Quemas de Combustible (kilotoneladas CO₂e)]]-Y420)/Y420)*100,0),0)</f>
        <v>-1.2658227848101267</v>
      </c>
      <c r="AB421" s="6">
        <v>0.14000000000000001</v>
      </c>
    </row>
    <row r="422" spans="1:28" x14ac:dyDescent="0.25">
      <c r="A422" t="s">
        <v>268</v>
      </c>
      <c r="B422" t="s">
        <v>268</v>
      </c>
      <c r="C422" t="s">
        <v>269</v>
      </c>
      <c r="D422">
        <v>2005</v>
      </c>
      <c r="E422">
        <v>15480</v>
      </c>
      <c r="F422">
        <f>IF(A421=Emisiones_CH4_CO2eq_LA[[#This Row],[País]],IFERROR(Emisiones_CH4_CO2eq_LA[[#This Row],[Agricultura (kilotoneladas CO₂e)]]-E421,0),0)</f>
        <v>670</v>
      </c>
      <c r="G422" s="6">
        <f>IF(A421=Emisiones_CH4_CO2eq_LA[[#This Row],[País]],IFERROR(((Emisiones_CH4_CO2eq_LA[[#This Row],[Agricultura (kilotoneladas CO₂e)]]-E421)/E421)*100,0),0)</f>
        <v>4.5239702903443622</v>
      </c>
      <c r="H422" s="6">
        <v>2.6579670329670302</v>
      </c>
      <c r="I422">
        <v>0</v>
      </c>
      <c r="J422">
        <f>IF(A421=Emisiones_CH4_CO2eq_LA[[#This Row],[País]],IFERROR(Emisiones_CH4_CO2eq_LA[[#This Row],[Emisiones Fugitivas (kilotoneladas CO₂e)]]-I421,0),0)</f>
        <v>0</v>
      </c>
      <c r="K422" s="6">
        <f>IF(A421=Emisiones_CH4_CO2eq_LA[[#This Row],[País]],IFERROR(((Emisiones_CH4_CO2eq_LA[[#This Row],[Emisiones Fugitivas (kilotoneladas CO₂e)]]-I421)/I421)*100,0),0)</f>
        <v>0</v>
      </c>
      <c r="L422" s="6">
        <v>0</v>
      </c>
      <c r="M422">
        <v>5940</v>
      </c>
      <c r="N422">
        <f>IF(A421=Emisiones_CH4_CO2eq_LA[[#This Row],[País]],IFERROR(Emisiones_CH4_CO2eq_LA[[#This Row],[Residuos (kilotoneladas CO₂e)]]-M421,0),0)</f>
        <v>110</v>
      </c>
      <c r="O422" s="6">
        <f>IF(A421=Emisiones_CH4_CO2eq_LA[[#This Row],[País]],IFERROR(((Emisiones_CH4_CO2eq_LA[[#This Row],[Residuos (kilotoneladas CO₂e)]]-M421)/M421)*100,0),0)</f>
        <v>1.8867924528301887</v>
      </c>
      <c r="P422" s="6">
        <v>1.0199175824175799</v>
      </c>
      <c r="Q422">
        <v>3740</v>
      </c>
      <c r="R422">
        <f>IF(A421=Emisiones_CH4_CO2eq_LA[[#This Row],[País]],IFERROR(Emisiones_CH4_CO2eq_LA[[#This Row],[UCTUS (kilotoneladas CO₂e)]]-Q421,0),0)</f>
        <v>700</v>
      </c>
      <c r="S422" s="6">
        <f>IF(A421=Emisiones_CH4_CO2eq_LA[[#This Row],[País]],IFERROR(((Emisiones_CH4_CO2eq_LA[[#This Row],[UCTUS (kilotoneladas CO₂e)]]-Q421)/Q421)*100,0),0)</f>
        <v>23.026315789473685</v>
      </c>
      <c r="T422" s="6">
        <v>0.64217032967032905</v>
      </c>
      <c r="U422">
        <v>0</v>
      </c>
      <c r="V422">
        <f>IF(A421=Emisiones_CH4_CO2eq_LA[[#This Row],[País]],IFERROR(Emisiones_CH4_CO2eq_LA[[#This Row],[Industria (kilotoneladas CO₂e)]]-U421,0),0)</f>
        <v>0</v>
      </c>
      <c r="W422" s="6">
        <f>IF(A421=Emisiones_CH4_CO2eq_LA[[#This Row],[País]],IFERROR(((Emisiones_CH4_CO2eq_LA[[#This Row],[Industria (kilotoneladas CO₂e)]]-U421)/U421)*100,0),0)</f>
        <v>0</v>
      </c>
      <c r="X422" s="6">
        <v>0</v>
      </c>
      <c r="Y422">
        <v>770</v>
      </c>
      <c r="Z422">
        <f>IF(A421=Emisiones_CH4_CO2eq_LA[[#This Row],[País]],IFERROR(Emisiones_CH4_CO2eq_LA[[#This Row],[Otras Quemas de Combustible (kilotoneladas CO₂e)]]-Y421,0),0)</f>
        <v>-10</v>
      </c>
      <c r="AA422" s="6">
        <f>IF(A421=Emisiones_CH4_CO2eq_LA[[#This Row],[País]],IFERROR(((Emisiones_CH4_CO2eq_LA[[#This Row],[Otras Quemas de Combustible (kilotoneladas CO₂e)]]-Y421)/Y421)*100,0),0)</f>
        <v>-1.2820512820512819</v>
      </c>
      <c r="AB422" s="6">
        <v>0.13</v>
      </c>
    </row>
    <row r="423" spans="1:28" x14ac:dyDescent="0.25">
      <c r="A423" t="s">
        <v>268</v>
      </c>
      <c r="B423" t="s">
        <v>268</v>
      </c>
      <c r="C423" t="s">
        <v>269</v>
      </c>
      <c r="D423">
        <v>2006</v>
      </c>
      <c r="E423">
        <v>15610</v>
      </c>
      <c r="F423">
        <f>IF(A422=Emisiones_CH4_CO2eq_LA[[#This Row],[País]],IFERROR(Emisiones_CH4_CO2eq_LA[[#This Row],[Agricultura (kilotoneladas CO₂e)]]-E422,0),0)</f>
        <v>130</v>
      </c>
      <c r="G423" s="6">
        <f>IF(A422=Emisiones_CH4_CO2eq_LA[[#This Row],[País]],IFERROR(((Emisiones_CH4_CO2eq_LA[[#This Row],[Agricultura (kilotoneladas CO₂e)]]-E422)/E422)*100,0),0)</f>
        <v>0.83979328165374678</v>
      </c>
      <c r="H423" s="6">
        <v>2.6399458819550099</v>
      </c>
      <c r="I423">
        <v>0</v>
      </c>
      <c r="J423">
        <f>IF(A422=Emisiones_CH4_CO2eq_LA[[#This Row],[País]],IFERROR(Emisiones_CH4_CO2eq_LA[[#This Row],[Emisiones Fugitivas (kilotoneladas CO₂e)]]-I422,0),0)</f>
        <v>0</v>
      </c>
      <c r="K423" s="6">
        <f>IF(A422=Emisiones_CH4_CO2eq_LA[[#This Row],[País]],IFERROR(((Emisiones_CH4_CO2eq_LA[[#This Row],[Emisiones Fugitivas (kilotoneladas CO₂e)]]-I422)/I422)*100,0),0)</f>
        <v>0</v>
      </c>
      <c r="L423" s="6">
        <v>0</v>
      </c>
      <c r="M423">
        <v>6030</v>
      </c>
      <c r="N423">
        <f>IF(A422=Emisiones_CH4_CO2eq_LA[[#This Row],[País]],IFERROR(Emisiones_CH4_CO2eq_LA[[#This Row],[Residuos (kilotoneladas CO₂e)]]-M422,0),0)</f>
        <v>90</v>
      </c>
      <c r="O423" s="6">
        <f>IF(A422=Emisiones_CH4_CO2eq_LA[[#This Row],[País]],IFERROR(((Emisiones_CH4_CO2eq_LA[[#This Row],[Residuos (kilotoneladas CO₂e)]]-M422)/M422)*100,0),0)</f>
        <v>1.5151515151515151</v>
      </c>
      <c r="P423" s="6">
        <v>1.0197869101978601</v>
      </c>
      <c r="Q423">
        <v>3170</v>
      </c>
      <c r="R423">
        <f>IF(A422=Emisiones_CH4_CO2eq_LA[[#This Row],[País]],IFERROR(Emisiones_CH4_CO2eq_LA[[#This Row],[UCTUS (kilotoneladas CO₂e)]]-Q422,0),0)</f>
        <v>-570</v>
      </c>
      <c r="S423" s="6">
        <f>IF(A422=Emisiones_CH4_CO2eq_LA[[#This Row],[País]],IFERROR(((Emisiones_CH4_CO2eq_LA[[#This Row],[UCTUS (kilotoneladas CO₂e)]]-Q422)/Q422)*100,0),0)</f>
        <v>-15.240641711229946</v>
      </c>
      <c r="T423" s="6">
        <v>0.53610688313884602</v>
      </c>
      <c r="U423">
        <v>0</v>
      </c>
      <c r="V423">
        <f>IF(A422=Emisiones_CH4_CO2eq_LA[[#This Row],[País]],IFERROR(Emisiones_CH4_CO2eq_LA[[#This Row],[Industria (kilotoneladas CO₂e)]]-U422,0),0)</f>
        <v>0</v>
      </c>
      <c r="W423" s="6">
        <f>IF(A422=Emisiones_CH4_CO2eq_LA[[#This Row],[País]],IFERROR(((Emisiones_CH4_CO2eq_LA[[#This Row],[Industria (kilotoneladas CO₂e)]]-U422)/U422)*100,0),0)</f>
        <v>0</v>
      </c>
      <c r="X423" s="6">
        <v>0</v>
      </c>
      <c r="Y423">
        <v>820</v>
      </c>
      <c r="Z423">
        <f>IF(A422=Emisiones_CH4_CO2eq_LA[[#This Row],[País]],IFERROR(Emisiones_CH4_CO2eq_LA[[#This Row],[Otras Quemas de Combustible (kilotoneladas CO₂e)]]-Y422,0),0)</f>
        <v>50</v>
      </c>
      <c r="AA423" s="6">
        <f>IF(A422=Emisiones_CH4_CO2eq_LA[[#This Row],[País]],IFERROR(((Emisiones_CH4_CO2eq_LA[[#This Row],[Otras Quemas de Combustible (kilotoneladas CO₂e)]]-Y422)/Y422)*100,0),0)</f>
        <v>6.4935064935064926</v>
      </c>
      <c r="AB423" s="6">
        <v>0.14000000000000001</v>
      </c>
    </row>
    <row r="424" spans="1:28" x14ac:dyDescent="0.25">
      <c r="A424" t="s">
        <v>268</v>
      </c>
      <c r="B424" t="s">
        <v>268</v>
      </c>
      <c r="C424" t="s">
        <v>269</v>
      </c>
      <c r="D424">
        <v>2007</v>
      </c>
      <c r="E424">
        <v>16750</v>
      </c>
      <c r="F424">
        <f>IF(A423=Emisiones_CH4_CO2eq_LA[[#This Row],[País]],IFERROR(Emisiones_CH4_CO2eq_LA[[#This Row],[Agricultura (kilotoneladas CO₂e)]]-E423,0),0)</f>
        <v>1140</v>
      </c>
      <c r="G424" s="6">
        <f>IF(A423=Emisiones_CH4_CO2eq_LA[[#This Row],[País]],IFERROR(((Emisiones_CH4_CO2eq_LA[[#This Row],[Agricultura (kilotoneladas CO₂e)]]-E423)/E423)*100,0),0)</f>
        <v>7.3030108904548365</v>
      </c>
      <c r="H424" s="6">
        <v>2.7925975325108299</v>
      </c>
      <c r="I424">
        <v>0</v>
      </c>
      <c r="J424">
        <f>IF(A423=Emisiones_CH4_CO2eq_LA[[#This Row],[País]],IFERROR(Emisiones_CH4_CO2eq_LA[[#This Row],[Emisiones Fugitivas (kilotoneladas CO₂e)]]-I423,0),0)</f>
        <v>0</v>
      </c>
      <c r="K424" s="6">
        <f>IF(A423=Emisiones_CH4_CO2eq_LA[[#This Row],[País]],IFERROR(((Emisiones_CH4_CO2eq_LA[[#This Row],[Emisiones Fugitivas (kilotoneladas CO₂e)]]-I423)/I423)*100,0),0)</f>
        <v>0</v>
      </c>
      <c r="L424" s="6">
        <v>0</v>
      </c>
      <c r="M424">
        <v>6120</v>
      </c>
      <c r="N424">
        <f>IF(A423=Emisiones_CH4_CO2eq_LA[[#This Row],[País]],IFERROR(Emisiones_CH4_CO2eq_LA[[#This Row],[Residuos (kilotoneladas CO₂e)]]-M423,0),0)</f>
        <v>90</v>
      </c>
      <c r="O424" s="6">
        <f>IF(A423=Emisiones_CH4_CO2eq_LA[[#This Row],[País]],IFERROR(((Emisiones_CH4_CO2eq_LA[[#This Row],[Residuos (kilotoneladas CO₂e)]]-M423)/M423)*100,0),0)</f>
        <v>1.4925373134328357</v>
      </c>
      <c r="P424" s="6">
        <v>1.0203401133711201</v>
      </c>
      <c r="Q424">
        <v>4360</v>
      </c>
      <c r="R424">
        <f>IF(A423=Emisiones_CH4_CO2eq_LA[[#This Row],[País]],IFERROR(Emisiones_CH4_CO2eq_LA[[#This Row],[UCTUS (kilotoneladas CO₂e)]]-Q423,0),0)</f>
        <v>1190</v>
      </c>
      <c r="S424" s="6">
        <f>IF(A423=Emisiones_CH4_CO2eq_LA[[#This Row],[País]],IFERROR(((Emisiones_CH4_CO2eq_LA[[#This Row],[UCTUS (kilotoneladas CO₂e)]]-Q423)/Q423)*100,0),0)</f>
        <v>37.539432176656149</v>
      </c>
      <c r="T424" s="6">
        <v>0.72690896965655205</v>
      </c>
      <c r="U424">
        <v>0</v>
      </c>
      <c r="V424">
        <f>IF(A423=Emisiones_CH4_CO2eq_LA[[#This Row],[País]],IFERROR(Emisiones_CH4_CO2eq_LA[[#This Row],[Industria (kilotoneladas CO₂e)]]-U423,0),0)</f>
        <v>0</v>
      </c>
      <c r="W424" s="6">
        <f>IF(A423=Emisiones_CH4_CO2eq_LA[[#This Row],[País]],IFERROR(((Emisiones_CH4_CO2eq_LA[[#This Row],[Industria (kilotoneladas CO₂e)]]-U423)/U423)*100,0),0)</f>
        <v>0</v>
      </c>
      <c r="X424" s="6">
        <v>0</v>
      </c>
      <c r="Y424">
        <v>870</v>
      </c>
      <c r="Z424">
        <f>IF(A423=Emisiones_CH4_CO2eq_LA[[#This Row],[País]],IFERROR(Emisiones_CH4_CO2eq_LA[[#This Row],[Otras Quemas de Combustible (kilotoneladas CO₂e)]]-Y423,0),0)</f>
        <v>50</v>
      </c>
      <c r="AA424" s="6">
        <f>IF(A423=Emisiones_CH4_CO2eq_LA[[#This Row],[País]],IFERROR(((Emisiones_CH4_CO2eq_LA[[#This Row],[Otras Quemas de Combustible (kilotoneladas CO₂e)]]-Y423)/Y423)*100,0),0)</f>
        <v>6.0975609756097562</v>
      </c>
      <c r="AB424" s="6">
        <v>0.15</v>
      </c>
    </row>
    <row r="425" spans="1:28" x14ac:dyDescent="0.25">
      <c r="A425" t="s">
        <v>268</v>
      </c>
      <c r="B425" t="s">
        <v>268</v>
      </c>
      <c r="C425" t="s">
        <v>269</v>
      </c>
      <c r="D425">
        <v>2008</v>
      </c>
      <c r="E425">
        <v>16180</v>
      </c>
      <c r="F425">
        <f>IF(A424=Emisiones_CH4_CO2eq_LA[[#This Row],[País]],IFERROR(Emisiones_CH4_CO2eq_LA[[#This Row],[Agricultura (kilotoneladas CO₂e)]]-E424,0),0)</f>
        <v>-570</v>
      </c>
      <c r="G425" s="6">
        <f>IF(A424=Emisiones_CH4_CO2eq_LA[[#This Row],[País]],IFERROR(((Emisiones_CH4_CO2eq_LA[[#This Row],[Agricultura (kilotoneladas CO₂e)]]-E424)/E424)*100,0),0)</f>
        <v>-3.4029850746268657</v>
      </c>
      <c r="H425" s="6">
        <v>2.6607465877322798</v>
      </c>
      <c r="I425">
        <v>0</v>
      </c>
      <c r="J425">
        <f>IF(A424=Emisiones_CH4_CO2eq_LA[[#This Row],[País]],IFERROR(Emisiones_CH4_CO2eq_LA[[#This Row],[Emisiones Fugitivas (kilotoneladas CO₂e)]]-I424,0),0)</f>
        <v>0</v>
      </c>
      <c r="K425" s="6">
        <f>IF(A424=Emisiones_CH4_CO2eq_LA[[#This Row],[País]],IFERROR(((Emisiones_CH4_CO2eq_LA[[#This Row],[Emisiones Fugitivas (kilotoneladas CO₂e)]]-I424)/I424)*100,0),0)</f>
        <v>0</v>
      </c>
      <c r="L425" s="6">
        <v>0</v>
      </c>
      <c r="M425">
        <v>6210</v>
      </c>
      <c r="N425">
        <f>IF(A424=Emisiones_CH4_CO2eq_LA[[#This Row],[País]],IFERROR(Emisiones_CH4_CO2eq_LA[[#This Row],[Residuos (kilotoneladas CO₂e)]]-M424,0),0)</f>
        <v>90</v>
      </c>
      <c r="O425" s="6">
        <f>IF(A424=Emisiones_CH4_CO2eq_LA[[#This Row],[País]],IFERROR(((Emisiones_CH4_CO2eq_LA[[#This Row],[Residuos (kilotoneladas CO₂e)]]-M424)/M424)*100,0),0)</f>
        <v>1.4705882352941175</v>
      </c>
      <c r="P425" s="6">
        <v>1.0212136161815399</v>
      </c>
      <c r="Q425">
        <v>2400</v>
      </c>
      <c r="R425">
        <f>IF(A424=Emisiones_CH4_CO2eq_LA[[#This Row],[País]],IFERROR(Emisiones_CH4_CO2eq_LA[[#This Row],[UCTUS (kilotoneladas CO₂e)]]-Q424,0),0)</f>
        <v>-1960</v>
      </c>
      <c r="S425" s="6">
        <f>IF(A424=Emisiones_CH4_CO2eq_LA[[#This Row],[País]],IFERROR(((Emisiones_CH4_CO2eq_LA[[#This Row],[UCTUS (kilotoneladas CO₂e)]]-Q424)/Q424)*100,0),0)</f>
        <v>-44.954128440366972</v>
      </c>
      <c r="T425" s="6">
        <v>0.39467192895905201</v>
      </c>
      <c r="U425">
        <v>0</v>
      </c>
      <c r="V425">
        <f>IF(A424=Emisiones_CH4_CO2eq_LA[[#This Row],[País]],IFERROR(Emisiones_CH4_CO2eq_LA[[#This Row],[Industria (kilotoneladas CO₂e)]]-U424,0),0)</f>
        <v>0</v>
      </c>
      <c r="W425" s="6">
        <f>IF(A424=Emisiones_CH4_CO2eq_LA[[#This Row],[País]],IFERROR(((Emisiones_CH4_CO2eq_LA[[#This Row],[Industria (kilotoneladas CO₂e)]]-U424)/U424)*100,0),0)</f>
        <v>0</v>
      </c>
      <c r="X425" s="6">
        <v>0</v>
      </c>
      <c r="Y425">
        <v>920</v>
      </c>
      <c r="Z425">
        <f>IF(A424=Emisiones_CH4_CO2eq_LA[[#This Row],[País]],IFERROR(Emisiones_CH4_CO2eq_LA[[#This Row],[Otras Quemas de Combustible (kilotoneladas CO₂e)]]-Y424,0),0)</f>
        <v>50</v>
      </c>
      <c r="AA425" s="6">
        <f>IF(A424=Emisiones_CH4_CO2eq_LA[[#This Row],[País]],IFERROR(((Emisiones_CH4_CO2eq_LA[[#This Row],[Otras Quemas de Combustible (kilotoneladas CO₂e)]]-Y424)/Y424)*100,0),0)</f>
        <v>5.7471264367816088</v>
      </c>
      <c r="AB425" s="6">
        <v>0.15</v>
      </c>
    </row>
    <row r="426" spans="1:28" x14ac:dyDescent="0.25">
      <c r="A426" t="s">
        <v>268</v>
      </c>
      <c r="B426" t="s">
        <v>268</v>
      </c>
      <c r="C426" t="s">
        <v>269</v>
      </c>
      <c r="D426">
        <v>2009</v>
      </c>
      <c r="E426">
        <v>17650</v>
      </c>
      <c r="F426">
        <f>IF(A425=Emisiones_CH4_CO2eq_LA[[#This Row],[País]],IFERROR(Emisiones_CH4_CO2eq_LA[[#This Row],[Agricultura (kilotoneladas CO₂e)]]-E425,0),0)</f>
        <v>1470</v>
      </c>
      <c r="G426" s="6">
        <f>IF(A425=Emisiones_CH4_CO2eq_LA[[#This Row],[País]],IFERROR(((Emisiones_CH4_CO2eq_LA[[#This Row],[Agricultura (kilotoneladas CO₂e)]]-E425)/E425)*100,0),0)</f>
        <v>9.0852904820766387</v>
      </c>
      <c r="H426" s="6">
        <v>2.8634003893575599</v>
      </c>
      <c r="I426">
        <v>0</v>
      </c>
      <c r="J426">
        <f>IF(A425=Emisiones_CH4_CO2eq_LA[[#This Row],[País]],IFERROR(Emisiones_CH4_CO2eq_LA[[#This Row],[Emisiones Fugitivas (kilotoneladas CO₂e)]]-I425,0),0)</f>
        <v>0</v>
      </c>
      <c r="K426" s="6">
        <f>IF(A425=Emisiones_CH4_CO2eq_LA[[#This Row],[País]],IFERROR(((Emisiones_CH4_CO2eq_LA[[#This Row],[Emisiones Fugitivas (kilotoneladas CO₂e)]]-I425)/I425)*100,0),0)</f>
        <v>0</v>
      </c>
      <c r="L426" s="6">
        <v>0</v>
      </c>
      <c r="M426">
        <v>6300</v>
      </c>
      <c r="N426">
        <f>IF(A425=Emisiones_CH4_CO2eq_LA[[#This Row],[País]],IFERROR(Emisiones_CH4_CO2eq_LA[[#This Row],[Residuos (kilotoneladas CO₂e)]]-M425,0),0)</f>
        <v>90</v>
      </c>
      <c r="O426" s="6">
        <f>IF(A425=Emisiones_CH4_CO2eq_LA[[#This Row],[País]],IFERROR(((Emisiones_CH4_CO2eq_LA[[#This Row],[Residuos (kilotoneladas CO₂e)]]-M425)/M425)*100,0),0)</f>
        <v>1.4492753623188406</v>
      </c>
      <c r="P426" s="6">
        <v>1.02206359506813</v>
      </c>
      <c r="Q426">
        <v>2480</v>
      </c>
      <c r="R426">
        <f>IF(A425=Emisiones_CH4_CO2eq_LA[[#This Row],[País]],IFERROR(Emisiones_CH4_CO2eq_LA[[#This Row],[UCTUS (kilotoneladas CO₂e)]]-Q425,0),0)</f>
        <v>80</v>
      </c>
      <c r="S426" s="6">
        <f>IF(A425=Emisiones_CH4_CO2eq_LA[[#This Row],[País]],IFERROR(((Emisiones_CH4_CO2eq_LA[[#This Row],[UCTUS (kilotoneladas CO₂e)]]-Q425)/Q425)*100,0),0)</f>
        <v>3.3333333333333335</v>
      </c>
      <c r="T426" s="6">
        <v>0.402336145360155</v>
      </c>
      <c r="U426">
        <v>0</v>
      </c>
      <c r="V426">
        <f>IF(A425=Emisiones_CH4_CO2eq_LA[[#This Row],[País]],IFERROR(Emisiones_CH4_CO2eq_LA[[#This Row],[Industria (kilotoneladas CO₂e)]]-U425,0),0)</f>
        <v>0</v>
      </c>
      <c r="W426" s="6">
        <f>IF(A425=Emisiones_CH4_CO2eq_LA[[#This Row],[País]],IFERROR(((Emisiones_CH4_CO2eq_LA[[#This Row],[Industria (kilotoneladas CO₂e)]]-U425)/U425)*100,0),0)</f>
        <v>0</v>
      </c>
      <c r="X426" s="6">
        <v>0</v>
      </c>
      <c r="Y426">
        <v>970</v>
      </c>
      <c r="Z426">
        <f>IF(A425=Emisiones_CH4_CO2eq_LA[[#This Row],[País]],IFERROR(Emisiones_CH4_CO2eq_LA[[#This Row],[Otras Quemas de Combustible (kilotoneladas CO₂e)]]-Y425,0),0)</f>
        <v>50</v>
      </c>
      <c r="AA426" s="6">
        <f>IF(A425=Emisiones_CH4_CO2eq_LA[[#This Row],[País]],IFERROR(((Emisiones_CH4_CO2eq_LA[[#This Row],[Otras Quemas de Combustible (kilotoneladas CO₂e)]]-Y425)/Y425)*100,0),0)</f>
        <v>5.4347826086956523</v>
      </c>
      <c r="AB426" s="6">
        <v>0.16</v>
      </c>
    </row>
    <row r="427" spans="1:28" x14ac:dyDescent="0.25">
      <c r="A427" t="s">
        <v>268</v>
      </c>
      <c r="B427" t="s">
        <v>268</v>
      </c>
      <c r="C427" t="s">
        <v>269</v>
      </c>
      <c r="D427">
        <v>2010</v>
      </c>
      <c r="E427">
        <v>18640</v>
      </c>
      <c r="F427">
        <f>IF(A426=Emisiones_CH4_CO2eq_LA[[#This Row],[País]],IFERROR(Emisiones_CH4_CO2eq_LA[[#This Row],[Agricultura (kilotoneladas CO₂e)]]-E426,0),0)</f>
        <v>990</v>
      </c>
      <c r="G427" s="6">
        <f>IF(A426=Emisiones_CH4_CO2eq_LA[[#This Row],[País]],IFERROR(((Emisiones_CH4_CO2eq_LA[[#This Row],[Agricultura (kilotoneladas CO₂e)]]-E426)/E426)*100,0),0)</f>
        <v>5.6090651558073654</v>
      </c>
      <c r="H427" s="6">
        <v>2.9833546734955099</v>
      </c>
      <c r="I427">
        <v>0</v>
      </c>
      <c r="J427">
        <f>IF(A426=Emisiones_CH4_CO2eq_LA[[#This Row],[País]],IFERROR(Emisiones_CH4_CO2eq_LA[[#This Row],[Emisiones Fugitivas (kilotoneladas CO₂e)]]-I426,0),0)</f>
        <v>0</v>
      </c>
      <c r="K427" s="6">
        <f>IF(A426=Emisiones_CH4_CO2eq_LA[[#This Row],[País]],IFERROR(((Emisiones_CH4_CO2eq_LA[[#This Row],[Emisiones Fugitivas (kilotoneladas CO₂e)]]-I426)/I426)*100,0),0)</f>
        <v>0</v>
      </c>
      <c r="L427" s="6">
        <v>0</v>
      </c>
      <c r="M427">
        <v>6390</v>
      </c>
      <c r="N427">
        <f>IF(A426=Emisiones_CH4_CO2eq_LA[[#This Row],[País]],IFERROR(Emisiones_CH4_CO2eq_LA[[#This Row],[Residuos (kilotoneladas CO₂e)]]-M426,0),0)</f>
        <v>90</v>
      </c>
      <c r="O427" s="6">
        <f>IF(A426=Emisiones_CH4_CO2eq_LA[[#This Row],[País]],IFERROR(((Emisiones_CH4_CO2eq_LA[[#This Row],[Residuos (kilotoneladas CO₂e)]]-M426)/M426)*100,0),0)</f>
        <v>1.4285714285714286</v>
      </c>
      <c r="P427" s="6">
        <v>1.02272727272727</v>
      </c>
      <c r="Q427">
        <v>2730</v>
      </c>
      <c r="R427">
        <f>IF(A426=Emisiones_CH4_CO2eq_LA[[#This Row],[País]],IFERROR(Emisiones_CH4_CO2eq_LA[[#This Row],[UCTUS (kilotoneladas CO₂e)]]-Q426,0),0)</f>
        <v>250</v>
      </c>
      <c r="S427" s="6">
        <f>IF(A426=Emisiones_CH4_CO2eq_LA[[#This Row],[País]],IFERROR(((Emisiones_CH4_CO2eq_LA[[#This Row],[UCTUS (kilotoneladas CO₂e)]]-Q426)/Q426)*100,0),0)</f>
        <v>10.080645161290322</v>
      </c>
      <c r="T427" s="6">
        <v>0.43693982074263699</v>
      </c>
      <c r="U427">
        <v>0</v>
      </c>
      <c r="V427">
        <f>IF(A426=Emisiones_CH4_CO2eq_LA[[#This Row],[País]],IFERROR(Emisiones_CH4_CO2eq_LA[[#This Row],[Industria (kilotoneladas CO₂e)]]-U426,0),0)</f>
        <v>0</v>
      </c>
      <c r="W427" s="6">
        <f>IF(A426=Emisiones_CH4_CO2eq_LA[[#This Row],[País]],IFERROR(((Emisiones_CH4_CO2eq_LA[[#This Row],[Industria (kilotoneladas CO₂e)]]-U426)/U426)*100,0),0)</f>
        <v>0</v>
      </c>
      <c r="X427" s="6">
        <v>0</v>
      </c>
      <c r="Y427">
        <v>1020</v>
      </c>
      <c r="Z427">
        <f>IF(A426=Emisiones_CH4_CO2eq_LA[[#This Row],[País]],IFERROR(Emisiones_CH4_CO2eq_LA[[#This Row],[Otras Quemas de Combustible (kilotoneladas CO₂e)]]-Y426,0),0)</f>
        <v>50</v>
      </c>
      <c r="AA427" s="6">
        <f>IF(A426=Emisiones_CH4_CO2eq_LA[[#This Row],[País]],IFERROR(((Emisiones_CH4_CO2eq_LA[[#This Row],[Otras Quemas de Combustible (kilotoneladas CO₂e)]]-Y426)/Y426)*100,0),0)</f>
        <v>5.1546391752577314</v>
      </c>
      <c r="AB427" s="6">
        <v>0.16</v>
      </c>
    </row>
    <row r="428" spans="1:28" x14ac:dyDescent="0.25">
      <c r="A428" t="s">
        <v>268</v>
      </c>
      <c r="B428" t="s">
        <v>268</v>
      </c>
      <c r="C428" t="s">
        <v>269</v>
      </c>
      <c r="D428">
        <v>2011</v>
      </c>
      <c r="E428">
        <v>19050</v>
      </c>
      <c r="F428">
        <f>IF(A427=Emisiones_CH4_CO2eq_LA[[#This Row],[País]],IFERROR(Emisiones_CH4_CO2eq_LA[[#This Row],[Agricultura (kilotoneladas CO₂e)]]-E427,0),0)</f>
        <v>410</v>
      </c>
      <c r="G428" s="6">
        <f>IF(A427=Emisiones_CH4_CO2eq_LA[[#This Row],[País]],IFERROR(((Emisiones_CH4_CO2eq_LA[[#This Row],[Agricultura (kilotoneladas CO₂e)]]-E427)/E427)*100,0),0)</f>
        <v>2.1995708154506439</v>
      </c>
      <c r="H428" s="6">
        <v>3.0075781496684502</v>
      </c>
      <c r="I428">
        <v>0</v>
      </c>
      <c r="J428">
        <f>IF(A427=Emisiones_CH4_CO2eq_LA[[#This Row],[País]],IFERROR(Emisiones_CH4_CO2eq_LA[[#This Row],[Emisiones Fugitivas (kilotoneladas CO₂e)]]-I427,0),0)</f>
        <v>0</v>
      </c>
      <c r="K428" s="6">
        <f>IF(A427=Emisiones_CH4_CO2eq_LA[[#This Row],[País]],IFERROR(((Emisiones_CH4_CO2eq_LA[[#This Row],[Emisiones Fugitivas (kilotoneladas CO₂e)]]-I427)/I427)*100,0),0)</f>
        <v>0</v>
      </c>
      <c r="L428" s="6">
        <v>0</v>
      </c>
      <c r="M428">
        <v>6490</v>
      </c>
      <c r="N428">
        <f>IF(A427=Emisiones_CH4_CO2eq_LA[[#This Row],[País]],IFERROR(Emisiones_CH4_CO2eq_LA[[#This Row],[Residuos (kilotoneladas CO₂e)]]-M427,0),0)</f>
        <v>100</v>
      </c>
      <c r="O428" s="6">
        <f>IF(A427=Emisiones_CH4_CO2eq_LA[[#This Row],[País]],IFERROR(((Emisiones_CH4_CO2eq_LA[[#This Row],[Residuos (kilotoneladas CO₂e)]]-M427)/M427)*100,0),0)</f>
        <v>1.5649452269170578</v>
      </c>
      <c r="P428" s="6">
        <v>1.02462898642248</v>
      </c>
      <c r="Q428">
        <v>3290</v>
      </c>
      <c r="R428">
        <f>IF(A427=Emisiones_CH4_CO2eq_LA[[#This Row],[País]],IFERROR(Emisiones_CH4_CO2eq_LA[[#This Row],[UCTUS (kilotoneladas CO₂e)]]-Q427,0),0)</f>
        <v>560</v>
      </c>
      <c r="S428" s="6">
        <f>IF(A427=Emisiones_CH4_CO2eq_LA[[#This Row],[País]],IFERROR(((Emisiones_CH4_CO2eq_LA[[#This Row],[UCTUS (kilotoneladas CO₂e)]]-Q427)/Q427)*100,0),0)</f>
        <v>20.512820512820511</v>
      </c>
      <c r="T428" s="6">
        <v>0.519419008525418</v>
      </c>
      <c r="U428">
        <v>0</v>
      </c>
      <c r="V428">
        <f>IF(A427=Emisiones_CH4_CO2eq_LA[[#This Row],[País]],IFERROR(Emisiones_CH4_CO2eq_LA[[#This Row],[Industria (kilotoneladas CO₂e)]]-U427,0),0)</f>
        <v>0</v>
      </c>
      <c r="W428" s="6">
        <f>IF(A427=Emisiones_CH4_CO2eq_LA[[#This Row],[País]],IFERROR(((Emisiones_CH4_CO2eq_LA[[#This Row],[Industria (kilotoneladas CO₂e)]]-U427)/U427)*100,0),0)</f>
        <v>0</v>
      </c>
      <c r="X428" s="6">
        <v>0</v>
      </c>
      <c r="Y428">
        <v>1050</v>
      </c>
      <c r="Z428">
        <f>IF(A427=Emisiones_CH4_CO2eq_LA[[#This Row],[País]],IFERROR(Emisiones_CH4_CO2eq_LA[[#This Row],[Otras Quemas de Combustible (kilotoneladas CO₂e)]]-Y427,0),0)</f>
        <v>30</v>
      </c>
      <c r="AA428" s="6">
        <f>IF(A427=Emisiones_CH4_CO2eq_LA[[#This Row],[País]],IFERROR(((Emisiones_CH4_CO2eq_LA[[#This Row],[Otras Quemas de Combustible (kilotoneladas CO₂e)]]-Y427)/Y427)*100,0),0)</f>
        <v>2.9411764705882351</v>
      </c>
      <c r="AB428" s="6">
        <v>0.17</v>
      </c>
    </row>
    <row r="429" spans="1:28" x14ac:dyDescent="0.25">
      <c r="A429" t="s">
        <v>268</v>
      </c>
      <c r="B429" t="s">
        <v>268</v>
      </c>
      <c r="C429" t="s">
        <v>269</v>
      </c>
      <c r="D429">
        <v>2012</v>
      </c>
      <c r="E429">
        <v>20120</v>
      </c>
      <c r="F429">
        <f>IF(A428=Emisiones_CH4_CO2eq_LA[[#This Row],[País]],IFERROR(Emisiones_CH4_CO2eq_LA[[#This Row],[Agricultura (kilotoneladas CO₂e)]]-E428,0),0)</f>
        <v>1070</v>
      </c>
      <c r="G429" s="6">
        <f>IF(A428=Emisiones_CH4_CO2eq_LA[[#This Row],[País]],IFERROR(((Emisiones_CH4_CO2eq_LA[[#This Row],[Agricultura (kilotoneladas CO₂e)]]-E428)/E428)*100,0),0)</f>
        <v>5.6167979002624673</v>
      </c>
      <c r="H429" s="6">
        <v>3.1329803799439402</v>
      </c>
      <c r="I429">
        <v>0</v>
      </c>
      <c r="J429">
        <f>IF(A428=Emisiones_CH4_CO2eq_LA[[#This Row],[País]],IFERROR(Emisiones_CH4_CO2eq_LA[[#This Row],[Emisiones Fugitivas (kilotoneladas CO₂e)]]-I428,0),0)</f>
        <v>0</v>
      </c>
      <c r="K429" s="6">
        <f>IF(A428=Emisiones_CH4_CO2eq_LA[[#This Row],[País]],IFERROR(((Emisiones_CH4_CO2eq_LA[[#This Row],[Emisiones Fugitivas (kilotoneladas CO₂e)]]-I428)/I428)*100,0),0)</f>
        <v>0</v>
      </c>
      <c r="L429" s="6">
        <v>0</v>
      </c>
      <c r="M429">
        <v>6580</v>
      </c>
      <c r="N429">
        <f>IF(A428=Emisiones_CH4_CO2eq_LA[[#This Row],[País]],IFERROR(Emisiones_CH4_CO2eq_LA[[#This Row],[Residuos (kilotoneladas CO₂e)]]-M428,0),0)</f>
        <v>90</v>
      </c>
      <c r="O429" s="6">
        <f>IF(A428=Emisiones_CH4_CO2eq_LA[[#This Row],[País]],IFERROR(((Emisiones_CH4_CO2eq_LA[[#This Row],[Residuos (kilotoneladas CO₂e)]]-M428)/M428)*100,0),0)</f>
        <v>1.386748844375963</v>
      </c>
      <c r="P429" s="6">
        <v>1.0246029274369299</v>
      </c>
      <c r="Q429">
        <v>3590</v>
      </c>
      <c r="R429">
        <f>IF(A428=Emisiones_CH4_CO2eq_LA[[#This Row],[País]],IFERROR(Emisiones_CH4_CO2eq_LA[[#This Row],[UCTUS (kilotoneladas CO₂e)]]-Q428,0),0)</f>
        <v>300</v>
      </c>
      <c r="S429" s="6">
        <f>IF(A428=Emisiones_CH4_CO2eq_LA[[#This Row],[País]],IFERROR(((Emisiones_CH4_CO2eq_LA[[#This Row],[UCTUS (kilotoneladas CO₂e)]]-Q428)/Q428)*100,0),0)</f>
        <v>9.1185410334346511</v>
      </c>
      <c r="T429" s="6">
        <v>0.55901588290252202</v>
      </c>
      <c r="U429">
        <v>0</v>
      </c>
      <c r="V429">
        <f>IF(A428=Emisiones_CH4_CO2eq_LA[[#This Row],[País]],IFERROR(Emisiones_CH4_CO2eq_LA[[#This Row],[Industria (kilotoneladas CO₂e)]]-U428,0),0)</f>
        <v>0</v>
      </c>
      <c r="W429" s="6">
        <f>IF(A428=Emisiones_CH4_CO2eq_LA[[#This Row],[País]],IFERROR(((Emisiones_CH4_CO2eq_LA[[#This Row],[Industria (kilotoneladas CO₂e)]]-U428)/U428)*100,0),0)</f>
        <v>0</v>
      </c>
      <c r="X429" s="6">
        <v>0</v>
      </c>
      <c r="Y429">
        <v>1070</v>
      </c>
      <c r="Z429">
        <f>IF(A428=Emisiones_CH4_CO2eq_LA[[#This Row],[País]],IFERROR(Emisiones_CH4_CO2eq_LA[[#This Row],[Otras Quemas de Combustible (kilotoneladas CO₂e)]]-Y428,0),0)</f>
        <v>20</v>
      </c>
      <c r="AA429" s="6">
        <f>IF(A428=Emisiones_CH4_CO2eq_LA[[#This Row],[País]],IFERROR(((Emisiones_CH4_CO2eq_LA[[#This Row],[Otras Quemas de Combustible (kilotoneladas CO₂e)]]-Y428)/Y428)*100,0),0)</f>
        <v>1.9047619047619049</v>
      </c>
      <c r="AB429" s="6">
        <v>0.17</v>
      </c>
    </row>
    <row r="430" spans="1:28" x14ac:dyDescent="0.25">
      <c r="A430" t="s">
        <v>268</v>
      </c>
      <c r="B430" t="s">
        <v>268</v>
      </c>
      <c r="C430" t="s">
        <v>269</v>
      </c>
      <c r="D430">
        <v>2013</v>
      </c>
      <c r="E430">
        <v>20500</v>
      </c>
      <c r="F430">
        <f>IF(A429=Emisiones_CH4_CO2eq_LA[[#This Row],[País]],IFERROR(Emisiones_CH4_CO2eq_LA[[#This Row],[Agricultura (kilotoneladas CO₂e)]]-E429,0),0)</f>
        <v>380</v>
      </c>
      <c r="G430" s="6">
        <f>IF(A429=Emisiones_CH4_CO2eq_LA[[#This Row],[País]],IFERROR(((Emisiones_CH4_CO2eq_LA[[#This Row],[Agricultura (kilotoneladas CO₂e)]]-E429)/E429)*100,0),0)</f>
        <v>1.8886679920477136</v>
      </c>
      <c r="H430" s="6">
        <v>3.1490015360983099</v>
      </c>
      <c r="I430">
        <v>0</v>
      </c>
      <c r="J430">
        <f>IF(A429=Emisiones_CH4_CO2eq_LA[[#This Row],[País]],IFERROR(Emisiones_CH4_CO2eq_LA[[#This Row],[Emisiones Fugitivas (kilotoneladas CO₂e)]]-I429,0),0)</f>
        <v>0</v>
      </c>
      <c r="K430" s="6">
        <f>IF(A429=Emisiones_CH4_CO2eq_LA[[#This Row],[País]],IFERROR(((Emisiones_CH4_CO2eq_LA[[#This Row],[Emisiones Fugitivas (kilotoneladas CO₂e)]]-I429)/I429)*100,0),0)</f>
        <v>0</v>
      </c>
      <c r="L430" s="6">
        <v>0</v>
      </c>
      <c r="M430">
        <v>6670</v>
      </c>
      <c r="N430">
        <f>IF(A429=Emisiones_CH4_CO2eq_LA[[#This Row],[País]],IFERROR(Emisiones_CH4_CO2eq_LA[[#This Row],[Residuos (kilotoneladas CO₂e)]]-M429,0),0)</f>
        <v>90</v>
      </c>
      <c r="O430" s="6">
        <f>IF(A429=Emisiones_CH4_CO2eq_LA[[#This Row],[País]],IFERROR(((Emisiones_CH4_CO2eq_LA[[#This Row],[Residuos (kilotoneladas CO₂e)]]-M429)/M429)*100,0),0)</f>
        <v>1.3677811550151975</v>
      </c>
      <c r="P430" s="6">
        <v>1.02457757296466</v>
      </c>
      <c r="Q430">
        <v>5600</v>
      </c>
      <c r="R430">
        <f>IF(A429=Emisiones_CH4_CO2eq_LA[[#This Row],[País]],IFERROR(Emisiones_CH4_CO2eq_LA[[#This Row],[UCTUS (kilotoneladas CO₂e)]]-Q429,0),0)</f>
        <v>2010</v>
      </c>
      <c r="S430" s="6">
        <f>IF(A429=Emisiones_CH4_CO2eq_LA[[#This Row],[País]],IFERROR(((Emisiones_CH4_CO2eq_LA[[#This Row],[UCTUS (kilotoneladas CO₂e)]]-Q429)/Q429)*100,0),0)</f>
        <v>55.98885793871866</v>
      </c>
      <c r="T430" s="6">
        <v>0.86021505376343999</v>
      </c>
      <c r="U430">
        <v>0</v>
      </c>
      <c r="V430">
        <f>IF(A429=Emisiones_CH4_CO2eq_LA[[#This Row],[País]],IFERROR(Emisiones_CH4_CO2eq_LA[[#This Row],[Industria (kilotoneladas CO₂e)]]-U429,0),0)</f>
        <v>0</v>
      </c>
      <c r="W430" s="6">
        <f>IF(A429=Emisiones_CH4_CO2eq_LA[[#This Row],[País]],IFERROR(((Emisiones_CH4_CO2eq_LA[[#This Row],[Industria (kilotoneladas CO₂e)]]-U429)/U429)*100,0),0)</f>
        <v>0</v>
      </c>
      <c r="X430" s="6">
        <v>0</v>
      </c>
      <c r="Y430">
        <v>1100</v>
      </c>
      <c r="Z430">
        <f>IF(A429=Emisiones_CH4_CO2eq_LA[[#This Row],[País]],IFERROR(Emisiones_CH4_CO2eq_LA[[#This Row],[Otras Quemas de Combustible (kilotoneladas CO₂e)]]-Y429,0),0)</f>
        <v>30</v>
      </c>
      <c r="AA430" s="6">
        <f>IF(A429=Emisiones_CH4_CO2eq_LA[[#This Row],[País]],IFERROR(((Emisiones_CH4_CO2eq_LA[[#This Row],[Otras Quemas de Combustible (kilotoneladas CO₂e)]]-Y429)/Y429)*100,0),0)</f>
        <v>2.8037383177570092</v>
      </c>
      <c r="AB430" s="6">
        <v>0.17</v>
      </c>
    </row>
    <row r="431" spans="1:28" x14ac:dyDescent="0.25">
      <c r="A431" t="s">
        <v>268</v>
      </c>
      <c r="B431" t="s">
        <v>268</v>
      </c>
      <c r="C431" t="s">
        <v>269</v>
      </c>
      <c r="D431">
        <v>2014</v>
      </c>
      <c r="E431">
        <v>21830</v>
      </c>
      <c r="F431">
        <f>IF(A430=Emisiones_CH4_CO2eq_LA[[#This Row],[País]],IFERROR(Emisiones_CH4_CO2eq_LA[[#This Row],[Agricultura (kilotoneladas CO₂e)]]-E430,0),0)</f>
        <v>1330</v>
      </c>
      <c r="G431" s="6">
        <f>IF(A430=Emisiones_CH4_CO2eq_LA[[#This Row],[País]],IFERROR(((Emisiones_CH4_CO2eq_LA[[#This Row],[Agricultura (kilotoneladas CO₂e)]]-E430)/E430)*100,0),0)</f>
        <v>6.4878048780487809</v>
      </c>
      <c r="H431" s="6">
        <v>3.3075757575757501</v>
      </c>
      <c r="I431">
        <v>0</v>
      </c>
      <c r="J431">
        <f>IF(A430=Emisiones_CH4_CO2eq_LA[[#This Row],[País]],IFERROR(Emisiones_CH4_CO2eq_LA[[#This Row],[Emisiones Fugitivas (kilotoneladas CO₂e)]]-I430,0),0)</f>
        <v>0</v>
      </c>
      <c r="K431" s="6">
        <f>IF(A430=Emisiones_CH4_CO2eq_LA[[#This Row],[País]],IFERROR(((Emisiones_CH4_CO2eq_LA[[#This Row],[Emisiones Fugitivas (kilotoneladas CO₂e)]]-I430)/I430)*100,0),0)</f>
        <v>0</v>
      </c>
      <c r="L431" s="6">
        <v>0</v>
      </c>
      <c r="M431">
        <v>6770</v>
      </c>
      <c r="N431">
        <f>IF(A430=Emisiones_CH4_CO2eq_LA[[#This Row],[País]],IFERROR(Emisiones_CH4_CO2eq_LA[[#This Row],[Residuos (kilotoneladas CO₂e)]]-M430,0),0)</f>
        <v>100</v>
      </c>
      <c r="O431" s="6">
        <f>IF(A430=Emisiones_CH4_CO2eq_LA[[#This Row],[País]],IFERROR(((Emisiones_CH4_CO2eq_LA[[#This Row],[Residuos (kilotoneladas CO₂e)]]-M430)/M430)*100,0),0)</f>
        <v>1.4992503748125936</v>
      </c>
      <c r="P431" s="6">
        <v>1.0257575757575701</v>
      </c>
      <c r="Q431">
        <v>3550</v>
      </c>
      <c r="R431">
        <f>IF(A430=Emisiones_CH4_CO2eq_LA[[#This Row],[País]],IFERROR(Emisiones_CH4_CO2eq_LA[[#This Row],[UCTUS (kilotoneladas CO₂e)]]-Q430,0),0)</f>
        <v>-2050</v>
      </c>
      <c r="S431" s="6">
        <f>IF(A430=Emisiones_CH4_CO2eq_LA[[#This Row],[País]],IFERROR(((Emisiones_CH4_CO2eq_LA[[#This Row],[UCTUS (kilotoneladas CO₂e)]]-Q430)/Q430)*100,0),0)</f>
        <v>-36.607142857142854</v>
      </c>
      <c r="T431" s="6">
        <v>0.53787878787878696</v>
      </c>
      <c r="U431">
        <v>0</v>
      </c>
      <c r="V431">
        <f>IF(A430=Emisiones_CH4_CO2eq_LA[[#This Row],[País]],IFERROR(Emisiones_CH4_CO2eq_LA[[#This Row],[Industria (kilotoneladas CO₂e)]]-U430,0),0)</f>
        <v>0</v>
      </c>
      <c r="W431" s="6">
        <f>IF(A430=Emisiones_CH4_CO2eq_LA[[#This Row],[País]],IFERROR(((Emisiones_CH4_CO2eq_LA[[#This Row],[Industria (kilotoneladas CO₂e)]]-U430)/U430)*100,0),0)</f>
        <v>0</v>
      </c>
      <c r="X431" s="6">
        <v>0</v>
      </c>
      <c r="Y431">
        <v>1120</v>
      </c>
      <c r="Z431">
        <f>IF(A430=Emisiones_CH4_CO2eq_LA[[#This Row],[País]],IFERROR(Emisiones_CH4_CO2eq_LA[[#This Row],[Otras Quemas de Combustible (kilotoneladas CO₂e)]]-Y430,0),0)</f>
        <v>20</v>
      </c>
      <c r="AA431" s="6">
        <f>IF(A430=Emisiones_CH4_CO2eq_LA[[#This Row],[País]],IFERROR(((Emisiones_CH4_CO2eq_LA[[#This Row],[Otras Quemas de Combustible (kilotoneladas CO₂e)]]-Y430)/Y430)*100,0),0)</f>
        <v>1.8181818181818181</v>
      </c>
      <c r="AB431" s="6">
        <v>0.17</v>
      </c>
    </row>
    <row r="432" spans="1:28" x14ac:dyDescent="0.25">
      <c r="A432" t="s">
        <v>268</v>
      </c>
      <c r="B432" t="s">
        <v>268</v>
      </c>
      <c r="C432" t="s">
        <v>269</v>
      </c>
      <c r="D432">
        <v>2015</v>
      </c>
      <c r="E432">
        <v>21470</v>
      </c>
      <c r="F432">
        <f>IF(A431=Emisiones_CH4_CO2eq_LA[[#This Row],[País]],IFERROR(Emisiones_CH4_CO2eq_LA[[#This Row],[Agricultura (kilotoneladas CO₂e)]]-E431,0),0)</f>
        <v>-360</v>
      </c>
      <c r="G432" s="6">
        <f>IF(A431=Emisiones_CH4_CO2eq_LA[[#This Row],[País]],IFERROR(((Emisiones_CH4_CO2eq_LA[[#This Row],[Agricultura (kilotoneladas CO₂e)]]-E431)/E431)*100,0),0)</f>
        <v>-1.6491067338524967</v>
      </c>
      <c r="H432" s="6">
        <v>3.20974734638959</v>
      </c>
      <c r="I432">
        <v>0</v>
      </c>
      <c r="J432">
        <f>IF(A431=Emisiones_CH4_CO2eq_LA[[#This Row],[País]],IFERROR(Emisiones_CH4_CO2eq_LA[[#This Row],[Emisiones Fugitivas (kilotoneladas CO₂e)]]-I431,0),0)</f>
        <v>0</v>
      </c>
      <c r="K432" s="6">
        <f>IF(A431=Emisiones_CH4_CO2eq_LA[[#This Row],[País]],IFERROR(((Emisiones_CH4_CO2eq_LA[[#This Row],[Emisiones Fugitivas (kilotoneladas CO₂e)]]-I431)/I431)*100,0),0)</f>
        <v>0</v>
      </c>
      <c r="L432" s="6">
        <v>0</v>
      </c>
      <c r="M432">
        <v>6860</v>
      </c>
      <c r="N432">
        <f>IF(A431=Emisiones_CH4_CO2eq_LA[[#This Row],[País]],IFERROR(Emisiones_CH4_CO2eq_LA[[#This Row],[Residuos (kilotoneladas CO₂e)]]-M431,0),0)</f>
        <v>90</v>
      </c>
      <c r="O432" s="6">
        <f>IF(A431=Emisiones_CH4_CO2eq_LA[[#This Row],[País]],IFERROR(((Emisiones_CH4_CO2eq_LA[[#This Row],[Residuos (kilotoneladas CO₂e)]]-M431)/M431)*100,0),0)</f>
        <v>1.3293943870014771</v>
      </c>
      <c r="P432" s="6">
        <v>1.02556435939602</v>
      </c>
      <c r="Q432">
        <v>3650</v>
      </c>
      <c r="R432">
        <f>IF(A431=Emisiones_CH4_CO2eq_LA[[#This Row],[País]],IFERROR(Emisiones_CH4_CO2eq_LA[[#This Row],[UCTUS (kilotoneladas CO₂e)]]-Q431,0),0)</f>
        <v>100</v>
      </c>
      <c r="S432" s="6">
        <f>IF(A431=Emisiones_CH4_CO2eq_LA[[#This Row],[País]],IFERROR(((Emisiones_CH4_CO2eq_LA[[#This Row],[UCTUS (kilotoneladas CO₂e)]]-Q431)/Q431)*100,0),0)</f>
        <v>2.8169014084507045</v>
      </c>
      <c r="T432" s="6">
        <v>0.54567199880400596</v>
      </c>
      <c r="U432">
        <v>0</v>
      </c>
      <c r="V432">
        <f>IF(A431=Emisiones_CH4_CO2eq_LA[[#This Row],[País]],IFERROR(Emisiones_CH4_CO2eq_LA[[#This Row],[Industria (kilotoneladas CO₂e)]]-U431,0),0)</f>
        <v>0</v>
      </c>
      <c r="W432" s="6">
        <f>IF(A431=Emisiones_CH4_CO2eq_LA[[#This Row],[País]],IFERROR(((Emisiones_CH4_CO2eq_LA[[#This Row],[Industria (kilotoneladas CO₂e)]]-U431)/U431)*100,0),0)</f>
        <v>0</v>
      </c>
      <c r="X432" s="6">
        <v>0</v>
      </c>
      <c r="Y432">
        <v>1140</v>
      </c>
      <c r="Z432">
        <f>IF(A431=Emisiones_CH4_CO2eq_LA[[#This Row],[País]],IFERROR(Emisiones_CH4_CO2eq_LA[[#This Row],[Otras Quemas de Combustible (kilotoneladas CO₂e)]]-Y431,0),0)</f>
        <v>20</v>
      </c>
      <c r="AA432" s="6">
        <f>IF(A431=Emisiones_CH4_CO2eq_LA[[#This Row],[País]],IFERROR(((Emisiones_CH4_CO2eq_LA[[#This Row],[Otras Quemas de Combustible (kilotoneladas CO₂e)]]-Y431)/Y431)*100,0),0)</f>
        <v>1.7857142857142856</v>
      </c>
      <c r="AB432" s="6">
        <v>0.17</v>
      </c>
    </row>
    <row r="433" spans="1:28" x14ac:dyDescent="0.25">
      <c r="A433" t="s">
        <v>268</v>
      </c>
      <c r="B433" t="s">
        <v>268</v>
      </c>
      <c r="C433" t="s">
        <v>269</v>
      </c>
      <c r="D433">
        <v>2016</v>
      </c>
      <c r="E433">
        <v>21150</v>
      </c>
      <c r="F433">
        <f>IF(A432=Emisiones_CH4_CO2eq_LA[[#This Row],[País]],IFERROR(Emisiones_CH4_CO2eq_LA[[#This Row],[Agricultura (kilotoneladas CO₂e)]]-E432,0),0)</f>
        <v>-320</v>
      </c>
      <c r="G433" s="6">
        <f>IF(A432=Emisiones_CH4_CO2eq_LA[[#This Row],[País]],IFERROR(((Emisiones_CH4_CO2eq_LA[[#This Row],[Agricultura (kilotoneladas CO₂e)]]-E432)/E432)*100,0),0)</f>
        <v>-1.4904517931998138</v>
      </c>
      <c r="H433" s="6">
        <v>3.12038949542637</v>
      </c>
      <c r="I433">
        <v>0</v>
      </c>
      <c r="J433">
        <f>IF(A432=Emisiones_CH4_CO2eq_LA[[#This Row],[País]],IFERROR(Emisiones_CH4_CO2eq_LA[[#This Row],[Emisiones Fugitivas (kilotoneladas CO₂e)]]-I432,0),0)</f>
        <v>0</v>
      </c>
      <c r="K433" s="6">
        <f>IF(A432=Emisiones_CH4_CO2eq_LA[[#This Row],[País]],IFERROR(((Emisiones_CH4_CO2eq_LA[[#This Row],[Emisiones Fugitivas (kilotoneladas CO₂e)]]-I432)/I432)*100,0),0)</f>
        <v>0</v>
      </c>
      <c r="L433" s="6">
        <v>0</v>
      </c>
      <c r="M433">
        <v>6960</v>
      </c>
      <c r="N433">
        <f>IF(A432=Emisiones_CH4_CO2eq_LA[[#This Row],[País]],IFERROR(Emisiones_CH4_CO2eq_LA[[#This Row],[Residuos (kilotoneladas CO₂e)]]-M432,0),0)</f>
        <v>100</v>
      </c>
      <c r="O433" s="6">
        <f>IF(A432=Emisiones_CH4_CO2eq_LA[[#This Row],[País]],IFERROR(((Emisiones_CH4_CO2eq_LA[[#This Row],[Residuos (kilotoneladas CO₂e)]]-M432)/M432)*100,0),0)</f>
        <v>1.4577259475218658</v>
      </c>
      <c r="P433" s="6">
        <v>1.02685157863676</v>
      </c>
      <c r="Q433">
        <v>4070</v>
      </c>
      <c r="R433">
        <f>IF(A432=Emisiones_CH4_CO2eq_LA[[#This Row],[País]],IFERROR(Emisiones_CH4_CO2eq_LA[[#This Row],[UCTUS (kilotoneladas CO₂e)]]-Q432,0),0)</f>
        <v>420</v>
      </c>
      <c r="S433" s="6">
        <f>IF(A432=Emisiones_CH4_CO2eq_LA[[#This Row],[País]],IFERROR(((Emisiones_CH4_CO2eq_LA[[#This Row],[UCTUS (kilotoneladas CO₂e)]]-Q432)/Q432)*100,0),0)</f>
        <v>11.506849315068493</v>
      </c>
      <c r="T433" s="6">
        <v>0.60047211566833802</v>
      </c>
      <c r="U433">
        <v>0</v>
      </c>
      <c r="V433">
        <f>IF(A432=Emisiones_CH4_CO2eq_LA[[#This Row],[País]],IFERROR(Emisiones_CH4_CO2eq_LA[[#This Row],[Industria (kilotoneladas CO₂e)]]-U432,0),0)</f>
        <v>0</v>
      </c>
      <c r="W433" s="6">
        <f>IF(A432=Emisiones_CH4_CO2eq_LA[[#This Row],[País]],IFERROR(((Emisiones_CH4_CO2eq_LA[[#This Row],[Industria (kilotoneladas CO₂e)]]-U432)/U432)*100,0),0)</f>
        <v>0</v>
      </c>
      <c r="X433" s="6">
        <v>0</v>
      </c>
      <c r="Y433">
        <v>1140</v>
      </c>
      <c r="Z433">
        <f>IF(A432=Emisiones_CH4_CO2eq_LA[[#This Row],[País]],IFERROR(Emisiones_CH4_CO2eq_LA[[#This Row],[Otras Quemas de Combustible (kilotoneladas CO₂e)]]-Y432,0),0)</f>
        <v>0</v>
      </c>
      <c r="AA433" s="6">
        <f>IF(A432=Emisiones_CH4_CO2eq_LA[[#This Row],[País]],IFERROR(((Emisiones_CH4_CO2eq_LA[[#This Row],[Otras Quemas de Combustible (kilotoneladas CO₂e)]]-Y432)/Y432)*100,0),0)</f>
        <v>0</v>
      </c>
      <c r="AB433" s="6">
        <v>0.17</v>
      </c>
    </row>
    <row r="434" spans="1:28" x14ac:dyDescent="0.25">
      <c r="A434" t="s">
        <v>270</v>
      </c>
      <c r="B434" t="s">
        <v>466</v>
      </c>
      <c r="C434" t="s">
        <v>271</v>
      </c>
      <c r="D434">
        <v>1990</v>
      </c>
      <c r="E434">
        <v>12580</v>
      </c>
      <c r="F434">
        <f>IF(A433=Emisiones_CH4_CO2eq_LA[[#This Row],[País]],IFERROR(Emisiones_CH4_CO2eq_LA[[#This Row],[Agricultura (kilotoneladas CO₂e)]]-E433,0),0)</f>
        <v>0</v>
      </c>
      <c r="G434" s="6">
        <f>IF(A433=Emisiones_CH4_CO2eq_LA[[#This Row],[País]],IFERROR(((Emisiones_CH4_CO2eq_LA[[#This Row],[Agricultura (kilotoneladas CO₂e)]]-E433)/E433)*100,0),0)</f>
        <v>0</v>
      </c>
      <c r="H434" s="6">
        <v>0.56997870508812398</v>
      </c>
      <c r="I434">
        <v>200</v>
      </c>
      <c r="J434">
        <f>IF(A433=Emisiones_CH4_CO2eq_LA[[#This Row],[País]],IFERROR(Emisiones_CH4_CO2eq_LA[[#This Row],[Emisiones Fugitivas (kilotoneladas CO₂e)]]-I433,0),0)</f>
        <v>0</v>
      </c>
      <c r="K434" s="6">
        <f>IF(A433=Emisiones_CH4_CO2eq_LA[[#This Row],[País]],IFERROR(((Emisiones_CH4_CO2eq_LA[[#This Row],[Emisiones Fugitivas (kilotoneladas CO₂e)]]-I433)/I433)*100,0),0)</f>
        <v>0</v>
      </c>
      <c r="L434" s="6">
        <v>9.0616646277921192E-3</v>
      </c>
      <c r="M434">
        <v>2850</v>
      </c>
      <c r="N434">
        <f>IF(A433=Emisiones_CH4_CO2eq_LA[[#This Row],[País]],IFERROR(Emisiones_CH4_CO2eq_LA[[#This Row],[Residuos (kilotoneladas CO₂e)]]-M433,0),0)</f>
        <v>0</v>
      </c>
      <c r="O434" s="6">
        <f>IF(A433=Emisiones_CH4_CO2eq_LA[[#This Row],[País]],IFERROR(((Emisiones_CH4_CO2eq_LA[[#This Row],[Residuos (kilotoneladas CO₂e)]]-M433)/M433)*100,0),0)</f>
        <v>0</v>
      </c>
      <c r="P434" s="6">
        <v>0.129128720946037</v>
      </c>
      <c r="Q434">
        <v>490</v>
      </c>
      <c r="R434">
        <f>IF(A433=Emisiones_CH4_CO2eq_LA[[#This Row],[País]],IFERROR(Emisiones_CH4_CO2eq_LA[[#This Row],[UCTUS (kilotoneladas CO₂e)]]-Q433,0),0)</f>
        <v>0</v>
      </c>
      <c r="S434" s="6">
        <f>IF(A433=Emisiones_CH4_CO2eq_LA[[#This Row],[País]],IFERROR(((Emisiones_CH4_CO2eq_LA[[#This Row],[UCTUS (kilotoneladas CO₂e)]]-Q433)/Q433)*100,0),0)</f>
        <v>0</v>
      </c>
      <c r="T434" s="6">
        <v>2.22010783380907E-2</v>
      </c>
      <c r="U434">
        <v>0</v>
      </c>
      <c r="V434">
        <f>IF(A433=Emisiones_CH4_CO2eq_LA[[#This Row],[País]],IFERROR(Emisiones_CH4_CO2eq_LA[[#This Row],[Industria (kilotoneladas CO₂e)]]-U433,0),0)</f>
        <v>0</v>
      </c>
      <c r="W434" s="6">
        <f>IF(A433=Emisiones_CH4_CO2eq_LA[[#This Row],[País]],IFERROR(((Emisiones_CH4_CO2eq_LA[[#This Row],[Industria (kilotoneladas CO₂e)]]-U433)/U433)*100,0),0)</f>
        <v>0</v>
      </c>
      <c r="X434" s="6">
        <v>0</v>
      </c>
      <c r="Y434">
        <v>1600</v>
      </c>
      <c r="Z434">
        <f>IF(A433=Emisiones_CH4_CO2eq_LA[[#This Row],[País]],IFERROR(Emisiones_CH4_CO2eq_LA[[#This Row],[Otras Quemas de Combustible (kilotoneladas CO₂e)]]-Y433,0),0)</f>
        <v>0</v>
      </c>
      <c r="AA434" s="6">
        <f>IF(A433=Emisiones_CH4_CO2eq_LA[[#This Row],[País]],IFERROR(((Emisiones_CH4_CO2eq_LA[[#This Row],[Otras Quemas de Combustible (kilotoneladas CO₂e)]]-Y433)/Y433)*100,0),0)</f>
        <v>0</v>
      </c>
      <c r="AB434" s="6">
        <v>7.0000000000000007E-2</v>
      </c>
    </row>
    <row r="435" spans="1:28" x14ac:dyDescent="0.25">
      <c r="A435" t="s">
        <v>270</v>
      </c>
      <c r="B435" t="s">
        <v>466</v>
      </c>
      <c r="C435" t="s">
        <v>271</v>
      </c>
      <c r="D435">
        <v>1991</v>
      </c>
      <c r="E435">
        <v>12310</v>
      </c>
      <c r="F435">
        <f>IF(A434=Emisiones_CH4_CO2eq_LA[[#This Row],[País]],IFERROR(Emisiones_CH4_CO2eq_LA[[#This Row],[Agricultura (kilotoneladas CO₂e)]]-E434,0),0)</f>
        <v>-270</v>
      </c>
      <c r="G435" s="6">
        <f>IF(A434=Emisiones_CH4_CO2eq_LA[[#This Row],[País]],IFERROR(((Emisiones_CH4_CO2eq_LA[[#This Row],[Agricultura (kilotoneladas CO₂e)]]-E434)/E434)*100,0),0)</f>
        <v>-2.1462639109697932</v>
      </c>
      <c r="H435" s="6">
        <v>0.546576680578989</v>
      </c>
      <c r="I435">
        <v>200</v>
      </c>
      <c r="J435">
        <f>IF(A434=Emisiones_CH4_CO2eq_LA[[#This Row],[País]],IFERROR(Emisiones_CH4_CO2eq_LA[[#This Row],[Emisiones Fugitivas (kilotoneladas CO₂e)]]-I434,0),0)</f>
        <v>0</v>
      </c>
      <c r="K435" s="6">
        <f>IF(A434=Emisiones_CH4_CO2eq_LA[[#This Row],[País]],IFERROR(((Emisiones_CH4_CO2eq_LA[[#This Row],[Emisiones Fugitivas (kilotoneladas CO₂e)]]-I434)/I434)*100,0),0)</f>
        <v>0</v>
      </c>
      <c r="L435" s="6">
        <v>8.8802060207796799E-3</v>
      </c>
      <c r="M435">
        <v>2920</v>
      </c>
      <c r="N435">
        <f>IF(A434=Emisiones_CH4_CO2eq_LA[[#This Row],[País]],IFERROR(Emisiones_CH4_CO2eq_LA[[#This Row],[Residuos (kilotoneladas CO₂e)]]-M434,0),0)</f>
        <v>70</v>
      </c>
      <c r="O435" s="6">
        <f>IF(A434=Emisiones_CH4_CO2eq_LA[[#This Row],[País]],IFERROR(((Emisiones_CH4_CO2eq_LA[[#This Row],[Residuos (kilotoneladas CO₂e)]]-M434)/M434)*100,0),0)</f>
        <v>2.4561403508771931</v>
      </c>
      <c r="P435" s="6">
        <v>0.12965100790338299</v>
      </c>
      <c r="Q435">
        <v>490</v>
      </c>
      <c r="R435">
        <f>IF(A434=Emisiones_CH4_CO2eq_LA[[#This Row],[País]],IFERROR(Emisiones_CH4_CO2eq_LA[[#This Row],[UCTUS (kilotoneladas CO₂e)]]-Q434,0),0)</f>
        <v>0</v>
      </c>
      <c r="S435" s="6">
        <f>IF(A434=Emisiones_CH4_CO2eq_LA[[#This Row],[País]],IFERROR(((Emisiones_CH4_CO2eq_LA[[#This Row],[UCTUS (kilotoneladas CO₂e)]]-Q434)/Q434)*100,0),0)</f>
        <v>0</v>
      </c>
      <c r="T435" s="6">
        <v>2.1756504750910202E-2</v>
      </c>
      <c r="U435">
        <v>0</v>
      </c>
      <c r="V435">
        <f>IF(A434=Emisiones_CH4_CO2eq_LA[[#This Row],[País]],IFERROR(Emisiones_CH4_CO2eq_LA[[#This Row],[Industria (kilotoneladas CO₂e)]]-U434,0),0)</f>
        <v>0</v>
      </c>
      <c r="W435" s="6">
        <f>IF(A434=Emisiones_CH4_CO2eq_LA[[#This Row],[País]],IFERROR(((Emisiones_CH4_CO2eq_LA[[#This Row],[Industria (kilotoneladas CO₂e)]]-U434)/U434)*100,0),0)</f>
        <v>0</v>
      </c>
      <c r="X435" s="6">
        <v>0</v>
      </c>
      <c r="Y435">
        <v>1620</v>
      </c>
      <c r="Z435">
        <f>IF(A434=Emisiones_CH4_CO2eq_LA[[#This Row],[País]],IFERROR(Emisiones_CH4_CO2eq_LA[[#This Row],[Otras Quemas de Combustible (kilotoneladas CO₂e)]]-Y434,0),0)</f>
        <v>20</v>
      </c>
      <c r="AA435" s="6">
        <f>IF(A434=Emisiones_CH4_CO2eq_LA[[#This Row],[País]],IFERROR(((Emisiones_CH4_CO2eq_LA[[#This Row],[Otras Quemas de Combustible (kilotoneladas CO₂e)]]-Y434)/Y434)*100,0),0)</f>
        <v>1.25</v>
      </c>
      <c r="AB435" s="6">
        <v>7.0000000000000007E-2</v>
      </c>
    </row>
    <row r="436" spans="1:28" x14ac:dyDescent="0.25">
      <c r="A436" t="s">
        <v>270</v>
      </c>
      <c r="B436" t="s">
        <v>466</v>
      </c>
      <c r="C436" t="s">
        <v>271</v>
      </c>
      <c r="D436">
        <v>1992</v>
      </c>
      <c r="E436">
        <v>12210</v>
      </c>
      <c r="F436">
        <f>IF(A435=Emisiones_CH4_CO2eq_LA[[#This Row],[País]],IFERROR(Emisiones_CH4_CO2eq_LA[[#This Row],[Agricultura (kilotoneladas CO₂e)]]-E435,0),0)</f>
        <v>-100</v>
      </c>
      <c r="G436" s="6">
        <f>IF(A435=Emisiones_CH4_CO2eq_LA[[#This Row],[País]],IFERROR(((Emisiones_CH4_CO2eq_LA[[#This Row],[Agricultura (kilotoneladas CO₂e)]]-E435)/E435)*100,0),0)</f>
        <v>-0.81234768480909825</v>
      </c>
      <c r="H436" s="6">
        <v>0.53163234205599297</v>
      </c>
      <c r="I436">
        <v>200</v>
      </c>
      <c r="J436">
        <f>IF(A435=Emisiones_CH4_CO2eq_LA[[#This Row],[País]],IFERROR(Emisiones_CH4_CO2eq_LA[[#This Row],[Emisiones Fugitivas (kilotoneladas CO₂e)]]-I435,0),0)</f>
        <v>0</v>
      </c>
      <c r="K436" s="6">
        <f>IF(A435=Emisiones_CH4_CO2eq_LA[[#This Row],[País]],IFERROR(((Emisiones_CH4_CO2eq_LA[[#This Row],[Emisiones Fugitivas (kilotoneladas CO₂e)]]-I435)/I435)*100,0),0)</f>
        <v>0</v>
      </c>
      <c r="L436" s="6">
        <v>8.7081464710236402E-3</v>
      </c>
      <c r="M436">
        <v>2980</v>
      </c>
      <c r="N436">
        <f>IF(A435=Emisiones_CH4_CO2eq_LA[[#This Row],[País]],IFERROR(Emisiones_CH4_CO2eq_LA[[#This Row],[Residuos (kilotoneladas CO₂e)]]-M435,0),0)</f>
        <v>60</v>
      </c>
      <c r="O436" s="6">
        <f>IF(A435=Emisiones_CH4_CO2eq_LA[[#This Row],[País]],IFERROR(((Emisiones_CH4_CO2eq_LA[[#This Row],[Residuos (kilotoneladas CO₂e)]]-M435)/M435)*100,0),0)</f>
        <v>2.054794520547945</v>
      </c>
      <c r="P436" s="6">
        <v>0.12975138241825199</v>
      </c>
      <c r="Q436">
        <v>490</v>
      </c>
      <c r="R436">
        <f>IF(A435=Emisiones_CH4_CO2eq_LA[[#This Row],[País]],IFERROR(Emisiones_CH4_CO2eq_LA[[#This Row],[UCTUS (kilotoneladas CO₂e)]]-Q435,0),0)</f>
        <v>0</v>
      </c>
      <c r="S436" s="6">
        <f>IF(A435=Emisiones_CH4_CO2eq_LA[[#This Row],[País]],IFERROR(((Emisiones_CH4_CO2eq_LA[[#This Row],[UCTUS (kilotoneladas CO₂e)]]-Q435)/Q435)*100,0),0)</f>
        <v>0</v>
      </c>
      <c r="T436" s="6">
        <v>2.13349588540079E-2</v>
      </c>
      <c r="U436">
        <v>0</v>
      </c>
      <c r="V436">
        <f>IF(A435=Emisiones_CH4_CO2eq_LA[[#This Row],[País]],IFERROR(Emisiones_CH4_CO2eq_LA[[#This Row],[Industria (kilotoneladas CO₂e)]]-U435,0),0)</f>
        <v>0</v>
      </c>
      <c r="W436" s="6">
        <f>IF(A435=Emisiones_CH4_CO2eq_LA[[#This Row],[País]],IFERROR(((Emisiones_CH4_CO2eq_LA[[#This Row],[Industria (kilotoneladas CO₂e)]]-U435)/U435)*100,0),0)</f>
        <v>0</v>
      </c>
      <c r="X436" s="6">
        <v>0</v>
      </c>
      <c r="Y436">
        <v>1630</v>
      </c>
      <c r="Z436">
        <f>IF(A435=Emisiones_CH4_CO2eq_LA[[#This Row],[País]],IFERROR(Emisiones_CH4_CO2eq_LA[[#This Row],[Otras Quemas de Combustible (kilotoneladas CO₂e)]]-Y435,0),0)</f>
        <v>10</v>
      </c>
      <c r="AA436" s="6">
        <f>IF(A435=Emisiones_CH4_CO2eq_LA[[#This Row],[País]],IFERROR(((Emisiones_CH4_CO2eq_LA[[#This Row],[Otras Quemas de Combustible (kilotoneladas CO₂e)]]-Y435)/Y435)*100,0),0)</f>
        <v>0.61728395061728392</v>
      </c>
      <c r="AB436" s="6">
        <v>7.0000000000000007E-2</v>
      </c>
    </row>
    <row r="437" spans="1:28" x14ac:dyDescent="0.25">
      <c r="A437" t="s">
        <v>270</v>
      </c>
      <c r="B437" t="s">
        <v>466</v>
      </c>
      <c r="C437" t="s">
        <v>271</v>
      </c>
      <c r="D437">
        <v>1993</v>
      </c>
      <c r="E437">
        <v>12230</v>
      </c>
      <c r="F437">
        <f>IF(A436=Emisiones_CH4_CO2eq_LA[[#This Row],[País]],IFERROR(Emisiones_CH4_CO2eq_LA[[#This Row],[Agricultura (kilotoneladas CO₂e)]]-E436,0),0)</f>
        <v>20</v>
      </c>
      <c r="G437" s="6">
        <f>IF(A436=Emisiones_CH4_CO2eq_LA[[#This Row],[País]],IFERROR(((Emisiones_CH4_CO2eq_LA[[#This Row],[Agricultura (kilotoneladas CO₂e)]]-E436)/E436)*100,0),0)</f>
        <v>0.16380016380016382</v>
      </c>
      <c r="H437" s="6">
        <v>0.52247095010252897</v>
      </c>
      <c r="I437">
        <v>200</v>
      </c>
      <c r="J437">
        <f>IF(A436=Emisiones_CH4_CO2eq_LA[[#This Row],[País]],IFERROR(Emisiones_CH4_CO2eq_LA[[#This Row],[Emisiones Fugitivas (kilotoneladas CO₂e)]]-I436,0),0)</f>
        <v>0</v>
      </c>
      <c r="K437" s="6">
        <f>IF(A436=Emisiones_CH4_CO2eq_LA[[#This Row],[País]],IFERROR(((Emisiones_CH4_CO2eq_LA[[#This Row],[Emisiones Fugitivas (kilotoneladas CO₂e)]]-I436)/I436)*100,0),0)</f>
        <v>0</v>
      </c>
      <c r="L437" s="6">
        <v>8.5440874914559095E-3</v>
      </c>
      <c r="M437">
        <v>3050</v>
      </c>
      <c r="N437">
        <f>IF(A436=Emisiones_CH4_CO2eq_LA[[#This Row],[País]],IFERROR(Emisiones_CH4_CO2eq_LA[[#This Row],[Residuos (kilotoneladas CO₂e)]]-M436,0),0)</f>
        <v>70</v>
      </c>
      <c r="O437" s="6">
        <f>IF(A436=Emisiones_CH4_CO2eq_LA[[#This Row],[País]],IFERROR(((Emisiones_CH4_CO2eq_LA[[#This Row],[Residuos (kilotoneladas CO₂e)]]-M436)/M436)*100,0),0)</f>
        <v>2.348993288590604</v>
      </c>
      <c r="P437" s="6">
        <v>0.130297334244702</v>
      </c>
      <c r="Q437">
        <v>490</v>
      </c>
      <c r="R437">
        <f>IF(A436=Emisiones_CH4_CO2eq_LA[[#This Row],[País]],IFERROR(Emisiones_CH4_CO2eq_LA[[#This Row],[UCTUS (kilotoneladas CO₂e)]]-Q436,0),0)</f>
        <v>0</v>
      </c>
      <c r="S437" s="6">
        <f>IF(A436=Emisiones_CH4_CO2eq_LA[[#This Row],[País]],IFERROR(((Emisiones_CH4_CO2eq_LA[[#This Row],[UCTUS (kilotoneladas CO₂e)]]-Q436)/Q436)*100,0),0)</f>
        <v>0</v>
      </c>
      <c r="T437" s="6">
        <v>2.0933014354066901E-2</v>
      </c>
      <c r="U437">
        <v>0</v>
      </c>
      <c r="V437">
        <f>IF(A436=Emisiones_CH4_CO2eq_LA[[#This Row],[País]],IFERROR(Emisiones_CH4_CO2eq_LA[[#This Row],[Industria (kilotoneladas CO₂e)]]-U436,0),0)</f>
        <v>0</v>
      </c>
      <c r="W437" s="6">
        <f>IF(A436=Emisiones_CH4_CO2eq_LA[[#This Row],[País]],IFERROR(((Emisiones_CH4_CO2eq_LA[[#This Row],[Industria (kilotoneladas CO₂e)]]-U436)/U436)*100,0),0)</f>
        <v>0</v>
      </c>
      <c r="X437" s="6">
        <v>0</v>
      </c>
      <c r="Y437">
        <v>1640</v>
      </c>
      <c r="Z437">
        <f>IF(A436=Emisiones_CH4_CO2eq_LA[[#This Row],[País]],IFERROR(Emisiones_CH4_CO2eq_LA[[#This Row],[Otras Quemas de Combustible (kilotoneladas CO₂e)]]-Y436,0),0)</f>
        <v>10</v>
      </c>
      <c r="AA437" s="6">
        <f>IF(A436=Emisiones_CH4_CO2eq_LA[[#This Row],[País]],IFERROR(((Emisiones_CH4_CO2eq_LA[[#This Row],[Otras Quemas de Combustible (kilotoneladas CO₂e)]]-Y436)/Y436)*100,0),0)</f>
        <v>0.61349693251533743</v>
      </c>
      <c r="AB437" s="6">
        <v>7.0000000000000007E-2</v>
      </c>
    </row>
    <row r="438" spans="1:28" x14ac:dyDescent="0.25">
      <c r="A438" t="s">
        <v>270</v>
      </c>
      <c r="B438" t="s">
        <v>466</v>
      </c>
      <c r="C438" t="s">
        <v>271</v>
      </c>
      <c r="D438">
        <v>1994</v>
      </c>
      <c r="E438">
        <v>12860</v>
      </c>
      <c r="F438">
        <f>IF(A437=Emisiones_CH4_CO2eq_LA[[#This Row],[País]],IFERROR(Emisiones_CH4_CO2eq_LA[[#This Row],[Agricultura (kilotoneladas CO₂e)]]-E437,0),0)</f>
        <v>630</v>
      </c>
      <c r="G438" s="6">
        <f>IF(A437=Emisiones_CH4_CO2eq_LA[[#This Row],[País]],IFERROR(((Emisiones_CH4_CO2eq_LA[[#This Row],[Agricultura (kilotoneladas CO₂e)]]-E437)/E437)*100,0),0)</f>
        <v>5.1512673753066229</v>
      </c>
      <c r="H438" s="6">
        <v>0.53918074713848396</v>
      </c>
      <c r="I438">
        <v>190</v>
      </c>
      <c r="J438">
        <f>IF(A437=Emisiones_CH4_CO2eq_LA[[#This Row],[País]],IFERROR(Emisiones_CH4_CO2eq_LA[[#This Row],[Emisiones Fugitivas (kilotoneladas CO₂e)]]-I437,0),0)</f>
        <v>-10</v>
      </c>
      <c r="K438" s="6">
        <f>IF(A437=Emisiones_CH4_CO2eq_LA[[#This Row],[País]],IFERROR(((Emisiones_CH4_CO2eq_LA[[#This Row],[Emisiones Fugitivas (kilotoneladas CO₂e)]]-I437)/I437)*100,0),0)</f>
        <v>-5</v>
      </c>
      <c r="L438" s="6">
        <v>7.9661230137101097E-3</v>
      </c>
      <c r="M438">
        <v>3530</v>
      </c>
      <c r="N438">
        <f>IF(A437=Emisiones_CH4_CO2eq_LA[[#This Row],[País]],IFERROR(Emisiones_CH4_CO2eq_LA[[#This Row],[Residuos (kilotoneladas CO₂e)]]-M437,0),0)</f>
        <v>480</v>
      </c>
      <c r="O438" s="6">
        <f>IF(A437=Emisiones_CH4_CO2eq_LA[[#This Row],[País]],IFERROR(((Emisiones_CH4_CO2eq_LA[[#This Row],[Residuos (kilotoneladas CO₂e)]]-M437)/M437)*100,0),0)</f>
        <v>15.737704918032788</v>
      </c>
      <c r="P438" s="6">
        <v>0.148002180202087</v>
      </c>
      <c r="Q438">
        <v>490</v>
      </c>
      <c r="R438">
        <f>IF(A437=Emisiones_CH4_CO2eq_LA[[#This Row],[País]],IFERROR(Emisiones_CH4_CO2eq_LA[[#This Row],[UCTUS (kilotoneladas CO₂e)]]-Q437,0),0)</f>
        <v>0</v>
      </c>
      <c r="S438" s="6">
        <f>IF(A437=Emisiones_CH4_CO2eq_LA[[#This Row],[País]],IFERROR(((Emisiones_CH4_CO2eq_LA[[#This Row],[UCTUS (kilotoneladas CO₂e)]]-Q437)/Q437)*100,0),0)</f>
        <v>0</v>
      </c>
      <c r="T438" s="6">
        <v>2.0544211982726001E-2</v>
      </c>
      <c r="U438">
        <v>20</v>
      </c>
      <c r="V438">
        <f>IF(A437=Emisiones_CH4_CO2eq_LA[[#This Row],[País]],IFERROR(Emisiones_CH4_CO2eq_LA[[#This Row],[Industria (kilotoneladas CO₂e)]]-U437,0),0)</f>
        <v>20</v>
      </c>
      <c r="W438" s="6">
        <f>IF(A437=Emisiones_CH4_CO2eq_LA[[#This Row],[País]],IFERROR(((Emisiones_CH4_CO2eq_LA[[#This Row],[Industria (kilotoneladas CO₂e)]]-U437)/U437)*100,0),0)</f>
        <v>0</v>
      </c>
      <c r="X438" s="6">
        <v>8.3853926460106395E-4</v>
      </c>
      <c r="Y438">
        <v>1660</v>
      </c>
      <c r="Z438">
        <f>IF(A437=Emisiones_CH4_CO2eq_LA[[#This Row],[País]],IFERROR(Emisiones_CH4_CO2eq_LA[[#This Row],[Otras Quemas de Combustible (kilotoneladas CO₂e)]]-Y437,0),0)</f>
        <v>20</v>
      </c>
      <c r="AA438" s="6">
        <f>IF(A437=Emisiones_CH4_CO2eq_LA[[#This Row],[País]],IFERROR(((Emisiones_CH4_CO2eq_LA[[#This Row],[Otras Quemas de Combustible (kilotoneladas CO₂e)]]-Y437)/Y437)*100,0),0)</f>
        <v>1.2195121951219512</v>
      </c>
      <c r="AB438" s="6">
        <v>7.0000000000000007E-2</v>
      </c>
    </row>
    <row r="439" spans="1:28" x14ac:dyDescent="0.25">
      <c r="A439" t="s">
        <v>270</v>
      </c>
      <c r="B439" t="s">
        <v>466</v>
      </c>
      <c r="C439" t="s">
        <v>271</v>
      </c>
      <c r="D439">
        <v>1995</v>
      </c>
      <c r="E439">
        <v>13410</v>
      </c>
      <c r="F439">
        <f>IF(A438=Emisiones_CH4_CO2eq_LA[[#This Row],[País]],IFERROR(Emisiones_CH4_CO2eq_LA[[#This Row],[Agricultura (kilotoneladas CO₂e)]]-E438,0),0)</f>
        <v>550</v>
      </c>
      <c r="G439" s="6">
        <f>IF(A438=Emisiones_CH4_CO2eq_LA[[#This Row],[País]],IFERROR(((Emisiones_CH4_CO2eq_LA[[#This Row],[Agricultura (kilotoneladas CO₂e)]]-E438)/E438)*100,0),0)</f>
        <v>4.2768273716951786</v>
      </c>
      <c r="H439" s="6">
        <v>0.55187456273920699</v>
      </c>
      <c r="I439">
        <v>240</v>
      </c>
      <c r="J439">
        <f>IF(A438=Emisiones_CH4_CO2eq_LA[[#This Row],[País]],IFERROR(Emisiones_CH4_CO2eq_LA[[#This Row],[Emisiones Fugitivas (kilotoneladas CO₂e)]]-I438,0),0)</f>
        <v>50</v>
      </c>
      <c r="K439" s="6">
        <f>IF(A438=Emisiones_CH4_CO2eq_LA[[#This Row],[País]],IFERROR(((Emisiones_CH4_CO2eq_LA[[#This Row],[Emisiones Fugitivas (kilotoneladas CO₂e)]]-I438)/I438)*100,0),0)</f>
        <v>26.315789473684209</v>
      </c>
      <c r="L439" s="6">
        <v>9.8769496687106401E-3</v>
      </c>
      <c r="M439">
        <v>4380</v>
      </c>
      <c r="N439">
        <f>IF(A438=Emisiones_CH4_CO2eq_LA[[#This Row],[País]],IFERROR(Emisiones_CH4_CO2eq_LA[[#This Row],[Residuos (kilotoneladas CO₂e)]]-M438,0),0)</f>
        <v>850</v>
      </c>
      <c r="O439" s="6">
        <f>IF(A438=Emisiones_CH4_CO2eq_LA[[#This Row],[País]],IFERROR(((Emisiones_CH4_CO2eq_LA[[#This Row],[Residuos (kilotoneladas CO₂e)]]-M438)/M438)*100,0),0)</f>
        <v>24.079320113314449</v>
      </c>
      <c r="P439" s="6">
        <v>0.18025433145396899</v>
      </c>
      <c r="Q439">
        <v>490</v>
      </c>
      <c r="R439">
        <f>IF(A438=Emisiones_CH4_CO2eq_LA[[#This Row],[País]],IFERROR(Emisiones_CH4_CO2eq_LA[[#This Row],[UCTUS (kilotoneladas CO₂e)]]-Q438,0),0)</f>
        <v>0</v>
      </c>
      <c r="S439" s="6">
        <f>IF(A438=Emisiones_CH4_CO2eq_LA[[#This Row],[País]],IFERROR(((Emisiones_CH4_CO2eq_LA[[#This Row],[UCTUS (kilotoneladas CO₂e)]]-Q438)/Q438)*100,0),0)</f>
        <v>0</v>
      </c>
      <c r="T439" s="6">
        <v>2.0165438906950901E-2</v>
      </c>
      <c r="U439">
        <v>20</v>
      </c>
      <c r="V439">
        <f>IF(A438=Emisiones_CH4_CO2eq_LA[[#This Row],[País]],IFERROR(Emisiones_CH4_CO2eq_LA[[#This Row],[Industria (kilotoneladas CO₂e)]]-U438,0),0)</f>
        <v>0</v>
      </c>
      <c r="W439" s="6">
        <f>IF(A438=Emisiones_CH4_CO2eq_LA[[#This Row],[País]],IFERROR(((Emisiones_CH4_CO2eq_LA[[#This Row],[Industria (kilotoneladas CO₂e)]]-U438)/U438)*100,0),0)</f>
        <v>0</v>
      </c>
      <c r="X439" s="6">
        <v>8.2307913905921997E-4</v>
      </c>
      <c r="Y439">
        <v>1590</v>
      </c>
      <c r="Z439">
        <f>IF(A438=Emisiones_CH4_CO2eq_LA[[#This Row],[País]],IFERROR(Emisiones_CH4_CO2eq_LA[[#This Row],[Otras Quemas de Combustible (kilotoneladas CO₂e)]]-Y438,0),0)</f>
        <v>-70</v>
      </c>
      <c r="AA439" s="6">
        <f>IF(A438=Emisiones_CH4_CO2eq_LA[[#This Row],[País]],IFERROR(((Emisiones_CH4_CO2eq_LA[[#This Row],[Otras Quemas de Combustible (kilotoneladas CO₂e)]]-Y438)/Y438)*100,0),0)</f>
        <v>-4.2168674698795181</v>
      </c>
      <c r="AB439" s="6">
        <v>7.0000000000000007E-2</v>
      </c>
    </row>
    <row r="440" spans="1:28" x14ac:dyDescent="0.25">
      <c r="A440" t="s">
        <v>270</v>
      </c>
      <c r="B440" t="s">
        <v>466</v>
      </c>
      <c r="C440" t="s">
        <v>271</v>
      </c>
      <c r="D440">
        <v>1996</v>
      </c>
      <c r="E440">
        <v>13630</v>
      </c>
      <c r="F440">
        <f>IF(A439=Emisiones_CH4_CO2eq_LA[[#This Row],[País]],IFERROR(Emisiones_CH4_CO2eq_LA[[#This Row],[Agricultura (kilotoneladas CO₂e)]]-E439,0),0)</f>
        <v>220</v>
      </c>
      <c r="G440" s="6">
        <f>IF(A439=Emisiones_CH4_CO2eq_LA[[#This Row],[País]],IFERROR(((Emisiones_CH4_CO2eq_LA[[#This Row],[Agricultura (kilotoneladas CO₂e)]]-E439)/E439)*100,0),0)</f>
        <v>1.6405667412378822</v>
      </c>
      <c r="H440" s="6">
        <v>0.55061808192615302</v>
      </c>
      <c r="I440">
        <v>290</v>
      </c>
      <c r="J440">
        <f>IF(A439=Emisiones_CH4_CO2eq_LA[[#This Row],[País]],IFERROR(Emisiones_CH4_CO2eq_LA[[#This Row],[Emisiones Fugitivas (kilotoneladas CO₂e)]]-I439,0),0)</f>
        <v>50</v>
      </c>
      <c r="K440" s="6">
        <f>IF(A439=Emisiones_CH4_CO2eq_LA[[#This Row],[País]],IFERROR(((Emisiones_CH4_CO2eq_LA[[#This Row],[Emisiones Fugitivas (kilotoneladas CO₂e)]]-I439)/I439)*100,0),0)</f>
        <v>20.833333333333336</v>
      </c>
      <c r="L440" s="6">
        <v>1.17152783388543E-2</v>
      </c>
      <c r="M440">
        <v>5220</v>
      </c>
      <c r="N440">
        <f>IF(A439=Emisiones_CH4_CO2eq_LA[[#This Row],[País]],IFERROR(Emisiones_CH4_CO2eq_LA[[#This Row],[Residuos (kilotoneladas CO₂e)]]-M439,0),0)</f>
        <v>840</v>
      </c>
      <c r="O440" s="6">
        <f>IF(A439=Emisiones_CH4_CO2eq_LA[[#This Row],[País]],IFERROR(((Emisiones_CH4_CO2eq_LA[[#This Row],[Residuos (kilotoneladas CO₂e)]]-M439)/M439)*100,0),0)</f>
        <v>19.17808219178082</v>
      </c>
      <c r="P440" s="6">
        <v>0.21087501009937701</v>
      </c>
      <c r="Q440">
        <v>120</v>
      </c>
      <c r="R440">
        <f>IF(A439=Emisiones_CH4_CO2eq_LA[[#This Row],[País]],IFERROR(Emisiones_CH4_CO2eq_LA[[#This Row],[UCTUS (kilotoneladas CO₂e)]]-Q439,0),0)</f>
        <v>-370</v>
      </c>
      <c r="S440" s="6">
        <f>IF(A439=Emisiones_CH4_CO2eq_LA[[#This Row],[País]],IFERROR(((Emisiones_CH4_CO2eq_LA[[#This Row],[UCTUS (kilotoneladas CO₂e)]]-Q439)/Q439)*100,0),0)</f>
        <v>-75.510204081632651</v>
      </c>
      <c r="T440" s="6">
        <v>4.8477013815948896E-3</v>
      </c>
      <c r="U440">
        <v>20</v>
      </c>
      <c r="V440">
        <f>IF(A439=Emisiones_CH4_CO2eq_LA[[#This Row],[País]],IFERROR(Emisiones_CH4_CO2eq_LA[[#This Row],[Industria (kilotoneladas CO₂e)]]-U439,0),0)</f>
        <v>0</v>
      </c>
      <c r="W440" s="6">
        <f>IF(A439=Emisiones_CH4_CO2eq_LA[[#This Row],[País]],IFERROR(((Emisiones_CH4_CO2eq_LA[[#This Row],[Industria (kilotoneladas CO₂e)]]-U439)/U439)*100,0),0)</f>
        <v>0</v>
      </c>
      <c r="X440" s="6">
        <v>8.0795023026581498E-4</v>
      </c>
      <c r="Y440">
        <v>1530</v>
      </c>
      <c r="Z440">
        <f>IF(A439=Emisiones_CH4_CO2eq_LA[[#This Row],[País]],IFERROR(Emisiones_CH4_CO2eq_LA[[#This Row],[Otras Quemas de Combustible (kilotoneladas CO₂e)]]-Y439,0),0)</f>
        <v>-60</v>
      </c>
      <c r="AA440" s="6">
        <f>IF(A439=Emisiones_CH4_CO2eq_LA[[#This Row],[País]],IFERROR(((Emisiones_CH4_CO2eq_LA[[#This Row],[Otras Quemas de Combustible (kilotoneladas CO₂e)]]-Y439)/Y439)*100,0),0)</f>
        <v>-3.7735849056603774</v>
      </c>
      <c r="AB440" s="6">
        <v>0.06</v>
      </c>
    </row>
    <row r="441" spans="1:28" x14ac:dyDescent="0.25">
      <c r="A441" t="s">
        <v>270</v>
      </c>
      <c r="B441" t="s">
        <v>466</v>
      </c>
      <c r="C441" t="s">
        <v>271</v>
      </c>
      <c r="D441">
        <v>1997</v>
      </c>
      <c r="E441">
        <v>13730</v>
      </c>
      <c r="F441">
        <f>IF(A440=Emisiones_CH4_CO2eq_LA[[#This Row],[País]],IFERROR(Emisiones_CH4_CO2eq_LA[[#This Row],[Agricultura (kilotoneladas CO₂e)]]-E440,0),0)</f>
        <v>100</v>
      </c>
      <c r="G441" s="6">
        <f>IF(A440=Emisiones_CH4_CO2eq_LA[[#This Row],[País]],IFERROR(((Emisiones_CH4_CO2eq_LA[[#This Row],[Agricultura (kilotoneladas CO₂e)]]-E440)/E440)*100,0),0)</f>
        <v>0.73367571533382248</v>
      </c>
      <c r="H441" s="6">
        <v>0.54460354607115902</v>
      </c>
      <c r="I441">
        <v>340</v>
      </c>
      <c r="J441">
        <f>IF(A440=Emisiones_CH4_CO2eq_LA[[#This Row],[País]],IFERROR(Emisiones_CH4_CO2eq_LA[[#This Row],[Emisiones Fugitivas (kilotoneladas CO₂e)]]-I440,0),0)</f>
        <v>50</v>
      </c>
      <c r="K441" s="6">
        <f>IF(A440=Emisiones_CH4_CO2eq_LA[[#This Row],[País]],IFERROR(((Emisiones_CH4_CO2eq_LA[[#This Row],[Emisiones Fugitivas (kilotoneladas CO₂e)]]-I440)/I440)*100,0),0)</f>
        <v>17.241379310344829</v>
      </c>
      <c r="L441" s="6">
        <v>1.34861766689143E-2</v>
      </c>
      <c r="M441">
        <v>6060</v>
      </c>
      <c r="N441">
        <f>IF(A440=Emisiones_CH4_CO2eq_LA[[#This Row],[País]],IFERROR(Emisiones_CH4_CO2eq_LA[[#This Row],[Residuos (kilotoneladas CO₂e)]]-M440,0),0)</f>
        <v>840</v>
      </c>
      <c r="O441" s="6">
        <f>IF(A440=Emisiones_CH4_CO2eq_LA[[#This Row],[País]],IFERROR(((Emisiones_CH4_CO2eq_LA[[#This Row],[Residuos (kilotoneladas CO₂e)]]-M440)/M440)*100,0),0)</f>
        <v>16.091954022988507</v>
      </c>
      <c r="P441" s="6">
        <v>0.24037126651064999</v>
      </c>
      <c r="Q441">
        <v>270</v>
      </c>
      <c r="R441">
        <f>IF(A440=Emisiones_CH4_CO2eq_LA[[#This Row],[País]],IFERROR(Emisiones_CH4_CO2eq_LA[[#This Row],[UCTUS (kilotoneladas CO₂e)]]-Q440,0),0)</f>
        <v>150</v>
      </c>
      <c r="S441" s="6">
        <f>IF(A440=Emisiones_CH4_CO2eq_LA[[#This Row],[País]],IFERROR(((Emisiones_CH4_CO2eq_LA[[#This Row],[UCTUS (kilotoneladas CO₂e)]]-Q440)/Q440)*100,0),0)</f>
        <v>125</v>
      </c>
      <c r="T441" s="6">
        <v>1.0709610884137801E-2</v>
      </c>
      <c r="U441">
        <v>20</v>
      </c>
      <c r="V441">
        <f>IF(A440=Emisiones_CH4_CO2eq_LA[[#This Row],[País]],IFERROR(Emisiones_CH4_CO2eq_LA[[#This Row],[Industria (kilotoneladas CO₂e)]]-U440,0),0)</f>
        <v>0</v>
      </c>
      <c r="W441" s="6">
        <f>IF(A440=Emisiones_CH4_CO2eq_LA[[#This Row],[País]],IFERROR(((Emisiones_CH4_CO2eq_LA[[#This Row],[Industria (kilotoneladas CO₂e)]]-U440)/U440)*100,0),0)</f>
        <v>0</v>
      </c>
      <c r="X441" s="6">
        <v>7.9330450993613899E-4</v>
      </c>
      <c r="Y441">
        <v>1480</v>
      </c>
      <c r="Z441">
        <f>IF(A440=Emisiones_CH4_CO2eq_LA[[#This Row],[País]],IFERROR(Emisiones_CH4_CO2eq_LA[[#This Row],[Otras Quemas de Combustible (kilotoneladas CO₂e)]]-Y440,0),0)</f>
        <v>-50</v>
      </c>
      <c r="AA441" s="6">
        <f>IF(A440=Emisiones_CH4_CO2eq_LA[[#This Row],[País]],IFERROR(((Emisiones_CH4_CO2eq_LA[[#This Row],[Otras Quemas de Combustible (kilotoneladas CO₂e)]]-Y440)/Y440)*100,0),0)</f>
        <v>-3.2679738562091507</v>
      </c>
      <c r="AB441" s="6">
        <v>0.06</v>
      </c>
    </row>
    <row r="442" spans="1:28" x14ac:dyDescent="0.25">
      <c r="A442" t="s">
        <v>270</v>
      </c>
      <c r="B442" t="s">
        <v>466</v>
      </c>
      <c r="C442" t="s">
        <v>271</v>
      </c>
      <c r="D442">
        <v>1998</v>
      </c>
      <c r="E442">
        <v>14120</v>
      </c>
      <c r="F442">
        <f>IF(A441=Emisiones_CH4_CO2eq_LA[[#This Row],[País]],IFERROR(Emisiones_CH4_CO2eq_LA[[#This Row],[Agricultura (kilotoneladas CO₂e)]]-E441,0),0)</f>
        <v>390</v>
      </c>
      <c r="G442" s="6">
        <f>IF(A441=Emisiones_CH4_CO2eq_LA[[#This Row],[País]],IFERROR(((Emisiones_CH4_CO2eq_LA[[#This Row],[Agricultura (kilotoneladas CO₂e)]]-E441)/E441)*100,0),0)</f>
        <v>2.8404952658412235</v>
      </c>
      <c r="H442" s="6">
        <v>0.55031569101254896</v>
      </c>
      <c r="I442">
        <v>390</v>
      </c>
      <c r="J442">
        <f>IF(A441=Emisiones_CH4_CO2eq_LA[[#This Row],[País]],IFERROR(Emisiones_CH4_CO2eq_LA[[#This Row],[Emisiones Fugitivas (kilotoneladas CO₂e)]]-I441,0),0)</f>
        <v>50</v>
      </c>
      <c r="K442" s="6">
        <f>IF(A441=Emisiones_CH4_CO2eq_LA[[#This Row],[País]],IFERROR(((Emisiones_CH4_CO2eq_LA[[#This Row],[Emisiones Fugitivas (kilotoneladas CO₂e)]]-I441)/I441)*100,0),0)</f>
        <v>14.705882352941178</v>
      </c>
      <c r="L442" s="6">
        <v>1.51999376412814E-2</v>
      </c>
      <c r="M442">
        <v>6900</v>
      </c>
      <c r="N442">
        <f>IF(A441=Emisiones_CH4_CO2eq_LA[[#This Row],[País]],IFERROR(Emisiones_CH4_CO2eq_LA[[#This Row],[Residuos (kilotoneladas CO₂e)]]-M441,0),0)</f>
        <v>840</v>
      </c>
      <c r="O442" s="6">
        <f>IF(A441=Emisiones_CH4_CO2eq_LA[[#This Row],[País]],IFERROR(((Emisiones_CH4_CO2eq_LA[[#This Row],[Residuos (kilotoneladas CO₂e)]]-M441)/M441)*100,0),0)</f>
        <v>13.861386138613863</v>
      </c>
      <c r="P442" s="6">
        <v>0.268921973653441</v>
      </c>
      <c r="Q442">
        <v>330</v>
      </c>
      <c r="R442">
        <f>IF(A441=Emisiones_CH4_CO2eq_LA[[#This Row],[País]],IFERROR(Emisiones_CH4_CO2eq_LA[[#This Row],[UCTUS (kilotoneladas CO₂e)]]-Q441,0),0)</f>
        <v>60</v>
      </c>
      <c r="S442" s="6">
        <f>IF(A441=Emisiones_CH4_CO2eq_LA[[#This Row],[País]],IFERROR(((Emisiones_CH4_CO2eq_LA[[#This Row],[UCTUS (kilotoneladas CO₂e)]]-Q441)/Q441)*100,0),0)</f>
        <v>22.222222222222221</v>
      </c>
      <c r="T442" s="6">
        <v>1.2861485696468901E-2</v>
      </c>
      <c r="U442">
        <v>20</v>
      </c>
      <c r="V442">
        <f>IF(A441=Emisiones_CH4_CO2eq_LA[[#This Row],[País]],IFERROR(Emisiones_CH4_CO2eq_LA[[#This Row],[Industria (kilotoneladas CO₂e)]]-U441,0),0)</f>
        <v>0</v>
      </c>
      <c r="W442" s="6">
        <f>IF(A441=Emisiones_CH4_CO2eq_LA[[#This Row],[País]],IFERROR(((Emisiones_CH4_CO2eq_LA[[#This Row],[Industria (kilotoneladas CO₂e)]]-U441)/U441)*100,0),0)</f>
        <v>0</v>
      </c>
      <c r="X442" s="6">
        <v>7.7948398160417802E-4</v>
      </c>
      <c r="Y442">
        <v>1420</v>
      </c>
      <c r="Z442">
        <f>IF(A441=Emisiones_CH4_CO2eq_LA[[#This Row],[País]],IFERROR(Emisiones_CH4_CO2eq_LA[[#This Row],[Otras Quemas de Combustible (kilotoneladas CO₂e)]]-Y441,0),0)</f>
        <v>-60</v>
      </c>
      <c r="AA442" s="6">
        <f>IF(A441=Emisiones_CH4_CO2eq_LA[[#This Row],[País]],IFERROR(((Emisiones_CH4_CO2eq_LA[[#This Row],[Otras Quemas de Combustible (kilotoneladas CO₂e)]]-Y441)/Y441)*100,0),0)</f>
        <v>-4.0540540540540544</v>
      </c>
      <c r="AB442" s="6">
        <v>0.06</v>
      </c>
    </row>
    <row r="443" spans="1:28" x14ac:dyDescent="0.25">
      <c r="A443" t="s">
        <v>270</v>
      </c>
      <c r="B443" t="s">
        <v>466</v>
      </c>
      <c r="C443" t="s">
        <v>271</v>
      </c>
      <c r="D443">
        <v>1999</v>
      </c>
      <c r="E443">
        <v>15110</v>
      </c>
      <c r="F443">
        <f>IF(A442=Emisiones_CH4_CO2eq_LA[[#This Row],[País]],IFERROR(Emisiones_CH4_CO2eq_LA[[#This Row],[Agricultura (kilotoneladas CO₂e)]]-E442,0),0)</f>
        <v>990</v>
      </c>
      <c r="G443" s="6">
        <f>IF(A442=Emisiones_CH4_CO2eq_LA[[#This Row],[País]],IFERROR(((Emisiones_CH4_CO2eq_LA[[#This Row],[Agricultura (kilotoneladas CO₂e)]]-E442)/E442)*100,0),0)</f>
        <v>7.0113314447592074</v>
      </c>
      <c r="H443" s="6">
        <v>0.57941559935577802</v>
      </c>
      <c r="I443">
        <v>440</v>
      </c>
      <c r="J443">
        <f>IF(A442=Emisiones_CH4_CO2eq_LA[[#This Row],[País]],IFERROR(Emisiones_CH4_CO2eq_LA[[#This Row],[Emisiones Fugitivas (kilotoneladas CO₂e)]]-I442,0),0)</f>
        <v>50</v>
      </c>
      <c r="K443" s="6">
        <f>IF(A442=Emisiones_CH4_CO2eq_LA[[#This Row],[País]],IFERROR(((Emisiones_CH4_CO2eq_LA[[#This Row],[Emisiones Fugitivas (kilotoneladas CO₂e)]]-I442)/I442)*100,0),0)</f>
        <v>12.820512820512819</v>
      </c>
      <c r="L443" s="6">
        <v>1.68724595444435E-2</v>
      </c>
      <c r="M443">
        <v>7740</v>
      </c>
      <c r="N443">
        <f>IF(A442=Emisiones_CH4_CO2eq_LA[[#This Row],[País]],IFERROR(Emisiones_CH4_CO2eq_LA[[#This Row],[Residuos (kilotoneladas CO₂e)]]-M442,0),0)</f>
        <v>840</v>
      </c>
      <c r="O443" s="6">
        <f>IF(A442=Emisiones_CH4_CO2eq_LA[[#This Row],[País]],IFERROR(((Emisiones_CH4_CO2eq_LA[[#This Row],[Residuos (kilotoneladas CO₂e)]]-M442)/M442)*100,0),0)</f>
        <v>12.173913043478262</v>
      </c>
      <c r="P443" s="6">
        <v>0.29680190198634798</v>
      </c>
      <c r="Q443">
        <v>210</v>
      </c>
      <c r="R443">
        <f>IF(A442=Emisiones_CH4_CO2eq_LA[[#This Row],[País]],IFERROR(Emisiones_CH4_CO2eq_LA[[#This Row],[UCTUS (kilotoneladas CO₂e)]]-Q442,0),0)</f>
        <v>-120</v>
      </c>
      <c r="S443" s="6">
        <f>IF(A442=Emisiones_CH4_CO2eq_LA[[#This Row],[País]],IFERROR(((Emisiones_CH4_CO2eq_LA[[#This Row],[UCTUS (kilotoneladas CO₂e)]]-Q442)/Q442)*100,0),0)</f>
        <v>-36.363636363636367</v>
      </c>
      <c r="T443" s="6">
        <v>8.0527647825753505E-3</v>
      </c>
      <c r="U443">
        <v>20</v>
      </c>
      <c r="V443">
        <f>IF(A442=Emisiones_CH4_CO2eq_LA[[#This Row],[País]],IFERROR(Emisiones_CH4_CO2eq_LA[[#This Row],[Industria (kilotoneladas CO₂e)]]-U442,0),0)</f>
        <v>0</v>
      </c>
      <c r="W443" s="6">
        <f>IF(A442=Emisiones_CH4_CO2eq_LA[[#This Row],[País]],IFERROR(((Emisiones_CH4_CO2eq_LA[[#This Row],[Industria (kilotoneladas CO₂e)]]-U442)/U442)*100,0),0)</f>
        <v>0</v>
      </c>
      <c r="X443" s="6">
        <v>7.6692997929289001E-4</v>
      </c>
      <c r="Y443">
        <v>1370</v>
      </c>
      <c r="Z443">
        <f>IF(A442=Emisiones_CH4_CO2eq_LA[[#This Row],[País]],IFERROR(Emisiones_CH4_CO2eq_LA[[#This Row],[Otras Quemas de Combustible (kilotoneladas CO₂e)]]-Y442,0),0)</f>
        <v>-50</v>
      </c>
      <c r="AA443" s="6">
        <f>IF(A442=Emisiones_CH4_CO2eq_LA[[#This Row],[País]],IFERROR(((Emisiones_CH4_CO2eq_LA[[#This Row],[Otras Quemas de Combustible (kilotoneladas CO₂e)]]-Y442)/Y442)*100,0),0)</f>
        <v>-3.5211267605633805</v>
      </c>
      <c r="AB443" s="6">
        <v>0.05</v>
      </c>
    </row>
    <row r="444" spans="1:28" x14ac:dyDescent="0.25">
      <c r="A444" t="s">
        <v>270</v>
      </c>
      <c r="B444" t="s">
        <v>466</v>
      </c>
      <c r="C444" t="s">
        <v>271</v>
      </c>
      <c r="D444">
        <v>2000</v>
      </c>
      <c r="E444">
        <v>15180</v>
      </c>
      <c r="F444">
        <f>IF(A443=Emisiones_CH4_CO2eq_LA[[#This Row],[País]],IFERROR(Emisiones_CH4_CO2eq_LA[[#This Row],[Agricultura (kilotoneladas CO₂e)]]-E443,0),0)</f>
        <v>70</v>
      </c>
      <c r="G444" s="6">
        <f>IF(A443=Emisiones_CH4_CO2eq_LA[[#This Row],[País]],IFERROR(((Emisiones_CH4_CO2eq_LA[[#This Row],[Agricultura (kilotoneladas CO₂e)]]-E443)/E443)*100,0),0)</f>
        <v>0.46326935804103242</v>
      </c>
      <c r="H444" s="6">
        <v>0.57369614512471601</v>
      </c>
      <c r="I444">
        <v>490</v>
      </c>
      <c r="J444">
        <f>IF(A443=Emisiones_CH4_CO2eq_LA[[#This Row],[País]],IFERROR(Emisiones_CH4_CO2eq_LA[[#This Row],[Emisiones Fugitivas (kilotoneladas CO₂e)]]-I443,0),0)</f>
        <v>50</v>
      </c>
      <c r="K444" s="6">
        <f>IF(A443=Emisiones_CH4_CO2eq_LA[[#This Row],[País]],IFERROR(((Emisiones_CH4_CO2eq_LA[[#This Row],[Emisiones Fugitivas (kilotoneladas CO₂e)]]-I443)/I443)*100,0),0)</f>
        <v>11.363636363636363</v>
      </c>
      <c r="L444" s="6">
        <v>1.85185185185185E-2</v>
      </c>
      <c r="M444">
        <v>8580</v>
      </c>
      <c r="N444">
        <f>IF(A443=Emisiones_CH4_CO2eq_LA[[#This Row],[País]],IFERROR(Emisiones_CH4_CO2eq_LA[[#This Row],[Residuos (kilotoneladas CO₂e)]]-M443,0),0)</f>
        <v>840</v>
      </c>
      <c r="O444" s="6">
        <f>IF(A443=Emisiones_CH4_CO2eq_LA[[#This Row],[País]],IFERROR(((Emisiones_CH4_CO2eq_LA[[#This Row],[Residuos (kilotoneladas CO₂e)]]-M443)/M443)*100,0),0)</f>
        <v>10.852713178294573</v>
      </c>
      <c r="P444" s="6">
        <v>0.32426303854875199</v>
      </c>
      <c r="Q444">
        <v>80</v>
      </c>
      <c r="R444">
        <f>IF(A443=Emisiones_CH4_CO2eq_LA[[#This Row],[País]],IFERROR(Emisiones_CH4_CO2eq_LA[[#This Row],[UCTUS (kilotoneladas CO₂e)]]-Q443,0),0)</f>
        <v>-130</v>
      </c>
      <c r="S444" s="6">
        <f>IF(A443=Emisiones_CH4_CO2eq_LA[[#This Row],[País]],IFERROR(((Emisiones_CH4_CO2eq_LA[[#This Row],[UCTUS (kilotoneladas CO₂e)]]-Q443)/Q443)*100,0),0)</f>
        <v>-61.904761904761905</v>
      </c>
      <c r="T444" s="6">
        <v>3.0234315948601599E-3</v>
      </c>
      <c r="U444">
        <v>20</v>
      </c>
      <c r="V444">
        <f>IF(A443=Emisiones_CH4_CO2eq_LA[[#This Row],[País]],IFERROR(Emisiones_CH4_CO2eq_LA[[#This Row],[Industria (kilotoneladas CO₂e)]]-U443,0),0)</f>
        <v>0</v>
      </c>
      <c r="W444" s="6">
        <f>IF(A443=Emisiones_CH4_CO2eq_LA[[#This Row],[País]],IFERROR(((Emisiones_CH4_CO2eq_LA[[#This Row],[Industria (kilotoneladas CO₂e)]]-U443)/U443)*100,0),0)</f>
        <v>0</v>
      </c>
      <c r="X444" s="6">
        <v>7.5585789871504105E-4</v>
      </c>
      <c r="Y444">
        <v>1310</v>
      </c>
      <c r="Z444">
        <f>IF(A443=Emisiones_CH4_CO2eq_LA[[#This Row],[País]],IFERROR(Emisiones_CH4_CO2eq_LA[[#This Row],[Otras Quemas de Combustible (kilotoneladas CO₂e)]]-Y443,0),0)</f>
        <v>-60</v>
      </c>
      <c r="AA444" s="6">
        <f>IF(A443=Emisiones_CH4_CO2eq_LA[[#This Row],[País]],IFERROR(((Emisiones_CH4_CO2eq_LA[[#This Row],[Otras Quemas de Combustible (kilotoneladas CO₂e)]]-Y443)/Y443)*100,0),0)</f>
        <v>-4.3795620437956204</v>
      </c>
      <c r="AB444" s="6">
        <v>0.05</v>
      </c>
    </row>
    <row r="445" spans="1:28" x14ac:dyDescent="0.25">
      <c r="A445" t="s">
        <v>270</v>
      </c>
      <c r="B445" t="s">
        <v>466</v>
      </c>
      <c r="C445" t="s">
        <v>271</v>
      </c>
      <c r="D445">
        <v>2001</v>
      </c>
      <c r="E445">
        <v>15270</v>
      </c>
      <c r="F445">
        <f>IF(A444=Emisiones_CH4_CO2eq_LA[[#This Row],[País]],IFERROR(Emisiones_CH4_CO2eq_LA[[#This Row],[Agricultura (kilotoneladas CO₂e)]]-E444,0),0)</f>
        <v>90</v>
      </c>
      <c r="G445" s="6">
        <f>IF(A444=Emisiones_CH4_CO2eq_LA[[#This Row],[País]],IFERROR(((Emisiones_CH4_CO2eq_LA[[#This Row],[Agricultura (kilotoneladas CO₂e)]]-E444)/E444)*100,0),0)</f>
        <v>0.59288537549407105</v>
      </c>
      <c r="H445" s="6">
        <v>0.56979738049927198</v>
      </c>
      <c r="I445">
        <v>650</v>
      </c>
      <c r="J445">
        <f>IF(A444=Emisiones_CH4_CO2eq_LA[[#This Row],[País]],IFERROR(Emisiones_CH4_CO2eq_LA[[#This Row],[Emisiones Fugitivas (kilotoneladas CO₂e)]]-I444,0),0)</f>
        <v>160</v>
      </c>
      <c r="K445" s="6">
        <f>IF(A444=Emisiones_CH4_CO2eq_LA[[#This Row],[País]],IFERROR(((Emisiones_CH4_CO2eq_LA[[#This Row],[Emisiones Fugitivas (kilotoneladas CO₂e)]]-I444)/I444)*100,0),0)</f>
        <v>32.653061224489797</v>
      </c>
      <c r="L445" s="6">
        <v>2.4254636367028602E-2</v>
      </c>
      <c r="M445">
        <v>8620</v>
      </c>
      <c r="N445">
        <f>IF(A444=Emisiones_CH4_CO2eq_LA[[#This Row],[País]],IFERROR(Emisiones_CH4_CO2eq_LA[[#This Row],[Residuos (kilotoneladas CO₂e)]]-M444,0),0)</f>
        <v>40</v>
      </c>
      <c r="O445" s="6">
        <f>IF(A444=Emisiones_CH4_CO2eq_LA[[#This Row],[País]],IFERROR(((Emisiones_CH4_CO2eq_LA[[#This Row],[Residuos (kilotoneladas CO₂e)]]-M444)/M444)*100,0),0)</f>
        <v>0.46620046620046618</v>
      </c>
      <c r="P445" s="6">
        <v>0.321653793051979</v>
      </c>
      <c r="Q445">
        <v>40</v>
      </c>
      <c r="R445">
        <f>IF(A444=Emisiones_CH4_CO2eq_LA[[#This Row],[País]],IFERROR(Emisiones_CH4_CO2eq_LA[[#This Row],[UCTUS (kilotoneladas CO₂e)]]-Q444,0),0)</f>
        <v>-40</v>
      </c>
      <c r="S445" s="6">
        <f>IF(A444=Emisiones_CH4_CO2eq_LA[[#This Row],[País]],IFERROR(((Emisiones_CH4_CO2eq_LA[[#This Row],[UCTUS (kilotoneladas CO₂e)]]-Q444)/Q444)*100,0),0)</f>
        <v>-50</v>
      </c>
      <c r="T445" s="6">
        <v>1.49259300720176E-3</v>
      </c>
      <c r="U445">
        <v>20</v>
      </c>
      <c r="V445">
        <f>IF(A444=Emisiones_CH4_CO2eq_LA[[#This Row],[País]],IFERROR(Emisiones_CH4_CO2eq_LA[[#This Row],[Industria (kilotoneladas CO₂e)]]-U444,0),0)</f>
        <v>0</v>
      </c>
      <c r="W445" s="6">
        <f>IF(A444=Emisiones_CH4_CO2eq_LA[[#This Row],[País]],IFERROR(((Emisiones_CH4_CO2eq_LA[[#This Row],[Industria (kilotoneladas CO₂e)]]-U444)/U444)*100,0),0)</f>
        <v>0</v>
      </c>
      <c r="X445" s="6">
        <v>7.4629650360087999E-4</v>
      </c>
      <c r="Y445">
        <v>1250</v>
      </c>
      <c r="Z445">
        <f>IF(A444=Emisiones_CH4_CO2eq_LA[[#This Row],[País]],IFERROR(Emisiones_CH4_CO2eq_LA[[#This Row],[Otras Quemas de Combustible (kilotoneladas CO₂e)]]-Y444,0),0)</f>
        <v>-60</v>
      </c>
      <c r="AA445" s="6">
        <f>IF(A444=Emisiones_CH4_CO2eq_LA[[#This Row],[País]],IFERROR(((Emisiones_CH4_CO2eq_LA[[#This Row],[Otras Quemas de Combustible (kilotoneladas CO₂e)]]-Y444)/Y444)*100,0),0)</f>
        <v>-4.5801526717557248</v>
      </c>
      <c r="AB445" s="6">
        <v>0.05</v>
      </c>
    </row>
    <row r="446" spans="1:28" x14ac:dyDescent="0.25">
      <c r="A446" t="s">
        <v>270</v>
      </c>
      <c r="B446" t="s">
        <v>466</v>
      </c>
      <c r="C446" t="s">
        <v>271</v>
      </c>
      <c r="D446">
        <v>2002</v>
      </c>
      <c r="E446">
        <v>15690</v>
      </c>
      <c r="F446">
        <f>IF(A445=Emisiones_CH4_CO2eq_LA[[#This Row],[País]],IFERROR(Emisiones_CH4_CO2eq_LA[[#This Row],[Agricultura (kilotoneladas CO₂e)]]-E445,0),0)</f>
        <v>420</v>
      </c>
      <c r="G446" s="6">
        <f>IF(A445=Emisiones_CH4_CO2eq_LA[[#This Row],[País]],IFERROR(((Emisiones_CH4_CO2eq_LA[[#This Row],[Agricultura (kilotoneladas CO₂e)]]-E445)/E445)*100,0),0)</f>
        <v>2.7504911591355601</v>
      </c>
      <c r="H446" s="6">
        <v>0.57894542636803004</v>
      </c>
      <c r="I446">
        <v>810</v>
      </c>
      <c r="J446">
        <f>IF(A445=Emisiones_CH4_CO2eq_LA[[#This Row],[País]],IFERROR(Emisiones_CH4_CO2eq_LA[[#This Row],[Emisiones Fugitivas (kilotoneladas CO₂e)]]-I445,0),0)</f>
        <v>160</v>
      </c>
      <c r="K446" s="6">
        <f>IF(A445=Emisiones_CH4_CO2eq_LA[[#This Row],[País]],IFERROR(((Emisiones_CH4_CO2eq_LA[[#This Row],[Emisiones Fugitivas (kilotoneladas CO₂e)]]-I445)/I445)*100,0),0)</f>
        <v>24.615384615384617</v>
      </c>
      <c r="L446" s="6">
        <v>2.9888196007527401E-2</v>
      </c>
      <c r="M446">
        <v>8650</v>
      </c>
      <c r="N446">
        <f>IF(A445=Emisiones_CH4_CO2eq_LA[[#This Row],[País]],IFERROR(Emisiones_CH4_CO2eq_LA[[#This Row],[Residuos (kilotoneladas CO₂e)]]-M445,0),0)</f>
        <v>30</v>
      </c>
      <c r="O446" s="6">
        <f>IF(A445=Emisiones_CH4_CO2eq_LA[[#This Row],[País]],IFERROR(((Emisiones_CH4_CO2eq_LA[[#This Row],[Residuos (kilotoneladas CO₂e)]]-M445)/M445)*100,0),0)</f>
        <v>0.34802784222737815</v>
      </c>
      <c r="P446" s="6">
        <v>0.31917641415445902</v>
      </c>
      <c r="Q446">
        <v>170</v>
      </c>
      <c r="R446">
        <f>IF(A445=Emisiones_CH4_CO2eq_LA[[#This Row],[País]],IFERROR(Emisiones_CH4_CO2eq_LA[[#This Row],[UCTUS (kilotoneladas CO₂e)]]-Q445,0),0)</f>
        <v>130</v>
      </c>
      <c r="S446" s="6">
        <f>IF(A445=Emisiones_CH4_CO2eq_LA[[#This Row],[País]],IFERROR(((Emisiones_CH4_CO2eq_LA[[#This Row],[UCTUS (kilotoneladas CO₂e)]]-Q445)/Q445)*100,0),0)</f>
        <v>325</v>
      </c>
      <c r="T446" s="6">
        <v>6.2728312608390799E-3</v>
      </c>
      <c r="U446">
        <v>20</v>
      </c>
      <c r="V446">
        <f>IF(A445=Emisiones_CH4_CO2eq_LA[[#This Row],[País]],IFERROR(Emisiones_CH4_CO2eq_LA[[#This Row],[Industria (kilotoneladas CO₂e)]]-U445,0),0)</f>
        <v>0</v>
      </c>
      <c r="W446" s="6">
        <f>IF(A445=Emisiones_CH4_CO2eq_LA[[#This Row],[País]],IFERROR(((Emisiones_CH4_CO2eq_LA[[#This Row],[Industria (kilotoneladas CO₂e)]]-U445)/U445)*100,0),0)</f>
        <v>0</v>
      </c>
      <c r="X446" s="6">
        <v>7.3798014833400898E-4</v>
      </c>
      <c r="Y446">
        <v>1180</v>
      </c>
      <c r="Z446">
        <f>IF(A445=Emisiones_CH4_CO2eq_LA[[#This Row],[País]],IFERROR(Emisiones_CH4_CO2eq_LA[[#This Row],[Otras Quemas de Combustible (kilotoneladas CO₂e)]]-Y445,0),0)</f>
        <v>-70</v>
      </c>
      <c r="AA446" s="6">
        <f>IF(A445=Emisiones_CH4_CO2eq_LA[[#This Row],[País]],IFERROR(((Emisiones_CH4_CO2eq_LA[[#This Row],[Otras Quemas de Combustible (kilotoneladas CO₂e)]]-Y445)/Y445)*100,0),0)</f>
        <v>-5.6000000000000005</v>
      </c>
      <c r="AB446" s="6">
        <v>0.04</v>
      </c>
    </row>
    <row r="447" spans="1:28" x14ac:dyDescent="0.25">
      <c r="A447" t="s">
        <v>270</v>
      </c>
      <c r="B447" t="s">
        <v>466</v>
      </c>
      <c r="C447" t="s">
        <v>271</v>
      </c>
      <c r="D447">
        <v>2003</v>
      </c>
      <c r="E447">
        <v>15890</v>
      </c>
      <c r="F447">
        <f>IF(A446=Emisiones_CH4_CO2eq_LA[[#This Row],[País]],IFERROR(Emisiones_CH4_CO2eq_LA[[#This Row],[Agricultura (kilotoneladas CO₂e)]]-E446,0),0)</f>
        <v>200</v>
      </c>
      <c r="G447" s="6">
        <f>IF(A446=Emisiones_CH4_CO2eq_LA[[#This Row],[País]],IFERROR(((Emisiones_CH4_CO2eq_LA[[#This Row],[Agricultura (kilotoneladas CO₂e)]]-E446)/E446)*100,0),0)</f>
        <v>1.2746972594008923</v>
      </c>
      <c r="H447" s="6">
        <v>0.580520239660967</v>
      </c>
      <c r="I447">
        <v>980</v>
      </c>
      <c r="J447">
        <f>IF(A446=Emisiones_CH4_CO2eq_LA[[#This Row],[País]],IFERROR(Emisiones_CH4_CO2eq_LA[[#This Row],[Emisiones Fugitivas (kilotoneladas CO₂e)]]-I446,0),0)</f>
        <v>170</v>
      </c>
      <c r="K447" s="6">
        <f>IF(A446=Emisiones_CH4_CO2eq_LA[[#This Row],[País]],IFERROR(((Emisiones_CH4_CO2eq_LA[[#This Row],[Emisiones Fugitivas (kilotoneladas CO₂e)]]-I446)/I446)*100,0),0)</f>
        <v>20.987654320987652</v>
      </c>
      <c r="L447" s="6">
        <v>3.5803010375566199E-2</v>
      </c>
      <c r="M447">
        <v>8690</v>
      </c>
      <c r="N447">
        <f>IF(A446=Emisiones_CH4_CO2eq_LA[[#This Row],[País]],IFERROR(Emisiones_CH4_CO2eq_LA[[#This Row],[Residuos (kilotoneladas CO₂e)]]-M446,0),0)</f>
        <v>40</v>
      </c>
      <c r="O447" s="6">
        <f>IF(A446=Emisiones_CH4_CO2eq_LA[[#This Row],[País]],IFERROR(((Emisiones_CH4_CO2eq_LA[[#This Row],[Residuos (kilotoneladas CO₂e)]]-M446)/M446)*100,0),0)</f>
        <v>0.46242774566473993</v>
      </c>
      <c r="P447" s="6">
        <v>0.31747771445272499</v>
      </c>
      <c r="Q447">
        <v>440</v>
      </c>
      <c r="R447">
        <f>IF(A446=Emisiones_CH4_CO2eq_LA[[#This Row],[País]],IFERROR(Emisiones_CH4_CO2eq_LA[[#This Row],[UCTUS (kilotoneladas CO₂e)]]-Q446,0),0)</f>
        <v>270</v>
      </c>
      <c r="S447" s="6">
        <f>IF(A446=Emisiones_CH4_CO2eq_LA[[#This Row],[País]],IFERROR(((Emisiones_CH4_CO2eq_LA[[#This Row],[UCTUS (kilotoneladas CO₂e)]]-Q446)/Q446)*100,0),0)</f>
        <v>158.8235294117647</v>
      </c>
      <c r="T447" s="6">
        <v>1.6074820984948099E-2</v>
      </c>
      <c r="U447">
        <v>20</v>
      </c>
      <c r="V447">
        <f>IF(A446=Emisiones_CH4_CO2eq_LA[[#This Row],[País]],IFERROR(Emisiones_CH4_CO2eq_LA[[#This Row],[Industria (kilotoneladas CO₂e)]]-U446,0),0)</f>
        <v>0</v>
      </c>
      <c r="W447" s="6">
        <f>IF(A446=Emisiones_CH4_CO2eq_LA[[#This Row],[País]],IFERROR(((Emisiones_CH4_CO2eq_LA[[#This Row],[Industria (kilotoneladas CO₂e)]]-U446)/U446)*100,0),0)</f>
        <v>0</v>
      </c>
      <c r="X447" s="6">
        <v>7.3067368113400504E-4</v>
      </c>
      <c r="Y447">
        <v>1110</v>
      </c>
      <c r="Z447">
        <f>IF(A446=Emisiones_CH4_CO2eq_LA[[#This Row],[País]],IFERROR(Emisiones_CH4_CO2eq_LA[[#This Row],[Otras Quemas de Combustible (kilotoneladas CO₂e)]]-Y446,0),0)</f>
        <v>-70</v>
      </c>
      <c r="AA447" s="6">
        <f>IF(A446=Emisiones_CH4_CO2eq_LA[[#This Row],[País]],IFERROR(((Emisiones_CH4_CO2eq_LA[[#This Row],[Otras Quemas de Combustible (kilotoneladas CO₂e)]]-Y446)/Y446)*100,0),0)</f>
        <v>-5.9322033898305087</v>
      </c>
      <c r="AB447" s="6">
        <v>0.04</v>
      </c>
    </row>
    <row r="448" spans="1:28" x14ac:dyDescent="0.25">
      <c r="A448" t="s">
        <v>270</v>
      </c>
      <c r="B448" t="s">
        <v>466</v>
      </c>
      <c r="C448" t="s">
        <v>271</v>
      </c>
      <c r="D448">
        <v>2004</v>
      </c>
      <c r="E448">
        <v>15730</v>
      </c>
      <c r="F448">
        <f>IF(A447=Emisiones_CH4_CO2eq_LA[[#This Row],[País]],IFERROR(Emisiones_CH4_CO2eq_LA[[#This Row],[Agricultura (kilotoneladas CO₂e)]]-E447,0),0)</f>
        <v>-160</v>
      </c>
      <c r="G448" s="6">
        <f>IF(A447=Emisiones_CH4_CO2eq_LA[[#This Row],[País]],IFERROR(((Emisiones_CH4_CO2eq_LA[[#This Row],[Agricultura (kilotoneladas CO₂e)]]-E447)/E447)*100,0),0)</f>
        <v>-1.0069225928256766</v>
      </c>
      <c r="H448" s="6">
        <v>0.569432377642629</v>
      </c>
      <c r="I448">
        <v>1140</v>
      </c>
      <c r="J448">
        <f>IF(A447=Emisiones_CH4_CO2eq_LA[[#This Row],[País]],IFERROR(Emisiones_CH4_CO2eq_LA[[#This Row],[Emisiones Fugitivas (kilotoneladas CO₂e)]]-I447,0),0)</f>
        <v>160</v>
      </c>
      <c r="K448" s="6">
        <f>IF(A447=Emisiones_CH4_CO2eq_LA[[#This Row],[País]],IFERROR(((Emisiones_CH4_CO2eq_LA[[#This Row],[Emisiones Fugitivas (kilotoneladas CO₂e)]]-I447)/I447)*100,0),0)</f>
        <v>16.326530612244898</v>
      </c>
      <c r="L448" s="6">
        <v>4.1268462206776699E-2</v>
      </c>
      <c r="M448">
        <v>8720</v>
      </c>
      <c r="N448">
        <f>IF(A447=Emisiones_CH4_CO2eq_LA[[#This Row],[País]],IFERROR(Emisiones_CH4_CO2eq_LA[[#This Row],[Residuos (kilotoneladas CO₂e)]]-M447,0),0)</f>
        <v>30</v>
      </c>
      <c r="O448" s="6">
        <f>IF(A447=Emisiones_CH4_CO2eq_LA[[#This Row],[País]],IFERROR(((Emisiones_CH4_CO2eq_LA[[#This Row],[Residuos (kilotoneladas CO₂e)]]-M447)/M447)*100,0),0)</f>
        <v>0.34522439585730724</v>
      </c>
      <c r="P448" s="6">
        <v>0.31566753547639698</v>
      </c>
      <c r="Q448">
        <v>190</v>
      </c>
      <c r="R448">
        <f>IF(A447=Emisiones_CH4_CO2eq_LA[[#This Row],[País]],IFERROR(Emisiones_CH4_CO2eq_LA[[#This Row],[UCTUS (kilotoneladas CO₂e)]]-Q447,0),0)</f>
        <v>-250</v>
      </c>
      <c r="S448" s="6">
        <f>IF(A447=Emisiones_CH4_CO2eq_LA[[#This Row],[País]],IFERROR(((Emisiones_CH4_CO2eq_LA[[#This Row],[UCTUS (kilotoneladas CO₂e)]]-Q447)/Q447)*100,0),0)</f>
        <v>-56.81818181818182</v>
      </c>
      <c r="T448" s="6">
        <v>6.8780770344627797E-3</v>
      </c>
      <c r="U448">
        <v>20</v>
      </c>
      <c r="V448">
        <f>IF(A447=Emisiones_CH4_CO2eq_LA[[#This Row],[País]],IFERROR(Emisiones_CH4_CO2eq_LA[[#This Row],[Industria (kilotoneladas CO₂e)]]-U447,0),0)</f>
        <v>0</v>
      </c>
      <c r="W448" s="6">
        <f>IF(A447=Emisiones_CH4_CO2eq_LA[[#This Row],[País]],IFERROR(((Emisiones_CH4_CO2eq_LA[[#This Row],[Industria (kilotoneladas CO₂e)]]-U447)/U447)*100,0),0)</f>
        <v>0</v>
      </c>
      <c r="X448" s="6">
        <v>7.2400810889081905E-4</v>
      </c>
      <c r="Y448">
        <v>1050</v>
      </c>
      <c r="Z448">
        <f>IF(A447=Emisiones_CH4_CO2eq_LA[[#This Row],[País]],IFERROR(Emisiones_CH4_CO2eq_LA[[#This Row],[Otras Quemas de Combustible (kilotoneladas CO₂e)]]-Y447,0),0)</f>
        <v>-60</v>
      </c>
      <c r="AA448" s="6">
        <f>IF(A447=Emisiones_CH4_CO2eq_LA[[#This Row],[País]],IFERROR(((Emisiones_CH4_CO2eq_LA[[#This Row],[Otras Quemas de Combustible (kilotoneladas CO₂e)]]-Y447)/Y447)*100,0),0)</f>
        <v>-5.4054054054054053</v>
      </c>
      <c r="AB448" s="6">
        <v>0.04</v>
      </c>
    </row>
    <row r="449" spans="1:28" x14ac:dyDescent="0.25">
      <c r="A449" t="s">
        <v>270</v>
      </c>
      <c r="B449" t="s">
        <v>466</v>
      </c>
      <c r="C449" t="s">
        <v>271</v>
      </c>
      <c r="D449">
        <v>2005</v>
      </c>
      <c r="E449">
        <v>16670</v>
      </c>
      <c r="F449">
        <f>IF(A448=Emisiones_CH4_CO2eq_LA[[#This Row],[País]],IFERROR(Emisiones_CH4_CO2eq_LA[[#This Row],[Agricultura (kilotoneladas CO₂e)]]-E448,0),0)</f>
        <v>940</v>
      </c>
      <c r="G449" s="6">
        <f>IF(A448=Emisiones_CH4_CO2eq_LA[[#This Row],[País]],IFERROR(((Emisiones_CH4_CO2eq_LA[[#This Row],[Agricultura (kilotoneladas CO₂e)]]-E448)/E448)*100,0),0)</f>
        <v>5.975842339478703</v>
      </c>
      <c r="H449" s="6">
        <v>0.59822005311131798</v>
      </c>
      <c r="I449">
        <v>1300</v>
      </c>
      <c r="J449">
        <f>IF(A448=Emisiones_CH4_CO2eq_LA[[#This Row],[País]],IFERROR(Emisiones_CH4_CO2eq_LA[[#This Row],[Emisiones Fugitivas (kilotoneladas CO₂e)]]-I448,0),0)</f>
        <v>160</v>
      </c>
      <c r="K449" s="6">
        <f>IF(A448=Emisiones_CH4_CO2eq_LA[[#This Row],[País]],IFERROR(((Emisiones_CH4_CO2eq_LA[[#This Row],[Emisiones Fugitivas (kilotoneladas CO₂e)]]-I448)/I448)*100,0),0)</f>
        <v>14.035087719298245</v>
      </c>
      <c r="L449" s="6">
        <v>4.6651833775927597E-2</v>
      </c>
      <c r="M449">
        <v>8750</v>
      </c>
      <c r="N449">
        <f>IF(A448=Emisiones_CH4_CO2eq_LA[[#This Row],[País]],IFERROR(Emisiones_CH4_CO2eq_LA[[#This Row],[Residuos (kilotoneladas CO₂e)]]-M448,0),0)</f>
        <v>30</v>
      </c>
      <c r="O449" s="6">
        <f>IF(A448=Emisiones_CH4_CO2eq_LA[[#This Row],[País]],IFERROR(((Emisiones_CH4_CO2eq_LA[[#This Row],[Residuos (kilotoneladas CO₂e)]]-M448)/M448)*100,0),0)</f>
        <v>0.34403669724770647</v>
      </c>
      <c r="P449" s="6">
        <v>0.31400272733797402</v>
      </c>
      <c r="Q449">
        <v>1580</v>
      </c>
      <c r="R449">
        <f>IF(A448=Emisiones_CH4_CO2eq_LA[[#This Row],[País]],IFERROR(Emisiones_CH4_CO2eq_LA[[#This Row],[UCTUS (kilotoneladas CO₂e)]]-Q448,0),0)</f>
        <v>1390</v>
      </c>
      <c r="S449" s="6">
        <f>IF(A448=Emisiones_CH4_CO2eq_LA[[#This Row],[País]],IFERROR(((Emisiones_CH4_CO2eq_LA[[#This Row],[UCTUS (kilotoneladas CO₂e)]]-Q448)/Q448)*100,0),0)</f>
        <v>731.57894736842104</v>
      </c>
      <c r="T449" s="6">
        <v>5.6699921050742799E-2</v>
      </c>
      <c r="U449">
        <v>20</v>
      </c>
      <c r="V449">
        <f>IF(A448=Emisiones_CH4_CO2eq_LA[[#This Row],[País]],IFERROR(Emisiones_CH4_CO2eq_LA[[#This Row],[Industria (kilotoneladas CO₂e)]]-U448,0),0)</f>
        <v>0</v>
      </c>
      <c r="W449" s="6">
        <f>IF(A448=Emisiones_CH4_CO2eq_LA[[#This Row],[País]],IFERROR(((Emisiones_CH4_CO2eq_LA[[#This Row],[Industria (kilotoneladas CO₂e)]]-U448)/U448)*100,0),0)</f>
        <v>0</v>
      </c>
      <c r="X449" s="6">
        <v>7.1772051962965596E-4</v>
      </c>
      <c r="Y449">
        <v>980</v>
      </c>
      <c r="Z449">
        <f>IF(A448=Emisiones_CH4_CO2eq_LA[[#This Row],[País]],IFERROR(Emisiones_CH4_CO2eq_LA[[#This Row],[Otras Quemas de Combustible (kilotoneladas CO₂e)]]-Y448,0),0)</f>
        <v>-70</v>
      </c>
      <c r="AA449" s="6">
        <f>IF(A448=Emisiones_CH4_CO2eq_LA[[#This Row],[País]],IFERROR(((Emisiones_CH4_CO2eq_LA[[#This Row],[Otras Quemas de Combustible (kilotoneladas CO₂e)]]-Y448)/Y448)*100,0),0)</f>
        <v>-6.666666666666667</v>
      </c>
      <c r="AB449" s="6">
        <v>0.04</v>
      </c>
    </row>
    <row r="450" spans="1:28" x14ac:dyDescent="0.25">
      <c r="A450" t="s">
        <v>270</v>
      </c>
      <c r="B450" t="s">
        <v>466</v>
      </c>
      <c r="C450" t="s">
        <v>271</v>
      </c>
      <c r="D450">
        <v>2006</v>
      </c>
      <c r="E450">
        <v>16559.999999999898</v>
      </c>
      <c r="F450">
        <f>IF(A449=Emisiones_CH4_CO2eq_LA[[#This Row],[País]],IFERROR(Emisiones_CH4_CO2eq_LA[[#This Row],[Agricultura (kilotoneladas CO₂e)]]-E449,0),0)</f>
        <v>-110.00000000010186</v>
      </c>
      <c r="G450" s="6">
        <f>IF(A449=Emisiones_CH4_CO2eq_LA[[#This Row],[País]],IFERROR(((Emisiones_CH4_CO2eq_LA[[#This Row],[Agricultura (kilotoneladas CO₂e)]]-E449)/E449)*100,0),0)</f>
        <v>-0.65986802639533215</v>
      </c>
      <c r="H450" s="6">
        <v>0.58928190164401095</v>
      </c>
      <c r="I450">
        <v>1460</v>
      </c>
      <c r="J450">
        <f>IF(A449=Emisiones_CH4_CO2eq_LA[[#This Row],[País]],IFERROR(Emisiones_CH4_CO2eq_LA[[#This Row],[Emisiones Fugitivas (kilotoneladas CO₂e)]]-I449,0),0)</f>
        <v>160</v>
      </c>
      <c r="K450" s="6">
        <f>IF(A449=Emisiones_CH4_CO2eq_LA[[#This Row],[País]],IFERROR(((Emisiones_CH4_CO2eq_LA[[#This Row],[Emisiones Fugitivas (kilotoneladas CO₂e)]]-I449)/I449)*100,0),0)</f>
        <v>12.307692307692308</v>
      </c>
      <c r="L450" s="6">
        <v>5.19535976087111E-2</v>
      </c>
      <c r="M450">
        <v>8790</v>
      </c>
      <c r="N450">
        <f>IF(A449=Emisiones_CH4_CO2eq_LA[[#This Row],[País]],IFERROR(Emisiones_CH4_CO2eq_LA[[#This Row],[Residuos (kilotoneladas CO₂e)]]-M449,0),0)</f>
        <v>40</v>
      </c>
      <c r="O450" s="6">
        <f>IF(A449=Emisiones_CH4_CO2eq_LA[[#This Row],[País]],IFERROR(((Emisiones_CH4_CO2eq_LA[[#This Row],[Residuos (kilotoneladas CO₂e)]]-M449)/M449)*100,0),0)</f>
        <v>0.45714285714285718</v>
      </c>
      <c r="P450" s="6">
        <v>0.31278912532915798</v>
      </c>
      <c r="Q450">
        <v>330</v>
      </c>
      <c r="R450">
        <f>IF(A449=Emisiones_CH4_CO2eq_LA[[#This Row],[País]],IFERROR(Emisiones_CH4_CO2eq_LA[[#This Row],[UCTUS (kilotoneladas CO₂e)]]-Q449,0),0)</f>
        <v>-1250</v>
      </c>
      <c r="S450" s="6">
        <f>IF(A449=Emisiones_CH4_CO2eq_LA[[#This Row],[País]],IFERROR(((Emisiones_CH4_CO2eq_LA[[#This Row],[UCTUS (kilotoneladas CO₂e)]]-Q449)/Q449)*100,0),0)</f>
        <v>-79.113924050632917</v>
      </c>
      <c r="T450" s="6">
        <v>1.17429364458045E-2</v>
      </c>
      <c r="U450">
        <v>20</v>
      </c>
      <c r="V450">
        <f>IF(A449=Emisiones_CH4_CO2eq_LA[[#This Row],[País]],IFERROR(Emisiones_CH4_CO2eq_LA[[#This Row],[Industria (kilotoneladas CO₂e)]]-U449,0),0)</f>
        <v>0</v>
      </c>
      <c r="W450" s="6">
        <f>IF(A449=Emisiones_CH4_CO2eq_LA[[#This Row],[País]],IFERROR(((Emisiones_CH4_CO2eq_LA[[#This Row],[Industria (kilotoneladas CO₂e)]]-U449)/U449)*100,0),0)</f>
        <v>0</v>
      </c>
      <c r="X450" s="6">
        <v>7.1169311792754902E-4</v>
      </c>
      <c r="Y450">
        <v>900</v>
      </c>
      <c r="Z450">
        <f>IF(A449=Emisiones_CH4_CO2eq_LA[[#This Row],[País]],IFERROR(Emisiones_CH4_CO2eq_LA[[#This Row],[Otras Quemas de Combustible (kilotoneladas CO₂e)]]-Y449,0),0)</f>
        <v>-80</v>
      </c>
      <c r="AA450" s="6">
        <f>IF(A449=Emisiones_CH4_CO2eq_LA[[#This Row],[País]],IFERROR(((Emisiones_CH4_CO2eq_LA[[#This Row],[Otras Quemas de Combustible (kilotoneladas CO₂e)]]-Y449)/Y449)*100,0),0)</f>
        <v>-8.1632653061224492</v>
      </c>
      <c r="AB450" s="6">
        <v>0.03</v>
      </c>
    </row>
    <row r="451" spans="1:28" x14ac:dyDescent="0.25">
      <c r="A451" t="s">
        <v>270</v>
      </c>
      <c r="B451" t="s">
        <v>466</v>
      </c>
      <c r="C451" t="s">
        <v>271</v>
      </c>
      <c r="D451">
        <v>2007</v>
      </c>
      <c r="E451">
        <v>16840</v>
      </c>
      <c r="F451">
        <f>IF(A450=Emisiones_CH4_CO2eq_LA[[#This Row],[País]],IFERROR(Emisiones_CH4_CO2eq_LA[[#This Row],[Agricultura (kilotoneladas CO₂e)]]-E450,0),0)</f>
        <v>280.00000000010186</v>
      </c>
      <c r="G451" s="6">
        <f>IF(A450=Emisiones_CH4_CO2eq_LA[[#This Row],[País]],IFERROR(((Emisiones_CH4_CO2eq_LA[[#This Row],[Agricultura (kilotoneladas CO₂e)]]-E450)/E450)*100,0),0)</f>
        <v>1.6908212560392728</v>
      </c>
      <c r="H451" s="6">
        <v>0.59435993364627804</v>
      </c>
      <c r="I451">
        <v>1630</v>
      </c>
      <c r="J451">
        <f>IF(A450=Emisiones_CH4_CO2eq_LA[[#This Row],[País]],IFERROR(Emisiones_CH4_CO2eq_LA[[#This Row],[Emisiones Fugitivas (kilotoneladas CO₂e)]]-I450,0),0)</f>
        <v>170</v>
      </c>
      <c r="K451" s="6">
        <f>IF(A450=Emisiones_CH4_CO2eq_LA[[#This Row],[País]],IFERROR(((Emisiones_CH4_CO2eq_LA[[#This Row],[Emisiones Fugitivas (kilotoneladas CO₂e)]]-I450)/I450)*100,0),0)</f>
        <v>11.643835616438356</v>
      </c>
      <c r="L451" s="6">
        <v>5.7530088589277502E-2</v>
      </c>
      <c r="M451">
        <v>8820</v>
      </c>
      <c r="N451">
        <f>IF(A450=Emisiones_CH4_CO2eq_LA[[#This Row],[País]],IFERROR(Emisiones_CH4_CO2eq_LA[[#This Row],[Residuos (kilotoneladas CO₂e)]]-M450,0),0)</f>
        <v>30</v>
      </c>
      <c r="O451" s="6">
        <f>IF(A450=Emisiones_CH4_CO2eq_LA[[#This Row],[País]],IFERROR(((Emisiones_CH4_CO2eq_LA[[#This Row],[Residuos (kilotoneladas CO₂e)]]-M450)/M450)*100,0),0)</f>
        <v>0.34129692832764508</v>
      </c>
      <c r="P451" s="6">
        <v>0.31129777997388203</v>
      </c>
      <c r="Q451">
        <v>1120</v>
      </c>
      <c r="R451">
        <f>IF(A450=Emisiones_CH4_CO2eq_LA[[#This Row],[País]],IFERROR(Emisiones_CH4_CO2eq_LA[[#This Row],[UCTUS (kilotoneladas CO₂e)]]-Q450,0),0)</f>
        <v>790</v>
      </c>
      <c r="S451" s="6">
        <f>IF(A450=Emisiones_CH4_CO2eq_LA[[#This Row],[País]],IFERROR(((Emisiones_CH4_CO2eq_LA[[#This Row],[UCTUS (kilotoneladas CO₂e)]]-Q450)/Q450)*100,0),0)</f>
        <v>239.39393939393941</v>
      </c>
      <c r="T451" s="6">
        <v>3.9529876822080201E-2</v>
      </c>
      <c r="U451">
        <v>20</v>
      </c>
      <c r="V451">
        <f>IF(A450=Emisiones_CH4_CO2eq_LA[[#This Row],[País]],IFERROR(Emisiones_CH4_CO2eq_LA[[#This Row],[Industria (kilotoneladas CO₂e)]]-U450,0),0)</f>
        <v>0</v>
      </c>
      <c r="W451" s="6">
        <f>IF(A450=Emisiones_CH4_CO2eq_LA[[#This Row],[País]],IFERROR(((Emisiones_CH4_CO2eq_LA[[#This Row],[Industria (kilotoneladas CO₂e)]]-U450)/U450)*100,0),0)</f>
        <v>0</v>
      </c>
      <c r="X451" s="6">
        <v>7.0589065753714705E-4</v>
      </c>
      <c r="Y451">
        <v>830</v>
      </c>
      <c r="Z451">
        <f>IF(A450=Emisiones_CH4_CO2eq_LA[[#This Row],[País]],IFERROR(Emisiones_CH4_CO2eq_LA[[#This Row],[Otras Quemas de Combustible (kilotoneladas CO₂e)]]-Y450,0),0)</f>
        <v>-70</v>
      </c>
      <c r="AA451" s="6">
        <f>IF(A450=Emisiones_CH4_CO2eq_LA[[#This Row],[País]],IFERROR(((Emisiones_CH4_CO2eq_LA[[#This Row],[Otras Quemas de Combustible (kilotoneladas CO₂e)]]-Y450)/Y450)*100,0),0)</f>
        <v>-7.7777777777777777</v>
      </c>
      <c r="AB451" s="6">
        <v>0.03</v>
      </c>
    </row>
    <row r="452" spans="1:28" x14ac:dyDescent="0.25">
      <c r="A452" t="s">
        <v>270</v>
      </c>
      <c r="B452" t="s">
        <v>466</v>
      </c>
      <c r="C452" t="s">
        <v>271</v>
      </c>
      <c r="D452">
        <v>2008</v>
      </c>
      <c r="E452">
        <v>17190</v>
      </c>
      <c r="F452">
        <f>IF(A451=Emisiones_CH4_CO2eq_LA[[#This Row],[País]],IFERROR(Emisiones_CH4_CO2eq_LA[[#This Row],[Agricultura (kilotoneladas CO₂e)]]-E451,0),0)</f>
        <v>350</v>
      </c>
      <c r="G452" s="6">
        <f>IF(A451=Emisiones_CH4_CO2eq_LA[[#This Row],[País]],IFERROR(((Emisiones_CH4_CO2eq_LA[[#This Row],[Agricultura (kilotoneladas CO₂e)]]-E451)/E451)*100,0),0)</f>
        <v>2.0783847980997625</v>
      </c>
      <c r="H452" s="6">
        <v>0.60184861004131296</v>
      </c>
      <c r="I452">
        <v>1790</v>
      </c>
      <c r="J452">
        <f>IF(A451=Emisiones_CH4_CO2eq_LA[[#This Row],[País]],IFERROR(Emisiones_CH4_CO2eq_LA[[#This Row],[Emisiones Fugitivas (kilotoneladas CO₂e)]]-I451,0),0)</f>
        <v>160</v>
      </c>
      <c r="K452" s="6">
        <f>IF(A451=Emisiones_CH4_CO2eq_LA[[#This Row],[País]],IFERROR(((Emisiones_CH4_CO2eq_LA[[#This Row],[Emisiones Fugitivas (kilotoneladas CO₂e)]]-I451)/I451)*100,0),0)</f>
        <v>9.8159509202453989</v>
      </c>
      <c r="L452" s="6">
        <v>6.2670681324837205E-2</v>
      </c>
      <c r="M452">
        <v>8860</v>
      </c>
      <c r="N452">
        <f>IF(A451=Emisiones_CH4_CO2eq_LA[[#This Row],[País]],IFERROR(Emisiones_CH4_CO2eq_LA[[#This Row],[Residuos (kilotoneladas CO₂e)]]-M451,0),0)</f>
        <v>40</v>
      </c>
      <c r="O452" s="6">
        <f>IF(A451=Emisiones_CH4_CO2eq_LA[[#This Row],[País]],IFERROR(((Emisiones_CH4_CO2eq_LA[[#This Row],[Residuos (kilotoneladas CO₂e)]]-M451)/M451)*100,0),0)</f>
        <v>0.45351473922902497</v>
      </c>
      <c r="P452" s="6">
        <v>0.31020236678103702</v>
      </c>
      <c r="Q452">
        <v>290</v>
      </c>
      <c r="R452">
        <f>IF(A451=Emisiones_CH4_CO2eq_LA[[#This Row],[País]],IFERROR(Emisiones_CH4_CO2eq_LA[[#This Row],[UCTUS (kilotoneladas CO₂e)]]-Q451,0),0)</f>
        <v>-830</v>
      </c>
      <c r="S452" s="6">
        <f>IF(A451=Emisiones_CH4_CO2eq_LA[[#This Row],[País]],IFERROR(((Emisiones_CH4_CO2eq_LA[[#This Row],[UCTUS (kilotoneladas CO₂e)]]-Q451)/Q451)*100,0),0)</f>
        <v>-74.107142857142861</v>
      </c>
      <c r="T452" s="6">
        <v>1.01533506056998E-2</v>
      </c>
      <c r="U452">
        <v>20</v>
      </c>
      <c r="V452">
        <f>IF(A451=Emisiones_CH4_CO2eq_LA[[#This Row],[País]],IFERROR(Emisiones_CH4_CO2eq_LA[[#This Row],[Industria (kilotoneladas CO₂e)]]-U451,0),0)</f>
        <v>0</v>
      </c>
      <c r="W452" s="6">
        <f>IF(A451=Emisiones_CH4_CO2eq_LA[[#This Row],[País]],IFERROR(((Emisiones_CH4_CO2eq_LA[[#This Row],[Industria (kilotoneladas CO₂e)]]-U451)/U451)*100,0),0)</f>
        <v>0</v>
      </c>
      <c r="X452" s="6">
        <v>7.0023107625516402E-4</v>
      </c>
      <c r="Y452">
        <v>760</v>
      </c>
      <c r="Z452">
        <f>IF(A451=Emisiones_CH4_CO2eq_LA[[#This Row],[País]],IFERROR(Emisiones_CH4_CO2eq_LA[[#This Row],[Otras Quemas de Combustible (kilotoneladas CO₂e)]]-Y451,0),0)</f>
        <v>-70</v>
      </c>
      <c r="AA452" s="6">
        <f>IF(A451=Emisiones_CH4_CO2eq_LA[[#This Row],[País]],IFERROR(((Emisiones_CH4_CO2eq_LA[[#This Row],[Otras Quemas de Combustible (kilotoneladas CO₂e)]]-Y451)/Y451)*100,0),0)</f>
        <v>-8.4337349397590362</v>
      </c>
      <c r="AB452" s="6">
        <v>0.03</v>
      </c>
    </row>
    <row r="453" spans="1:28" x14ac:dyDescent="0.25">
      <c r="A453" t="s">
        <v>270</v>
      </c>
      <c r="B453" t="s">
        <v>466</v>
      </c>
      <c r="C453" t="s">
        <v>271</v>
      </c>
      <c r="D453">
        <v>2009</v>
      </c>
      <c r="E453">
        <v>17570</v>
      </c>
      <c r="F453">
        <f>IF(A452=Emisiones_CH4_CO2eq_LA[[#This Row],[País]],IFERROR(Emisiones_CH4_CO2eq_LA[[#This Row],[Agricultura (kilotoneladas CO₂e)]]-E452,0),0)</f>
        <v>380</v>
      </c>
      <c r="G453" s="6">
        <f>IF(A452=Emisiones_CH4_CO2eq_LA[[#This Row],[País]],IFERROR(((Emisiones_CH4_CO2eq_LA[[#This Row],[Agricultura (kilotoneladas CO₂e)]]-E452)/E452)*100,0),0)</f>
        <v>2.2105875509016872</v>
      </c>
      <c r="H453" s="6">
        <v>0.61021776126141702</v>
      </c>
      <c r="I453">
        <v>1950</v>
      </c>
      <c r="J453">
        <f>IF(A452=Emisiones_CH4_CO2eq_LA[[#This Row],[País]],IFERROR(Emisiones_CH4_CO2eq_LA[[#This Row],[Emisiones Fugitivas (kilotoneladas CO₂e)]]-I452,0),0)</f>
        <v>160</v>
      </c>
      <c r="K453" s="6">
        <f>IF(A452=Emisiones_CH4_CO2eq_LA[[#This Row],[País]],IFERROR(((Emisiones_CH4_CO2eq_LA[[#This Row],[Emisiones Fugitivas (kilotoneladas CO₂e)]]-I452)/I452)*100,0),0)</f>
        <v>8.938547486033519</v>
      </c>
      <c r="L453" s="6">
        <v>6.7724794220817494E-2</v>
      </c>
      <c r="M453">
        <v>8890</v>
      </c>
      <c r="N453">
        <f>IF(A452=Emisiones_CH4_CO2eq_LA[[#This Row],[País]],IFERROR(Emisiones_CH4_CO2eq_LA[[#This Row],[Residuos (kilotoneladas CO₂e)]]-M452,0),0)</f>
        <v>30</v>
      </c>
      <c r="O453" s="6">
        <f>IF(A452=Emisiones_CH4_CO2eq_LA[[#This Row],[País]],IFERROR(((Emisiones_CH4_CO2eq_LA[[#This Row],[Residuos (kilotoneladas CO₂e)]]-M452)/M452)*100,0),0)</f>
        <v>0.33860045146726864</v>
      </c>
      <c r="P453" s="6">
        <v>0.30875560031952198</v>
      </c>
      <c r="Q453">
        <v>150</v>
      </c>
      <c r="R453">
        <f>IF(A452=Emisiones_CH4_CO2eq_LA[[#This Row],[País]],IFERROR(Emisiones_CH4_CO2eq_LA[[#This Row],[UCTUS (kilotoneladas CO₂e)]]-Q452,0),0)</f>
        <v>-140</v>
      </c>
      <c r="S453" s="6">
        <f>IF(A452=Emisiones_CH4_CO2eq_LA[[#This Row],[País]],IFERROR(((Emisiones_CH4_CO2eq_LA[[#This Row],[UCTUS (kilotoneladas CO₂e)]]-Q452)/Q452)*100,0),0)</f>
        <v>-48.275862068965516</v>
      </c>
      <c r="T453" s="6">
        <v>5.2095995554475001E-3</v>
      </c>
      <c r="U453">
        <v>20</v>
      </c>
      <c r="V453">
        <f>IF(A452=Emisiones_CH4_CO2eq_LA[[#This Row],[País]],IFERROR(Emisiones_CH4_CO2eq_LA[[#This Row],[Industria (kilotoneladas CO₂e)]]-U452,0),0)</f>
        <v>0</v>
      </c>
      <c r="W453" s="6">
        <f>IF(A452=Emisiones_CH4_CO2eq_LA[[#This Row],[País]],IFERROR(((Emisiones_CH4_CO2eq_LA[[#This Row],[Industria (kilotoneladas CO₂e)]]-U452)/U452)*100,0),0)</f>
        <v>0</v>
      </c>
      <c r="X453" s="6">
        <v>6.9461327405966695E-4</v>
      </c>
      <c r="Y453">
        <v>680</v>
      </c>
      <c r="Z453">
        <f>IF(A452=Emisiones_CH4_CO2eq_LA[[#This Row],[País]],IFERROR(Emisiones_CH4_CO2eq_LA[[#This Row],[Otras Quemas de Combustible (kilotoneladas CO₂e)]]-Y452,0),0)</f>
        <v>-80</v>
      </c>
      <c r="AA453" s="6">
        <f>IF(A452=Emisiones_CH4_CO2eq_LA[[#This Row],[País]],IFERROR(((Emisiones_CH4_CO2eq_LA[[#This Row],[Otras Quemas de Combustible (kilotoneladas CO₂e)]]-Y452)/Y452)*100,0),0)</f>
        <v>-10.526315789473683</v>
      </c>
      <c r="AB453" s="6">
        <v>0.02</v>
      </c>
    </row>
    <row r="454" spans="1:28" x14ac:dyDescent="0.25">
      <c r="A454" t="s">
        <v>270</v>
      </c>
      <c r="B454" t="s">
        <v>466</v>
      </c>
      <c r="C454" t="s">
        <v>271</v>
      </c>
      <c r="D454">
        <v>2010</v>
      </c>
      <c r="E454">
        <v>17660</v>
      </c>
      <c r="F454">
        <f>IF(A453=Emisiones_CH4_CO2eq_LA[[#This Row],[País]],IFERROR(Emisiones_CH4_CO2eq_LA[[#This Row],[Agricultura (kilotoneladas CO₂e)]]-E453,0),0)</f>
        <v>90</v>
      </c>
      <c r="G454" s="6">
        <f>IF(A453=Emisiones_CH4_CO2eq_LA[[#This Row],[País]],IFERROR(((Emisiones_CH4_CO2eq_LA[[#This Row],[Agricultura (kilotoneladas CO₂e)]]-E453)/E453)*100,0),0)</f>
        <v>0.51223676721684697</v>
      </c>
      <c r="H454" s="6">
        <v>0.60837811767948102</v>
      </c>
      <c r="I454">
        <v>2110</v>
      </c>
      <c r="J454">
        <f>IF(A453=Emisiones_CH4_CO2eq_LA[[#This Row],[País]],IFERROR(Emisiones_CH4_CO2eq_LA[[#This Row],[Emisiones Fugitivas (kilotoneladas CO₂e)]]-I453,0),0)</f>
        <v>160</v>
      </c>
      <c r="K454" s="6">
        <f>IF(A453=Emisiones_CH4_CO2eq_LA[[#This Row],[País]],IFERROR(((Emisiones_CH4_CO2eq_LA[[#This Row],[Emisiones Fugitivas (kilotoneladas CO₂e)]]-I453)/I453)*100,0),0)</f>
        <v>8.2051282051282044</v>
      </c>
      <c r="L454" s="6">
        <v>7.2688438748794201E-2</v>
      </c>
      <c r="M454">
        <v>8930</v>
      </c>
      <c r="N454">
        <f>IF(A453=Emisiones_CH4_CO2eq_LA[[#This Row],[País]],IFERROR(Emisiones_CH4_CO2eq_LA[[#This Row],[Residuos (kilotoneladas CO₂e)]]-M453,0),0)</f>
        <v>40</v>
      </c>
      <c r="O454" s="6">
        <f>IF(A453=Emisiones_CH4_CO2eq_LA[[#This Row],[País]],IFERROR(((Emisiones_CH4_CO2eq_LA[[#This Row],[Residuos (kilotoneladas CO₂e)]]-M453)/M453)*100,0),0)</f>
        <v>0.44994375703037126</v>
      </c>
      <c r="P454" s="6">
        <v>0.307634008543475</v>
      </c>
      <c r="Q454">
        <v>1020</v>
      </c>
      <c r="R454">
        <f>IF(A453=Emisiones_CH4_CO2eq_LA[[#This Row],[País]],IFERROR(Emisiones_CH4_CO2eq_LA[[#This Row],[UCTUS (kilotoneladas CO₂e)]]-Q453,0),0)</f>
        <v>870</v>
      </c>
      <c r="S454" s="6">
        <f>IF(A453=Emisiones_CH4_CO2eq_LA[[#This Row],[País]],IFERROR(((Emisiones_CH4_CO2eq_LA[[#This Row],[UCTUS (kilotoneladas CO₂e)]]-Q453)/Q453)*100,0),0)</f>
        <v>580</v>
      </c>
      <c r="T454" s="6">
        <v>3.5138486978090099E-2</v>
      </c>
      <c r="U454">
        <v>20</v>
      </c>
      <c r="V454">
        <f>IF(A453=Emisiones_CH4_CO2eq_LA[[#This Row],[País]],IFERROR(Emisiones_CH4_CO2eq_LA[[#This Row],[Industria (kilotoneladas CO₂e)]]-U453,0),0)</f>
        <v>0</v>
      </c>
      <c r="W454" s="6">
        <f>IF(A453=Emisiones_CH4_CO2eq_LA[[#This Row],[País]],IFERROR(((Emisiones_CH4_CO2eq_LA[[#This Row],[Industria (kilotoneladas CO₂e)]]-U453)/U453)*100,0),0)</f>
        <v>0</v>
      </c>
      <c r="X454" s="6">
        <v>6.8898994074686505E-4</v>
      </c>
      <c r="Y454">
        <v>610</v>
      </c>
      <c r="Z454">
        <f>IF(A453=Emisiones_CH4_CO2eq_LA[[#This Row],[País]],IFERROR(Emisiones_CH4_CO2eq_LA[[#This Row],[Otras Quemas de Combustible (kilotoneladas CO₂e)]]-Y453,0),0)</f>
        <v>-70</v>
      </c>
      <c r="AA454" s="6">
        <f>IF(A453=Emisiones_CH4_CO2eq_LA[[#This Row],[País]],IFERROR(((Emisiones_CH4_CO2eq_LA[[#This Row],[Otras Quemas de Combustible (kilotoneladas CO₂e)]]-Y453)/Y453)*100,0),0)</f>
        <v>-10.294117647058822</v>
      </c>
      <c r="AB454" s="6">
        <v>0.02</v>
      </c>
    </row>
    <row r="455" spans="1:28" x14ac:dyDescent="0.25">
      <c r="A455" t="s">
        <v>270</v>
      </c>
      <c r="B455" t="s">
        <v>466</v>
      </c>
      <c r="C455" t="s">
        <v>271</v>
      </c>
      <c r="D455">
        <v>2011</v>
      </c>
      <c r="E455">
        <v>17640</v>
      </c>
      <c r="F455">
        <f>IF(A454=Emisiones_CH4_CO2eq_LA[[#This Row],[País]],IFERROR(Emisiones_CH4_CO2eq_LA[[#This Row],[Agricultura (kilotoneladas CO₂e)]]-E454,0),0)</f>
        <v>-20</v>
      </c>
      <c r="G455" s="6">
        <f>IF(A454=Emisiones_CH4_CO2eq_LA[[#This Row],[País]],IFERROR(((Emisiones_CH4_CO2eq_LA[[#This Row],[Agricultura (kilotoneladas CO₂e)]]-E454)/E454)*100,0),0)</f>
        <v>-0.11325028312570783</v>
      </c>
      <c r="H455" s="6">
        <v>0.60278840896664798</v>
      </c>
      <c r="I455">
        <v>2200</v>
      </c>
      <c r="J455">
        <f>IF(A454=Emisiones_CH4_CO2eq_LA[[#This Row],[País]],IFERROR(Emisiones_CH4_CO2eq_LA[[#This Row],[Emisiones Fugitivas (kilotoneladas CO₂e)]]-I454,0),0)</f>
        <v>90</v>
      </c>
      <c r="K455" s="6">
        <f>IF(A454=Emisiones_CH4_CO2eq_LA[[#This Row],[País]],IFERROR(((Emisiones_CH4_CO2eq_LA[[#This Row],[Emisiones Fugitivas (kilotoneladas CO₂e)]]-I454)/I454)*100,0),0)</f>
        <v>4.2654028436018958</v>
      </c>
      <c r="L455" s="6">
        <v>7.5177692728266798E-2</v>
      </c>
      <c r="M455">
        <v>9090</v>
      </c>
      <c r="N455">
        <f>IF(A454=Emisiones_CH4_CO2eq_LA[[#This Row],[País]],IFERROR(Emisiones_CH4_CO2eq_LA[[#This Row],[Residuos (kilotoneladas CO₂e)]]-M454,0),0)</f>
        <v>160</v>
      </c>
      <c r="O455" s="6">
        <f>IF(A454=Emisiones_CH4_CO2eq_LA[[#This Row],[País]],IFERROR(((Emisiones_CH4_CO2eq_LA[[#This Row],[Residuos (kilotoneladas CO₂e)]]-M454)/M454)*100,0),0)</f>
        <v>1.7917133258678613</v>
      </c>
      <c r="P455" s="6">
        <v>0.31062055768179297</v>
      </c>
      <c r="Q455">
        <v>230</v>
      </c>
      <c r="R455">
        <f>IF(A454=Emisiones_CH4_CO2eq_LA[[#This Row],[País]],IFERROR(Emisiones_CH4_CO2eq_LA[[#This Row],[UCTUS (kilotoneladas CO₂e)]]-Q454,0),0)</f>
        <v>-790</v>
      </c>
      <c r="S455" s="6">
        <f>IF(A454=Emisiones_CH4_CO2eq_LA[[#This Row],[País]],IFERROR(((Emisiones_CH4_CO2eq_LA[[#This Row],[UCTUS (kilotoneladas CO₂e)]]-Q454)/Q454)*100,0),0)</f>
        <v>-77.450980392156865</v>
      </c>
      <c r="T455" s="6">
        <v>7.8594860579551604E-3</v>
      </c>
      <c r="U455">
        <v>20</v>
      </c>
      <c r="V455">
        <f>IF(A454=Emisiones_CH4_CO2eq_LA[[#This Row],[País]],IFERROR(Emisiones_CH4_CO2eq_LA[[#This Row],[Industria (kilotoneladas CO₂e)]]-U454,0),0)</f>
        <v>0</v>
      </c>
      <c r="W455" s="6">
        <f>IF(A454=Emisiones_CH4_CO2eq_LA[[#This Row],[País]],IFERROR(((Emisiones_CH4_CO2eq_LA[[#This Row],[Industria (kilotoneladas CO₂e)]]-U454)/U454)*100,0),0)</f>
        <v>0</v>
      </c>
      <c r="X455" s="6">
        <v>6.8343357025697099E-4</v>
      </c>
      <c r="Y455">
        <v>610</v>
      </c>
      <c r="Z455">
        <f>IF(A454=Emisiones_CH4_CO2eq_LA[[#This Row],[País]],IFERROR(Emisiones_CH4_CO2eq_LA[[#This Row],[Otras Quemas de Combustible (kilotoneladas CO₂e)]]-Y454,0),0)</f>
        <v>0</v>
      </c>
      <c r="AA455" s="6">
        <f>IF(A454=Emisiones_CH4_CO2eq_LA[[#This Row],[País]],IFERROR(((Emisiones_CH4_CO2eq_LA[[#This Row],[Otras Quemas de Combustible (kilotoneladas CO₂e)]]-Y454)/Y454)*100,0),0)</f>
        <v>0</v>
      </c>
      <c r="AB455" s="6">
        <v>0.02</v>
      </c>
    </row>
    <row r="456" spans="1:28" x14ac:dyDescent="0.25">
      <c r="A456" t="s">
        <v>270</v>
      </c>
      <c r="B456" t="s">
        <v>466</v>
      </c>
      <c r="C456" t="s">
        <v>271</v>
      </c>
      <c r="D456">
        <v>2012</v>
      </c>
      <c r="E456">
        <v>17750</v>
      </c>
      <c r="F456">
        <f>IF(A455=Emisiones_CH4_CO2eq_LA[[#This Row],[País]],IFERROR(Emisiones_CH4_CO2eq_LA[[#This Row],[Agricultura (kilotoneladas CO₂e)]]-E455,0),0)</f>
        <v>110</v>
      </c>
      <c r="G456" s="6">
        <f>IF(A455=Emisiones_CH4_CO2eq_LA[[#This Row],[País]],IFERROR(((Emisiones_CH4_CO2eq_LA[[#This Row],[Agricultura (kilotoneladas CO₂e)]]-E455)/E455)*100,0),0)</f>
        <v>0.62358276643990929</v>
      </c>
      <c r="H456" s="6">
        <v>0.60155217406039196</v>
      </c>
      <c r="I456">
        <v>2290</v>
      </c>
      <c r="J456">
        <f>IF(A455=Emisiones_CH4_CO2eq_LA[[#This Row],[País]],IFERROR(Emisiones_CH4_CO2eq_LA[[#This Row],[Emisiones Fugitivas (kilotoneladas CO₂e)]]-I455,0),0)</f>
        <v>90</v>
      </c>
      <c r="K456" s="6">
        <f>IF(A455=Emisiones_CH4_CO2eq_LA[[#This Row],[País]],IFERROR(((Emisiones_CH4_CO2eq_LA[[#This Row],[Emisiones Fugitivas (kilotoneladas CO₂e)]]-I455)/I455)*100,0),0)</f>
        <v>4.0909090909090908</v>
      </c>
      <c r="L456" s="6">
        <v>7.7608703019622402E-2</v>
      </c>
      <c r="M456">
        <v>9250</v>
      </c>
      <c r="N456">
        <f>IF(A455=Emisiones_CH4_CO2eq_LA[[#This Row],[País]],IFERROR(Emisiones_CH4_CO2eq_LA[[#This Row],[Residuos (kilotoneladas CO₂e)]]-M455,0),0)</f>
        <v>160</v>
      </c>
      <c r="O456" s="6">
        <f>IF(A455=Emisiones_CH4_CO2eq_LA[[#This Row],[País]],IFERROR(((Emisiones_CH4_CO2eq_LA[[#This Row],[Residuos (kilotoneladas CO₂e)]]-M455)/M455)*100,0),0)</f>
        <v>1.76017601760176</v>
      </c>
      <c r="P456" s="6">
        <v>0.313484935777951</v>
      </c>
      <c r="Q456">
        <v>610</v>
      </c>
      <c r="R456">
        <f>IF(A455=Emisiones_CH4_CO2eq_LA[[#This Row],[País]],IFERROR(Emisiones_CH4_CO2eq_LA[[#This Row],[UCTUS (kilotoneladas CO₂e)]]-Q455,0),0)</f>
        <v>380</v>
      </c>
      <c r="S456" s="6">
        <f>IF(A455=Emisiones_CH4_CO2eq_LA[[#This Row],[País]],IFERROR(((Emisiones_CH4_CO2eq_LA[[#This Row],[UCTUS (kilotoneladas CO₂e)]]-Q455)/Q455)*100,0),0)</f>
        <v>165.21739130434781</v>
      </c>
      <c r="T456" s="6">
        <v>2.0673060629680998E-2</v>
      </c>
      <c r="U456">
        <v>20</v>
      </c>
      <c r="V456">
        <f>IF(A455=Emisiones_CH4_CO2eq_LA[[#This Row],[País]],IFERROR(Emisiones_CH4_CO2eq_LA[[#This Row],[Industria (kilotoneladas CO₂e)]]-U455,0),0)</f>
        <v>0</v>
      </c>
      <c r="W456" s="6">
        <f>IF(A455=Emisiones_CH4_CO2eq_LA[[#This Row],[País]],IFERROR(((Emisiones_CH4_CO2eq_LA[[#This Row],[Industria (kilotoneladas CO₂e)]]-U455)/U455)*100,0),0)</f>
        <v>0</v>
      </c>
      <c r="X456" s="6">
        <v>6.77805266546921E-4</v>
      </c>
      <c r="Y456">
        <v>600</v>
      </c>
      <c r="Z456">
        <f>IF(A455=Emisiones_CH4_CO2eq_LA[[#This Row],[País]],IFERROR(Emisiones_CH4_CO2eq_LA[[#This Row],[Otras Quemas de Combustible (kilotoneladas CO₂e)]]-Y455,0),0)</f>
        <v>-10</v>
      </c>
      <c r="AA456" s="6">
        <f>IF(A455=Emisiones_CH4_CO2eq_LA[[#This Row],[País]],IFERROR(((Emisiones_CH4_CO2eq_LA[[#This Row],[Otras Quemas de Combustible (kilotoneladas CO₂e)]]-Y455)/Y455)*100,0),0)</f>
        <v>-1.639344262295082</v>
      </c>
      <c r="AB456" s="6">
        <v>0.02</v>
      </c>
    </row>
    <row r="457" spans="1:28" x14ac:dyDescent="0.25">
      <c r="A457" t="s">
        <v>270</v>
      </c>
      <c r="B457" t="s">
        <v>466</v>
      </c>
      <c r="C457" t="s">
        <v>271</v>
      </c>
      <c r="D457">
        <v>2013</v>
      </c>
      <c r="E457">
        <v>17700</v>
      </c>
      <c r="F457">
        <f>IF(A456=Emisiones_CH4_CO2eq_LA[[#This Row],[País]],IFERROR(Emisiones_CH4_CO2eq_LA[[#This Row],[Agricultura (kilotoneladas CO₂e)]]-E456,0),0)</f>
        <v>-50</v>
      </c>
      <c r="G457" s="6">
        <f>IF(A456=Emisiones_CH4_CO2eq_LA[[#This Row],[País]],IFERROR(((Emisiones_CH4_CO2eq_LA[[#This Row],[Agricultura (kilotoneladas CO₂e)]]-E456)/E456)*100,0),0)</f>
        <v>-0.28169014084507044</v>
      </c>
      <c r="H457" s="6">
        <v>0.59447840397662299</v>
      </c>
      <c r="I457">
        <v>2380</v>
      </c>
      <c r="J457">
        <f>IF(A456=Emisiones_CH4_CO2eq_LA[[#This Row],[País]],IFERROR(Emisiones_CH4_CO2eq_LA[[#This Row],[Emisiones Fugitivas (kilotoneladas CO₂e)]]-I456,0),0)</f>
        <v>90</v>
      </c>
      <c r="K457" s="6">
        <f>IF(A456=Emisiones_CH4_CO2eq_LA[[#This Row],[País]],IFERROR(((Emisiones_CH4_CO2eq_LA[[#This Row],[Emisiones Fugitivas (kilotoneladas CO₂e)]]-I456)/I456)*100,0),0)</f>
        <v>3.9301310043668125</v>
      </c>
      <c r="L457" s="6">
        <v>7.9935514207026201E-2</v>
      </c>
      <c r="M457">
        <v>9420</v>
      </c>
      <c r="N457">
        <f>IF(A456=Emisiones_CH4_CO2eq_LA[[#This Row],[País]],IFERROR(Emisiones_CH4_CO2eq_LA[[#This Row],[Residuos (kilotoneladas CO₂e)]]-M456,0),0)</f>
        <v>170</v>
      </c>
      <c r="O457" s="6">
        <f>IF(A456=Emisiones_CH4_CO2eq_LA[[#This Row],[País]],IFERROR(((Emisiones_CH4_CO2eq_LA[[#This Row],[Residuos (kilotoneladas CO₂e)]]-M456)/M456)*100,0),0)</f>
        <v>1.8378378378378377</v>
      </c>
      <c r="P457" s="6">
        <v>0.31638342177738898</v>
      </c>
      <c r="Q457">
        <v>440</v>
      </c>
      <c r="R457">
        <f>IF(A456=Emisiones_CH4_CO2eq_LA[[#This Row],[País]],IFERROR(Emisiones_CH4_CO2eq_LA[[#This Row],[UCTUS (kilotoneladas CO₂e)]]-Q456,0),0)</f>
        <v>-170</v>
      </c>
      <c r="S457" s="6">
        <f>IF(A456=Emisiones_CH4_CO2eq_LA[[#This Row],[País]],IFERROR(((Emisiones_CH4_CO2eq_LA[[#This Row],[UCTUS (kilotoneladas CO₂e)]]-Q456)/Q456)*100,0),0)</f>
        <v>-27.868852459016392</v>
      </c>
      <c r="T457" s="6">
        <v>1.4777994223147701E-2</v>
      </c>
      <c r="U457">
        <v>20</v>
      </c>
      <c r="V457">
        <f>IF(A456=Emisiones_CH4_CO2eq_LA[[#This Row],[País]],IFERROR(Emisiones_CH4_CO2eq_LA[[#This Row],[Industria (kilotoneladas CO₂e)]]-U456,0),0)</f>
        <v>0</v>
      </c>
      <c r="W457" s="6">
        <f>IF(A456=Emisiones_CH4_CO2eq_LA[[#This Row],[País]],IFERROR(((Emisiones_CH4_CO2eq_LA[[#This Row],[Industria (kilotoneladas CO₂e)]]-U456)/U456)*100,0),0)</f>
        <v>0</v>
      </c>
      <c r="X457" s="6">
        <v>6.7172701014307703E-4</v>
      </c>
      <c r="Y457">
        <v>600</v>
      </c>
      <c r="Z457">
        <f>IF(A456=Emisiones_CH4_CO2eq_LA[[#This Row],[País]],IFERROR(Emisiones_CH4_CO2eq_LA[[#This Row],[Otras Quemas de Combustible (kilotoneladas CO₂e)]]-Y456,0),0)</f>
        <v>0</v>
      </c>
      <c r="AA457" s="6">
        <f>IF(A456=Emisiones_CH4_CO2eq_LA[[#This Row],[País]],IFERROR(((Emisiones_CH4_CO2eq_LA[[#This Row],[Otras Quemas de Combustible (kilotoneladas CO₂e)]]-Y456)/Y456)*100,0),0)</f>
        <v>0</v>
      </c>
      <c r="AB457" s="6">
        <v>0.02</v>
      </c>
    </row>
    <row r="458" spans="1:28" x14ac:dyDescent="0.25">
      <c r="A458" t="s">
        <v>270</v>
      </c>
      <c r="B458" t="s">
        <v>466</v>
      </c>
      <c r="C458" t="s">
        <v>271</v>
      </c>
      <c r="D458">
        <v>2014</v>
      </c>
      <c r="E458">
        <v>17600</v>
      </c>
      <c r="F458">
        <f>IF(A457=Emisiones_CH4_CO2eq_LA[[#This Row],[País]],IFERROR(Emisiones_CH4_CO2eq_LA[[#This Row],[Agricultura (kilotoneladas CO₂e)]]-E457,0),0)</f>
        <v>-100</v>
      </c>
      <c r="G458" s="6">
        <f>IF(A457=Emisiones_CH4_CO2eq_LA[[#This Row],[País]],IFERROR(((Emisiones_CH4_CO2eq_LA[[#This Row],[Agricultura (kilotoneladas CO₂e)]]-E457)/E457)*100,0),0)</f>
        <v>-0.56497175141242939</v>
      </c>
      <c r="H458" s="6">
        <v>0.58491193087404403</v>
      </c>
      <c r="I458">
        <v>2470</v>
      </c>
      <c r="J458">
        <f>IF(A457=Emisiones_CH4_CO2eq_LA[[#This Row],[País]],IFERROR(Emisiones_CH4_CO2eq_LA[[#This Row],[Emisiones Fugitivas (kilotoneladas CO₂e)]]-I457,0),0)</f>
        <v>90</v>
      </c>
      <c r="K458" s="6">
        <f>IF(A457=Emisiones_CH4_CO2eq_LA[[#This Row],[País]],IFERROR(((Emisiones_CH4_CO2eq_LA[[#This Row],[Emisiones Fugitivas (kilotoneladas CO₂e)]]-I457)/I457)*100,0),0)</f>
        <v>3.7815126050420167</v>
      </c>
      <c r="L458" s="6">
        <v>8.2087072116982296E-2</v>
      </c>
      <c r="M458">
        <v>9580</v>
      </c>
      <c r="N458">
        <f>IF(A457=Emisiones_CH4_CO2eq_LA[[#This Row],[País]],IFERROR(Emisiones_CH4_CO2eq_LA[[#This Row],[Residuos (kilotoneladas CO₂e)]]-M457,0),0)</f>
        <v>160</v>
      </c>
      <c r="O458" s="6">
        <f>IF(A457=Emisiones_CH4_CO2eq_LA[[#This Row],[País]],IFERROR(((Emisiones_CH4_CO2eq_LA[[#This Row],[Residuos (kilotoneladas CO₂e)]]-M457)/M457)*100,0),0)</f>
        <v>1.6985138004246285</v>
      </c>
      <c r="P458" s="6">
        <v>0.31837819873712198</v>
      </c>
      <c r="Q458">
        <v>290</v>
      </c>
      <c r="R458">
        <f>IF(A457=Emisiones_CH4_CO2eq_LA[[#This Row],[País]],IFERROR(Emisiones_CH4_CO2eq_LA[[#This Row],[UCTUS (kilotoneladas CO₂e)]]-Q457,0),0)</f>
        <v>-150</v>
      </c>
      <c r="S458" s="6">
        <f>IF(A457=Emisiones_CH4_CO2eq_LA[[#This Row],[País]],IFERROR(((Emisiones_CH4_CO2eq_LA[[#This Row],[UCTUS (kilotoneladas CO₂e)]]-Q457)/Q457)*100,0),0)</f>
        <v>-34.090909090909086</v>
      </c>
      <c r="T458" s="6">
        <v>9.6377534064473191E-3</v>
      </c>
      <c r="U458">
        <v>20</v>
      </c>
      <c r="V458">
        <f>IF(A457=Emisiones_CH4_CO2eq_LA[[#This Row],[País]],IFERROR(Emisiones_CH4_CO2eq_LA[[#This Row],[Industria (kilotoneladas CO₂e)]]-U457,0),0)</f>
        <v>0</v>
      </c>
      <c r="W458" s="6">
        <f>IF(A457=Emisiones_CH4_CO2eq_LA[[#This Row],[País]],IFERROR(((Emisiones_CH4_CO2eq_LA[[#This Row],[Industria (kilotoneladas CO₂e)]]-U457)/U457)*100,0),0)</f>
        <v>0</v>
      </c>
      <c r="X458" s="6">
        <v>6.6467264872050499E-4</v>
      </c>
      <c r="Y458">
        <v>600</v>
      </c>
      <c r="Z458">
        <f>IF(A457=Emisiones_CH4_CO2eq_LA[[#This Row],[País]],IFERROR(Emisiones_CH4_CO2eq_LA[[#This Row],[Otras Quemas de Combustible (kilotoneladas CO₂e)]]-Y457,0),0)</f>
        <v>0</v>
      </c>
      <c r="AA458" s="6">
        <f>IF(A457=Emisiones_CH4_CO2eq_LA[[#This Row],[País]],IFERROR(((Emisiones_CH4_CO2eq_LA[[#This Row],[Otras Quemas de Combustible (kilotoneladas CO₂e)]]-Y457)/Y457)*100,0),0)</f>
        <v>0</v>
      </c>
      <c r="AB458" s="6">
        <v>0.02</v>
      </c>
    </row>
    <row r="459" spans="1:28" x14ac:dyDescent="0.25">
      <c r="A459" t="s">
        <v>270</v>
      </c>
      <c r="B459" t="s">
        <v>466</v>
      </c>
      <c r="C459" t="s">
        <v>271</v>
      </c>
      <c r="D459">
        <v>2015</v>
      </c>
      <c r="E459">
        <v>17690</v>
      </c>
      <c r="F459">
        <f>IF(A458=Emisiones_CH4_CO2eq_LA[[#This Row],[País]],IFERROR(Emisiones_CH4_CO2eq_LA[[#This Row],[Agricultura (kilotoneladas CO₂e)]]-E458,0),0)</f>
        <v>90</v>
      </c>
      <c r="G459" s="6">
        <f>IF(A458=Emisiones_CH4_CO2eq_LA[[#This Row],[País]],IFERROR(((Emisiones_CH4_CO2eq_LA[[#This Row],[Agricultura (kilotoneladas CO₂e)]]-E458)/E458)*100,0),0)</f>
        <v>0.51136363636363635</v>
      </c>
      <c r="H459" s="6">
        <v>0.58055200026254405</v>
      </c>
      <c r="I459">
        <v>2560</v>
      </c>
      <c r="J459">
        <f>IF(A458=Emisiones_CH4_CO2eq_LA[[#This Row],[País]],IFERROR(Emisiones_CH4_CO2eq_LA[[#This Row],[Emisiones Fugitivas (kilotoneladas CO₂e)]]-I458,0),0)</f>
        <v>90</v>
      </c>
      <c r="K459" s="6">
        <f>IF(A458=Emisiones_CH4_CO2eq_LA[[#This Row],[País]],IFERROR(((Emisiones_CH4_CO2eq_LA[[#This Row],[Emisiones Fugitivas (kilotoneladas CO₂e)]]-I458)/I458)*100,0),0)</f>
        <v>3.6437246963562751</v>
      </c>
      <c r="L459" s="6">
        <v>8.4014308686948203E-2</v>
      </c>
      <c r="M459">
        <v>9740</v>
      </c>
      <c r="N459">
        <f>IF(A458=Emisiones_CH4_CO2eq_LA[[#This Row],[País]],IFERROR(Emisiones_CH4_CO2eq_LA[[#This Row],[Residuos (kilotoneladas CO₂e)]]-M458,0),0)</f>
        <v>160</v>
      </c>
      <c r="O459" s="6">
        <f>IF(A458=Emisiones_CH4_CO2eq_LA[[#This Row],[País]],IFERROR(((Emisiones_CH4_CO2eq_LA[[#This Row],[Residuos (kilotoneladas CO₂e)]]-M458)/M458)*100,0),0)</f>
        <v>1.6701461377870561</v>
      </c>
      <c r="P459" s="6">
        <v>0.319648190082373</v>
      </c>
      <c r="Q459">
        <v>440</v>
      </c>
      <c r="R459">
        <f>IF(A458=Emisiones_CH4_CO2eq_LA[[#This Row],[País]],IFERROR(Emisiones_CH4_CO2eq_LA[[#This Row],[UCTUS (kilotoneladas CO₂e)]]-Q458,0),0)</f>
        <v>150</v>
      </c>
      <c r="S459" s="6">
        <f>IF(A458=Emisiones_CH4_CO2eq_LA[[#This Row],[País]],IFERROR(((Emisiones_CH4_CO2eq_LA[[#This Row],[UCTUS (kilotoneladas CO₂e)]]-Q458)/Q458)*100,0),0)</f>
        <v>51.724137931034484</v>
      </c>
      <c r="T459" s="6">
        <v>1.4439959305569201E-2</v>
      </c>
      <c r="U459">
        <v>20</v>
      </c>
      <c r="V459">
        <f>IF(A458=Emisiones_CH4_CO2eq_LA[[#This Row],[País]],IFERROR(Emisiones_CH4_CO2eq_LA[[#This Row],[Industria (kilotoneladas CO₂e)]]-U458,0),0)</f>
        <v>0</v>
      </c>
      <c r="W459" s="6">
        <f>IF(A458=Emisiones_CH4_CO2eq_LA[[#This Row],[País]],IFERROR(((Emisiones_CH4_CO2eq_LA[[#This Row],[Industria (kilotoneladas CO₂e)]]-U458)/U458)*100,0),0)</f>
        <v>0</v>
      </c>
      <c r="X459" s="6">
        <v>6.5636178661678305E-4</v>
      </c>
      <c r="Y459">
        <v>600</v>
      </c>
      <c r="Z459">
        <f>IF(A458=Emisiones_CH4_CO2eq_LA[[#This Row],[País]],IFERROR(Emisiones_CH4_CO2eq_LA[[#This Row],[Otras Quemas de Combustible (kilotoneladas CO₂e)]]-Y458,0),0)</f>
        <v>0</v>
      </c>
      <c r="AA459" s="6">
        <f>IF(A458=Emisiones_CH4_CO2eq_LA[[#This Row],[País]],IFERROR(((Emisiones_CH4_CO2eq_LA[[#This Row],[Otras Quemas de Combustible (kilotoneladas CO₂e)]]-Y458)/Y458)*100,0),0)</f>
        <v>0</v>
      </c>
      <c r="AB459" s="6">
        <v>0.02</v>
      </c>
    </row>
    <row r="460" spans="1:28" x14ac:dyDescent="0.25">
      <c r="A460" t="s">
        <v>270</v>
      </c>
      <c r="B460" t="s">
        <v>466</v>
      </c>
      <c r="C460" t="s">
        <v>271</v>
      </c>
      <c r="D460">
        <v>2016</v>
      </c>
      <c r="E460">
        <v>17890</v>
      </c>
      <c r="F460">
        <f>IF(A459=Emisiones_CH4_CO2eq_LA[[#This Row],[País]],IFERROR(Emisiones_CH4_CO2eq_LA[[#This Row],[Agricultura (kilotoneladas CO₂e)]]-E459,0),0)</f>
        <v>200</v>
      </c>
      <c r="G460" s="6">
        <f>IF(A459=Emisiones_CH4_CO2eq_LA[[#This Row],[País]],IFERROR(((Emisiones_CH4_CO2eq_LA[[#This Row],[Agricultura (kilotoneladas CO₂e)]]-E459)/E459)*100,0),0)</f>
        <v>1.1305822498586773</v>
      </c>
      <c r="H460" s="6">
        <v>0.57847765634094295</v>
      </c>
      <c r="I460">
        <v>2510</v>
      </c>
      <c r="J460">
        <f>IF(A459=Emisiones_CH4_CO2eq_LA[[#This Row],[País]],IFERROR(Emisiones_CH4_CO2eq_LA[[#This Row],[Emisiones Fugitivas (kilotoneladas CO₂e)]]-I459,0),0)</f>
        <v>-50</v>
      </c>
      <c r="K460" s="6">
        <f>IF(A459=Emisiones_CH4_CO2eq_LA[[#This Row],[País]],IFERROR(((Emisiones_CH4_CO2eq_LA[[#This Row],[Emisiones Fugitivas (kilotoneladas CO₂e)]]-I459)/I459)*100,0),0)</f>
        <v>-1.953125</v>
      </c>
      <c r="L460" s="6">
        <v>8.1161482247946698E-2</v>
      </c>
      <c r="M460">
        <v>9910</v>
      </c>
      <c r="N460">
        <f>IF(A459=Emisiones_CH4_CO2eq_LA[[#This Row],[País]],IFERROR(Emisiones_CH4_CO2eq_LA[[#This Row],[Residuos (kilotoneladas CO₂e)]]-M459,0),0)</f>
        <v>170</v>
      </c>
      <c r="O460" s="6">
        <f>IF(A459=Emisiones_CH4_CO2eq_LA[[#This Row],[País]],IFERROR(((Emisiones_CH4_CO2eq_LA[[#This Row],[Residuos (kilotoneladas CO₂e)]]-M459)/M459)*100,0),0)</f>
        <v>1.7453798767967144</v>
      </c>
      <c r="P460" s="6">
        <v>0.32044234624587697</v>
      </c>
      <c r="Q460">
        <v>470</v>
      </c>
      <c r="R460">
        <f>IF(A459=Emisiones_CH4_CO2eq_LA[[#This Row],[País]],IFERROR(Emisiones_CH4_CO2eq_LA[[#This Row],[UCTUS (kilotoneladas CO₂e)]]-Q459,0),0)</f>
        <v>30</v>
      </c>
      <c r="S460" s="6">
        <f>IF(A459=Emisiones_CH4_CO2eq_LA[[#This Row],[País]],IFERROR(((Emisiones_CH4_CO2eq_LA[[#This Row],[UCTUS (kilotoneladas CO₂e)]]-Q459)/Q459)*100,0),0)</f>
        <v>6.8181818181818175</v>
      </c>
      <c r="T460" s="6">
        <v>1.5197568389057701E-2</v>
      </c>
      <c r="U460">
        <v>20</v>
      </c>
      <c r="V460">
        <f>IF(A459=Emisiones_CH4_CO2eq_LA[[#This Row],[País]],IFERROR(Emisiones_CH4_CO2eq_LA[[#This Row],[Industria (kilotoneladas CO₂e)]]-U459,0),0)</f>
        <v>0</v>
      </c>
      <c r="W460" s="6">
        <f>IF(A459=Emisiones_CH4_CO2eq_LA[[#This Row],[País]],IFERROR(((Emisiones_CH4_CO2eq_LA[[#This Row],[Industria (kilotoneladas CO₂e)]]-U459)/U459)*100,0),0)</f>
        <v>0</v>
      </c>
      <c r="X460" s="6">
        <v>6.4670503783224398E-4</v>
      </c>
      <c r="Y460">
        <v>590</v>
      </c>
      <c r="Z460">
        <f>IF(A459=Emisiones_CH4_CO2eq_LA[[#This Row],[País]],IFERROR(Emisiones_CH4_CO2eq_LA[[#This Row],[Otras Quemas de Combustible (kilotoneladas CO₂e)]]-Y459,0),0)</f>
        <v>-10</v>
      </c>
      <c r="AA460" s="6">
        <f>IF(A459=Emisiones_CH4_CO2eq_LA[[#This Row],[País]],IFERROR(((Emisiones_CH4_CO2eq_LA[[#This Row],[Otras Quemas de Combustible (kilotoneladas CO₂e)]]-Y459)/Y459)*100,0),0)</f>
        <v>-1.6666666666666667</v>
      </c>
      <c r="AB460" s="6">
        <v>0.02</v>
      </c>
    </row>
    <row r="461" spans="1:28" x14ac:dyDescent="0.25">
      <c r="A461" t="s">
        <v>370</v>
      </c>
      <c r="B461" t="s">
        <v>370</v>
      </c>
      <c r="C461" t="s">
        <v>371</v>
      </c>
      <c r="D461">
        <v>1990</v>
      </c>
      <c r="E461">
        <v>16700</v>
      </c>
      <c r="F461">
        <f>IF(A460=Emisiones_CH4_CO2eq_LA[[#This Row],[País]],IFERROR(Emisiones_CH4_CO2eq_LA[[#This Row],[Agricultura (kilotoneladas CO₂e)]]-E460,0),0)</f>
        <v>0</v>
      </c>
      <c r="G461" s="6">
        <f>IF(A460=Emisiones_CH4_CO2eq_LA[[#This Row],[País]],IFERROR(((Emisiones_CH4_CO2eq_LA[[#This Row],[Agricultura (kilotoneladas CO₂e)]]-E460)/E460)*100,0),0)</f>
        <v>0</v>
      </c>
      <c r="H461" s="6">
        <v>5.36977491961414</v>
      </c>
      <c r="I461">
        <v>0</v>
      </c>
      <c r="J461">
        <f>IF(A460=Emisiones_CH4_CO2eq_LA[[#This Row],[País]],IFERROR(Emisiones_CH4_CO2eq_LA[[#This Row],[Emisiones Fugitivas (kilotoneladas CO₂e)]]-I460,0),0)</f>
        <v>0</v>
      </c>
      <c r="K461" s="6">
        <f>IF(A460=Emisiones_CH4_CO2eq_LA[[#This Row],[País]],IFERROR(((Emisiones_CH4_CO2eq_LA[[#This Row],[Emisiones Fugitivas (kilotoneladas CO₂e)]]-I460)/I460)*100,0),0)</f>
        <v>0</v>
      </c>
      <c r="L461" s="6">
        <v>0</v>
      </c>
      <c r="M461">
        <v>1300</v>
      </c>
      <c r="N461">
        <f>IF(A460=Emisiones_CH4_CO2eq_LA[[#This Row],[País]],IFERROR(Emisiones_CH4_CO2eq_LA[[#This Row],[Residuos (kilotoneladas CO₂e)]]-M460,0),0)</f>
        <v>0</v>
      </c>
      <c r="O461" s="6">
        <f>IF(A460=Emisiones_CH4_CO2eq_LA[[#This Row],[País]],IFERROR(((Emisiones_CH4_CO2eq_LA[[#This Row],[Residuos (kilotoneladas CO₂e)]]-M460)/M460)*100,0),0)</f>
        <v>0</v>
      </c>
      <c r="P461" s="6">
        <v>0.41800643086816702</v>
      </c>
      <c r="Q461">
        <v>10</v>
      </c>
      <c r="R461">
        <f>IF(A460=Emisiones_CH4_CO2eq_LA[[#This Row],[País]],IFERROR(Emisiones_CH4_CO2eq_LA[[#This Row],[UCTUS (kilotoneladas CO₂e)]]-Q460,0),0)</f>
        <v>0</v>
      </c>
      <c r="S461" s="6">
        <f>IF(A460=Emisiones_CH4_CO2eq_LA[[#This Row],[País]],IFERROR(((Emisiones_CH4_CO2eq_LA[[#This Row],[UCTUS (kilotoneladas CO₂e)]]-Q460)/Q460)*100,0),0)</f>
        <v>0</v>
      </c>
      <c r="T461" s="6">
        <v>3.2154340836012801E-3</v>
      </c>
      <c r="U461">
        <v>0</v>
      </c>
      <c r="V461">
        <f>IF(A460=Emisiones_CH4_CO2eq_LA[[#This Row],[País]],IFERROR(Emisiones_CH4_CO2eq_LA[[#This Row],[Industria (kilotoneladas CO₂e)]]-U460,0),0)</f>
        <v>0</v>
      </c>
      <c r="W461" s="6">
        <f>IF(A460=Emisiones_CH4_CO2eq_LA[[#This Row],[País]],IFERROR(((Emisiones_CH4_CO2eq_LA[[#This Row],[Industria (kilotoneladas CO₂e)]]-U460)/U460)*100,0),0)</f>
        <v>0</v>
      </c>
      <c r="X461" s="6">
        <v>0</v>
      </c>
      <c r="Y461">
        <v>240</v>
      </c>
      <c r="Z461">
        <f>IF(A460=Emisiones_CH4_CO2eq_LA[[#This Row],[País]],IFERROR(Emisiones_CH4_CO2eq_LA[[#This Row],[Otras Quemas de Combustible (kilotoneladas CO₂e)]]-Y460,0),0)</f>
        <v>0</v>
      </c>
      <c r="AA461" s="6">
        <f>IF(A460=Emisiones_CH4_CO2eq_LA[[#This Row],[País]],IFERROR(((Emisiones_CH4_CO2eq_LA[[#This Row],[Otras Quemas de Combustible (kilotoneladas CO₂e)]]-Y460)/Y460)*100,0),0)</f>
        <v>0</v>
      </c>
      <c r="AB461" s="6">
        <v>0.08</v>
      </c>
    </row>
    <row r="462" spans="1:28" x14ac:dyDescent="0.25">
      <c r="A462" t="s">
        <v>370</v>
      </c>
      <c r="B462" t="s">
        <v>370</v>
      </c>
      <c r="C462" t="s">
        <v>371</v>
      </c>
      <c r="D462">
        <v>1991</v>
      </c>
      <c r="E462">
        <v>17490</v>
      </c>
      <c r="F462">
        <f>IF(A461=Emisiones_CH4_CO2eq_LA[[#This Row],[País]],IFERROR(Emisiones_CH4_CO2eq_LA[[#This Row],[Agricultura (kilotoneladas CO₂e)]]-E461,0),0)</f>
        <v>790</v>
      </c>
      <c r="G462" s="6">
        <f>IF(A461=Emisiones_CH4_CO2eq_LA[[#This Row],[País]],IFERROR(((Emisiones_CH4_CO2eq_LA[[#This Row],[Agricultura (kilotoneladas CO₂e)]]-E461)/E461)*100,0),0)</f>
        <v>4.7305389221556888</v>
      </c>
      <c r="H462" s="6">
        <v>5.5842911877394599</v>
      </c>
      <c r="I462">
        <v>0</v>
      </c>
      <c r="J462">
        <f>IF(A461=Emisiones_CH4_CO2eq_LA[[#This Row],[País]],IFERROR(Emisiones_CH4_CO2eq_LA[[#This Row],[Emisiones Fugitivas (kilotoneladas CO₂e)]]-I461,0),0)</f>
        <v>0</v>
      </c>
      <c r="K462" s="6">
        <f>IF(A461=Emisiones_CH4_CO2eq_LA[[#This Row],[País]],IFERROR(((Emisiones_CH4_CO2eq_LA[[#This Row],[Emisiones Fugitivas (kilotoneladas CO₂e)]]-I461)/I461)*100,0),0)</f>
        <v>0</v>
      </c>
      <c r="L462" s="6">
        <v>0</v>
      </c>
      <c r="M462">
        <v>1340</v>
      </c>
      <c r="N462">
        <f>IF(A461=Emisiones_CH4_CO2eq_LA[[#This Row],[País]],IFERROR(Emisiones_CH4_CO2eq_LA[[#This Row],[Residuos (kilotoneladas CO₂e)]]-M461,0),0)</f>
        <v>40</v>
      </c>
      <c r="O462" s="6">
        <f>IF(A461=Emisiones_CH4_CO2eq_LA[[#This Row],[País]],IFERROR(((Emisiones_CH4_CO2eq_LA[[#This Row],[Residuos (kilotoneladas CO₂e)]]-M461)/M461)*100,0),0)</f>
        <v>3.0769230769230771</v>
      </c>
      <c r="P462" s="6">
        <v>0.42784163473818598</v>
      </c>
      <c r="Q462">
        <v>10</v>
      </c>
      <c r="R462">
        <f>IF(A461=Emisiones_CH4_CO2eq_LA[[#This Row],[País]],IFERROR(Emisiones_CH4_CO2eq_LA[[#This Row],[UCTUS (kilotoneladas CO₂e)]]-Q461,0),0)</f>
        <v>0</v>
      </c>
      <c r="S462" s="6">
        <f>IF(A461=Emisiones_CH4_CO2eq_LA[[#This Row],[País]],IFERROR(((Emisiones_CH4_CO2eq_LA[[#This Row],[UCTUS (kilotoneladas CO₂e)]]-Q461)/Q461)*100,0),0)</f>
        <v>0</v>
      </c>
      <c r="T462" s="6">
        <v>3.1928480204342202E-3</v>
      </c>
      <c r="U462">
        <v>0</v>
      </c>
      <c r="V462">
        <f>IF(A461=Emisiones_CH4_CO2eq_LA[[#This Row],[País]],IFERROR(Emisiones_CH4_CO2eq_LA[[#This Row],[Industria (kilotoneladas CO₂e)]]-U461,0),0)</f>
        <v>0</v>
      </c>
      <c r="W462" s="6">
        <f>IF(A461=Emisiones_CH4_CO2eq_LA[[#This Row],[País]],IFERROR(((Emisiones_CH4_CO2eq_LA[[#This Row],[Industria (kilotoneladas CO₂e)]]-U461)/U461)*100,0),0)</f>
        <v>0</v>
      </c>
      <c r="X462" s="6">
        <v>0</v>
      </c>
      <c r="Y462">
        <v>250</v>
      </c>
      <c r="Z462">
        <f>IF(A461=Emisiones_CH4_CO2eq_LA[[#This Row],[País]],IFERROR(Emisiones_CH4_CO2eq_LA[[#This Row],[Otras Quemas de Combustible (kilotoneladas CO₂e)]]-Y461,0),0)</f>
        <v>10</v>
      </c>
      <c r="AA462" s="6">
        <f>IF(A461=Emisiones_CH4_CO2eq_LA[[#This Row],[País]],IFERROR(((Emisiones_CH4_CO2eq_LA[[#This Row],[Otras Quemas de Combustible (kilotoneladas CO₂e)]]-Y461)/Y461)*100,0),0)</f>
        <v>4.1666666666666661</v>
      </c>
      <c r="AB462" s="6">
        <v>0.08</v>
      </c>
    </row>
    <row r="463" spans="1:28" x14ac:dyDescent="0.25">
      <c r="A463" t="s">
        <v>370</v>
      </c>
      <c r="B463" t="s">
        <v>370</v>
      </c>
      <c r="C463" t="s">
        <v>371</v>
      </c>
      <c r="D463">
        <v>1992</v>
      </c>
      <c r="E463">
        <v>18420</v>
      </c>
      <c r="F463">
        <f>IF(A462=Emisiones_CH4_CO2eq_LA[[#This Row],[País]],IFERROR(Emisiones_CH4_CO2eq_LA[[#This Row],[Agricultura (kilotoneladas CO₂e)]]-E462,0),0)</f>
        <v>930</v>
      </c>
      <c r="G463" s="6">
        <f>IF(A462=Emisiones_CH4_CO2eq_LA[[#This Row],[País]],IFERROR(((Emisiones_CH4_CO2eq_LA[[#This Row],[Agricultura (kilotoneladas CO₂e)]]-E462)/E462)*100,0),0)</f>
        <v>5.3173241852487134</v>
      </c>
      <c r="H463" s="6">
        <v>5.8402029169308802</v>
      </c>
      <c r="I463">
        <v>0</v>
      </c>
      <c r="J463">
        <f>IF(A462=Emisiones_CH4_CO2eq_LA[[#This Row],[País]],IFERROR(Emisiones_CH4_CO2eq_LA[[#This Row],[Emisiones Fugitivas (kilotoneladas CO₂e)]]-I462,0),0)</f>
        <v>0</v>
      </c>
      <c r="K463" s="6">
        <f>IF(A462=Emisiones_CH4_CO2eq_LA[[#This Row],[País]],IFERROR(((Emisiones_CH4_CO2eq_LA[[#This Row],[Emisiones Fugitivas (kilotoneladas CO₂e)]]-I462)/I462)*100,0),0)</f>
        <v>0</v>
      </c>
      <c r="L463" s="6">
        <v>0</v>
      </c>
      <c r="M463">
        <v>1370</v>
      </c>
      <c r="N463">
        <f>IF(A462=Emisiones_CH4_CO2eq_LA[[#This Row],[País]],IFERROR(Emisiones_CH4_CO2eq_LA[[#This Row],[Residuos (kilotoneladas CO₂e)]]-M462,0),0)</f>
        <v>30</v>
      </c>
      <c r="O463" s="6">
        <f>IF(A462=Emisiones_CH4_CO2eq_LA[[#This Row],[País]],IFERROR(((Emisiones_CH4_CO2eq_LA[[#This Row],[Residuos (kilotoneladas CO₂e)]]-M462)/M462)*100,0),0)</f>
        <v>2.2388059701492535</v>
      </c>
      <c r="P463" s="6">
        <v>0.43436905516803997</v>
      </c>
      <c r="Q463">
        <v>10</v>
      </c>
      <c r="R463">
        <f>IF(A462=Emisiones_CH4_CO2eq_LA[[#This Row],[País]],IFERROR(Emisiones_CH4_CO2eq_LA[[#This Row],[UCTUS (kilotoneladas CO₂e)]]-Q462,0),0)</f>
        <v>0</v>
      </c>
      <c r="S463" s="6">
        <f>IF(A462=Emisiones_CH4_CO2eq_LA[[#This Row],[País]],IFERROR(((Emisiones_CH4_CO2eq_LA[[#This Row],[UCTUS (kilotoneladas CO₂e)]]-Q462)/Q462)*100,0),0)</f>
        <v>0</v>
      </c>
      <c r="T463" s="6">
        <v>3.1705770450221899E-3</v>
      </c>
      <c r="U463">
        <v>0</v>
      </c>
      <c r="V463">
        <f>IF(A462=Emisiones_CH4_CO2eq_LA[[#This Row],[País]],IFERROR(Emisiones_CH4_CO2eq_LA[[#This Row],[Industria (kilotoneladas CO₂e)]]-U462,0),0)</f>
        <v>0</v>
      </c>
      <c r="W463" s="6">
        <f>IF(A462=Emisiones_CH4_CO2eq_LA[[#This Row],[País]],IFERROR(((Emisiones_CH4_CO2eq_LA[[#This Row],[Industria (kilotoneladas CO₂e)]]-U462)/U462)*100,0),0)</f>
        <v>0</v>
      </c>
      <c r="X463" s="6">
        <v>0</v>
      </c>
      <c r="Y463">
        <v>250</v>
      </c>
      <c r="Z463">
        <f>IF(A462=Emisiones_CH4_CO2eq_LA[[#This Row],[País]],IFERROR(Emisiones_CH4_CO2eq_LA[[#This Row],[Otras Quemas de Combustible (kilotoneladas CO₂e)]]-Y462,0),0)</f>
        <v>0</v>
      </c>
      <c r="AA463" s="6">
        <f>IF(A462=Emisiones_CH4_CO2eq_LA[[#This Row],[País]],IFERROR(((Emisiones_CH4_CO2eq_LA[[#This Row],[Otras Quemas de Combustible (kilotoneladas CO₂e)]]-Y462)/Y462)*100,0),0)</f>
        <v>0</v>
      </c>
      <c r="AB463" s="6">
        <v>0.08</v>
      </c>
    </row>
    <row r="464" spans="1:28" x14ac:dyDescent="0.25">
      <c r="A464" t="s">
        <v>370</v>
      </c>
      <c r="B464" t="s">
        <v>370</v>
      </c>
      <c r="C464" t="s">
        <v>371</v>
      </c>
      <c r="D464">
        <v>1993</v>
      </c>
      <c r="E464">
        <v>19050</v>
      </c>
      <c r="F464">
        <f>IF(A463=Emisiones_CH4_CO2eq_LA[[#This Row],[País]],IFERROR(Emisiones_CH4_CO2eq_LA[[#This Row],[Agricultura (kilotoneladas CO₂e)]]-E463,0),0)</f>
        <v>630</v>
      </c>
      <c r="G464" s="6">
        <f>IF(A463=Emisiones_CH4_CO2eq_LA[[#This Row],[País]],IFERROR(((Emisiones_CH4_CO2eq_LA[[#This Row],[Agricultura (kilotoneladas CO₂e)]]-E463)/E463)*100,0),0)</f>
        <v>3.4201954397394139</v>
      </c>
      <c r="H464" s="6">
        <v>5.9943360604153497</v>
      </c>
      <c r="I464">
        <v>0</v>
      </c>
      <c r="J464">
        <f>IF(A463=Emisiones_CH4_CO2eq_LA[[#This Row],[País]],IFERROR(Emisiones_CH4_CO2eq_LA[[#This Row],[Emisiones Fugitivas (kilotoneladas CO₂e)]]-I463,0),0)</f>
        <v>0</v>
      </c>
      <c r="K464" s="6">
        <f>IF(A463=Emisiones_CH4_CO2eq_LA[[#This Row],[País]],IFERROR(((Emisiones_CH4_CO2eq_LA[[#This Row],[Emisiones Fugitivas (kilotoneladas CO₂e)]]-I463)/I463)*100,0),0)</f>
        <v>0</v>
      </c>
      <c r="L464" s="6">
        <v>0</v>
      </c>
      <c r="M464">
        <v>1410</v>
      </c>
      <c r="N464">
        <f>IF(A463=Emisiones_CH4_CO2eq_LA[[#This Row],[País]],IFERROR(Emisiones_CH4_CO2eq_LA[[#This Row],[Residuos (kilotoneladas CO₂e)]]-M463,0),0)</f>
        <v>40</v>
      </c>
      <c r="O464" s="6">
        <f>IF(A463=Emisiones_CH4_CO2eq_LA[[#This Row],[País]],IFERROR(((Emisiones_CH4_CO2eq_LA[[#This Row],[Residuos (kilotoneladas CO₂e)]]-M463)/M463)*100,0),0)</f>
        <v>2.9197080291970803</v>
      </c>
      <c r="P464" s="6">
        <v>0.44367526746381297</v>
      </c>
      <c r="Q464">
        <v>10</v>
      </c>
      <c r="R464">
        <f>IF(A463=Emisiones_CH4_CO2eq_LA[[#This Row],[País]],IFERROR(Emisiones_CH4_CO2eq_LA[[#This Row],[UCTUS (kilotoneladas CO₂e)]]-Q463,0),0)</f>
        <v>0</v>
      </c>
      <c r="S464" s="6">
        <f>IF(A463=Emisiones_CH4_CO2eq_LA[[#This Row],[País]],IFERROR(((Emisiones_CH4_CO2eq_LA[[#This Row],[UCTUS (kilotoneladas CO₂e)]]-Q463)/Q463)*100,0),0)</f>
        <v>0</v>
      </c>
      <c r="T464" s="6">
        <v>3.1466331025802301E-3</v>
      </c>
      <c r="U464">
        <v>0</v>
      </c>
      <c r="V464">
        <f>IF(A463=Emisiones_CH4_CO2eq_LA[[#This Row],[País]],IFERROR(Emisiones_CH4_CO2eq_LA[[#This Row],[Industria (kilotoneladas CO₂e)]]-U463,0),0)</f>
        <v>0</v>
      </c>
      <c r="W464" s="6">
        <f>IF(A463=Emisiones_CH4_CO2eq_LA[[#This Row],[País]],IFERROR(((Emisiones_CH4_CO2eq_LA[[#This Row],[Industria (kilotoneladas CO₂e)]]-U463)/U463)*100,0),0)</f>
        <v>0</v>
      </c>
      <c r="X464" s="6">
        <v>0</v>
      </c>
      <c r="Y464">
        <v>260</v>
      </c>
      <c r="Z464">
        <f>IF(A463=Emisiones_CH4_CO2eq_LA[[#This Row],[País]],IFERROR(Emisiones_CH4_CO2eq_LA[[#This Row],[Otras Quemas de Combustible (kilotoneladas CO₂e)]]-Y463,0),0)</f>
        <v>10</v>
      </c>
      <c r="AA464" s="6">
        <f>IF(A463=Emisiones_CH4_CO2eq_LA[[#This Row],[País]],IFERROR(((Emisiones_CH4_CO2eq_LA[[#This Row],[Otras Quemas de Combustible (kilotoneladas CO₂e)]]-Y463)/Y463)*100,0),0)</f>
        <v>4</v>
      </c>
      <c r="AB464" s="6">
        <v>0.08</v>
      </c>
    </row>
    <row r="465" spans="1:28" x14ac:dyDescent="0.25">
      <c r="A465" t="s">
        <v>370</v>
      </c>
      <c r="B465" t="s">
        <v>370</v>
      </c>
      <c r="C465" t="s">
        <v>371</v>
      </c>
      <c r="D465">
        <v>1994</v>
      </c>
      <c r="E465">
        <v>19200</v>
      </c>
      <c r="F465">
        <f>IF(A464=Emisiones_CH4_CO2eq_LA[[#This Row],[País]],IFERROR(Emisiones_CH4_CO2eq_LA[[#This Row],[Agricultura (kilotoneladas CO₂e)]]-E464,0),0)</f>
        <v>150</v>
      </c>
      <c r="G465" s="6">
        <f>IF(A464=Emisiones_CH4_CO2eq_LA[[#This Row],[País]],IFERROR(((Emisiones_CH4_CO2eq_LA[[#This Row],[Agricultura (kilotoneladas CO₂e)]]-E464)/E464)*100,0),0)</f>
        <v>0.78740157480314954</v>
      </c>
      <c r="H465" s="6">
        <v>5.9981255857544502</v>
      </c>
      <c r="I465">
        <v>0</v>
      </c>
      <c r="J465">
        <f>IF(A464=Emisiones_CH4_CO2eq_LA[[#This Row],[País]],IFERROR(Emisiones_CH4_CO2eq_LA[[#This Row],[Emisiones Fugitivas (kilotoneladas CO₂e)]]-I464,0),0)</f>
        <v>0</v>
      </c>
      <c r="K465" s="6">
        <f>IF(A464=Emisiones_CH4_CO2eq_LA[[#This Row],[País]],IFERROR(((Emisiones_CH4_CO2eq_LA[[#This Row],[Emisiones Fugitivas (kilotoneladas CO₂e)]]-I464)/I464)*100,0),0)</f>
        <v>0</v>
      </c>
      <c r="L465" s="6">
        <v>0</v>
      </c>
      <c r="M465">
        <v>1450</v>
      </c>
      <c r="N465">
        <f>IF(A464=Emisiones_CH4_CO2eq_LA[[#This Row],[País]],IFERROR(Emisiones_CH4_CO2eq_LA[[#This Row],[Residuos (kilotoneladas CO₂e)]]-M464,0),0)</f>
        <v>40</v>
      </c>
      <c r="O465" s="6">
        <f>IF(A464=Emisiones_CH4_CO2eq_LA[[#This Row],[País]],IFERROR(((Emisiones_CH4_CO2eq_LA[[#This Row],[Residuos (kilotoneladas CO₂e)]]-M464)/M464)*100,0),0)</f>
        <v>2.8368794326241136</v>
      </c>
      <c r="P465" s="6">
        <v>0.45298344267416402</v>
      </c>
      <c r="Q465">
        <v>10</v>
      </c>
      <c r="R465">
        <f>IF(A464=Emisiones_CH4_CO2eq_LA[[#This Row],[País]],IFERROR(Emisiones_CH4_CO2eq_LA[[#This Row],[UCTUS (kilotoneladas CO₂e)]]-Q464,0),0)</f>
        <v>0</v>
      </c>
      <c r="S465" s="6">
        <f>IF(A464=Emisiones_CH4_CO2eq_LA[[#This Row],[País]],IFERROR(((Emisiones_CH4_CO2eq_LA[[#This Row],[UCTUS (kilotoneladas CO₂e)]]-Q464)/Q464)*100,0),0)</f>
        <v>0</v>
      </c>
      <c r="T465" s="6">
        <v>3.1240237425804399E-3</v>
      </c>
      <c r="U465">
        <v>0</v>
      </c>
      <c r="V465">
        <f>IF(A464=Emisiones_CH4_CO2eq_LA[[#This Row],[País]],IFERROR(Emisiones_CH4_CO2eq_LA[[#This Row],[Industria (kilotoneladas CO₂e)]]-U464,0),0)</f>
        <v>0</v>
      </c>
      <c r="W465" s="6">
        <f>IF(A464=Emisiones_CH4_CO2eq_LA[[#This Row],[País]],IFERROR(((Emisiones_CH4_CO2eq_LA[[#This Row],[Industria (kilotoneladas CO₂e)]]-U464)/U464)*100,0),0)</f>
        <v>0</v>
      </c>
      <c r="X465" s="6">
        <v>0</v>
      </c>
      <c r="Y465">
        <v>270</v>
      </c>
      <c r="Z465">
        <f>IF(A464=Emisiones_CH4_CO2eq_LA[[#This Row],[País]],IFERROR(Emisiones_CH4_CO2eq_LA[[#This Row],[Otras Quemas de Combustible (kilotoneladas CO₂e)]]-Y464,0),0)</f>
        <v>10</v>
      </c>
      <c r="AA465" s="6">
        <f>IF(A464=Emisiones_CH4_CO2eq_LA[[#This Row],[País]],IFERROR(((Emisiones_CH4_CO2eq_LA[[#This Row],[Otras Quemas de Combustible (kilotoneladas CO₂e)]]-Y464)/Y464)*100,0),0)</f>
        <v>3.8461538461538463</v>
      </c>
      <c r="AB465" s="6">
        <v>0.08</v>
      </c>
    </row>
    <row r="466" spans="1:28" x14ac:dyDescent="0.25">
      <c r="A466" t="s">
        <v>370</v>
      </c>
      <c r="B466" t="s">
        <v>370</v>
      </c>
      <c r="C466" t="s">
        <v>371</v>
      </c>
      <c r="D466">
        <v>1995</v>
      </c>
      <c r="E466">
        <v>19070</v>
      </c>
      <c r="F466">
        <f>IF(A465=Emisiones_CH4_CO2eq_LA[[#This Row],[País]],IFERROR(Emisiones_CH4_CO2eq_LA[[#This Row],[Agricultura (kilotoneladas CO₂e)]]-E465,0),0)</f>
        <v>-130</v>
      </c>
      <c r="G466" s="6">
        <f>IF(A465=Emisiones_CH4_CO2eq_LA[[#This Row],[País]],IFERROR(((Emisiones_CH4_CO2eq_LA[[#This Row],[Agricultura (kilotoneladas CO₂e)]]-E465)/E465)*100,0),0)</f>
        <v>-0.67708333333333337</v>
      </c>
      <c r="H466" s="6">
        <v>5.9150124069478904</v>
      </c>
      <c r="I466">
        <v>0</v>
      </c>
      <c r="J466">
        <f>IF(A465=Emisiones_CH4_CO2eq_LA[[#This Row],[País]],IFERROR(Emisiones_CH4_CO2eq_LA[[#This Row],[Emisiones Fugitivas (kilotoneladas CO₂e)]]-I465,0),0)</f>
        <v>0</v>
      </c>
      <c r="K466" s="6">
        <f>IF(A465=Emisiones_CH4_CO2eq_LA[[#This Row],[País]],IFERROR(((Emisiones_CH4_CO2eq_LA[[#This Row],[Emisiones Fugitivas (kilotoneladas CO₂e)]]-I465)/I465)*100,0),0)</f>
        <v>0</v>
      </c>
      <c r="L466" s="6">
        <v>0</v>
      </c>
      <c r="M466">
        <v>1470</v>
      </c>
      <c r="N466">
        <f>IF(A465=Emisiones_CH4_CO2eq_LA[[#This Row],[País]],IFERROR(Emisiones_CH4_CO2eq_LA[[#This Row],[Residuos (kilotoneladas CO₂e)]]-M465,0),0)</f>
        <v>20</v>
      </c>
      <c r="O466" s="6">
        <f>IF(A465=Emisiones_CH4_CO2eq_LA[[#This Row],[País]],IFERROR(((Emisiones_CH4_CO2eq_LA[[#This Row],[Residuos (kilotoneladas CO₂e)]]-M465)/M465)*100,0),0)</f>
        <v>1.3793103448275863</v>
      </c>
      <c r="P466" s="6">
        <v>0.455955334987593</v>
      </c>
      <c r="Q466">
        <v>10</v>
      </c>
      <c r="R466">
        <f>IF(A465=Emisiones_CH4_CO2eq_LA[[#This Row],[País]],IFERROR(Emisiones_CH4_CO2eq_LA[[#This Row],[UCTUS (kilotoneladas CO₂e)]]-Q465,0),0)</f>
        <v>0</v>
      </c>
      <c r="S466" s="6">
        <f>IF(A465=Emisiones_CH4_CO2eq_LA[[#This Row],[País]],IFERROR(((Emisiones_CH4_CO2eq_LA[[#This Row],[UCTUS (kilotoneladas CO₂e)]]-Q465)/Q465)*100,0),0)</f>
        <v>0</v>
      </c>
      <c r="T466" s="6">
        <v>3.1017369727047101E-3</v>
      </c>
      <c r="U466">
        <v>0</v>
      </c>
      <c r="V466">
        <f>IF(A465=Emisiones_CH4_CO2eq_LA[[#This Row],[País]],IFERROR(Emisiones_CH4_CO2eq_LA[[#This Row],[Industria (kilotoneladas CO₂e)]]-U465,0),0)</f>
        <v>0</v>
      </c>
      <c r="W466" s="6">
        <f>IF(A465=Emisiones_CH4_CO2eq_LA[[#This Row],[País]],IFERROR(((Emisiones_CH4_CO2eq_LA[[#This Row],[Industria (kilotoneladas CO₂e)]]-U465)/U465)*100,0),0)</f>
        <v>0</v>
      </c>
      <c r="X466" s="6">
        <v>0</v>
      </c>
      <c r="Y466">
        <v>270</v>
      </c>
      <c r="Z466">
        <f>IF(A465=Emisiones_CH4_CO2eq_LA[[#This Row],[País]],IFERROR(Emisiones_CH4_CO2eq_LA[[#This Row],[Otras Quemas de Combustible (kilotoneladas CO₂e)]]-Y465,0),0)</f>
        <v>0</v>
      </c>
      <c r="AA466" s="6">
        <f>IF(A465=Emisiones_CH4_CO2eq_LA[[#This Row],[País]],IFERROR(((Emisiones_CH4_CO2eq_LA[[#This Row],[Otras Quemas de Combustible (kilotoneladas CO₂e)]]-Y465)/Y465)*100,0),0)</f>
        <v>0</v>
      </c>
      <c r="AB466" s="6">
        <v>0.08</v>
      </c>
    </row>
    <row r="467" spans="1:28" x14ac:dyDescent="0.25">
      <c r="A467" t="s">
        <v>370</v>
      </c>
      <c r="B467" t="s">
        <v>370</v>
      </c>
      <c r="C467" t="s">
        <v>371</v>
      </c>
      <c r="D467">
        <v>1996</v>
      </c>
      <c r="E467">
        <v>19350</v>
      </c>
      <c r="F467">
        <f>IF(A466=Emisiones_CH4_CO2eq_LA[[#This Row],[País]],IFERROR(Emisiones_CH4_CO2eq_LA[[#This Row],[Agricultura (kilotoneladas CO₂e)]]-E466,0),0)</f>
        <v>280</v>
      </c>
      <c r="G467" s="6">
        <f>IF(A466=Emisiones_CH4_CO2eq_LA[[#This Row],[País]],IFERROR(((Emisiones_CH4_CO2eq_LA[[#This Row],[Agricultura (kilotoneladas CO₂e)]]-E466)/E466)*100,0),0)</f>
        <v>1.4682747771368643</v>
      </c>
      <c r="H467" s="6">
        <v>5.95934708962118</v>
      </c>
      <c r="I467">
        <v>10</v>
      </c>
      <c r="J467">
        <f>IF(A466=Emisiones_CH4_CO2eq_LA[[#This Row],[País]],IFERROR(Emisiones_CH4_CO2eq_LA[[#This Row],[Emisiones Fugitivas (kilotoneladas CO₂e)]]-I466,0),0)</f>
        <v>10</v>
      </c>
      <c r="K467" s="6">
        <f>IF(A466=Emisiones_CH4_CO2eq_LA[[#This Row],[País]],IFERROR(((Emisiones_CH4_CO2eq_LA[[#This Row],[Emisiones Fugitivas (kilotoneladas CO₂e)]]-I466)/I466)*100,0),0)</f>
        <v>0</v>
      </c>
      <c r="L467" s="6">
        <v>3.0797659377887199E-3</v>
      </c>
      <c r="M467">
        <v>1480</v>
      </c>
      <c r="N467">
        <f>IF(A466=Emisiones_CH4_CO2eq_LA[[#This Row],[País]],IFERROR(Emisiones_CH4_CO2eq_LA[[#This Row],[Residuos (kilotoneladas CO₂e)]]-M466,0),0)</f>
        <v>10</v>
      </c>
      <c r="O467" s="6">
        <f>IF(A466=Emisiones_CH4_CO2eq_LA[[#This Row],[País]],IFERROR(((Emisiones_CH4_CO2eq_LA[[#This Row],[Residuos (kilotoneladas CO₂e)]]-M466)/M466)*100,0),0)</f>
        <v>0.68027210884353739</v>
      </c>
      <c r="P467" s="6">
        <v>0.45580535879273099</v>
      </c>
      <c r="Q467">
        <v>10</v>
      </c>
      <c r="R467">
        <f>IF(A466=Emisiones_CH4_CO2eq_LA[[#This Row],[País]],IFERROR(Emisiones_CH4_CO2eq_LA[[#This Row],[UCTUS (kilotoneladas CO₂e)]]-Q466,0),0)</f>
        <v>0</v>
      </c>
      <c r="S467" s="6">
        <f>IF(A466=Emisiones_CH4_CO2eq_LA[[#This Row],[País]],IFERROR(((Emisiones_CH4_CO2eq_LA[[#This Row],[UCTUS (kilotoneladas CO₂e)]]-Q466)/Q466)*100,0),0)</f>
        <v>0</v>
      </c>
      <c r="T467" s="6">
        <v>3.0797659377887199E-3</v>
      </c>
      <c r="U467">
        <v>0</v>
      </c>
      <c r="V467">
        <f>IF(A466=Emisiones_CH4_CO2eq_LA[[#This Row],[País]],IFERROR(Emisiones_CH4_CO2eq_LA[[#This Row],[Industria (kilotoneladas CO₂e)]]-U466,0),0)</f>
        <v>0</v>
      </c>
      <c r="W467" s="6">
        <f>IF(A466=Emisiones_CH4_CO2eq_LA[[#This Row],[País]],IFERROR(((Emisiones_CH4_CO2eq_LA[[#This Row],[Industria (kilotoneladas CO₂e)]]-U466)/U466)*100,0),0)</f>
        <v>0</v>
      </c>
      <c r="X467" s="6">
        <v>0</v>
      </c>
      <c r="Y467">
        <v>240</v>
      </c>
      <c r="Z467">
        <f>IF(A466=Emisiones_CH4_CO2eq_LA[[#This Row],[País]],IFERROR(Emisiones_CH4_CO2eq_LA[[#This Row],[Otras Quemas de Combustible (kilotoneladas CO₂e)]]-Y466,0),0)</f>
        <v>-30</v>
      </c>
      <c r="AA467" s="6">
        <f>IF(A466=Emisiones_CH4_CO2eq_LA[[#This Row],[País]],IFERROR(((Emisiones_CH4_CO2eq_LA[[#This Row],[Otras Quemas de Combustible (kilotoneladas CO₂e)]]-Y466)/Y466)*100,0),0)</f>
        <v>-11.111111111111111</v>
      </c>
      <c r="AB467" s="6">
        <v>7.0000000000000007E-2</v>
      </c>
    </row>
    <row r="468" spans="1:28" x14ac:dyDescent="0.25">
      <c r="A468" t="s">
        <v>370</v>
      </c>
      <c r="B468" t="s">
        <v>370</v>
      </c>
      <c r="C468" t="s">
        <v>371</v>
      </c>
      <c r="D468">
        <v>1997</v>
      </c>
      <c r="E468">
        <v>19080</v>
      </c>
      <c r="F468">
        <f>IF(A467=Emisiones_CH4_CO2eq_LA[[#This Row],[País]],IFERROR(Emisiones_CH4_CO2eq_LA[[#This Row],[Agricultura (kilotoneladas CO₂e)]]-E467,0),0)</f>
        <v>-270</v>
      </c>
      <c r="G468" s="6">
        <f>IF(A467=Emisiones_CH4_CO2eq_LA[[#This Row],[País]],IFERROR(((Emisiones_CH4_CO2eq_LA[[#This Row],[Agricultura (kilotoneladas CO₂e)]]-E467)/E467)*100,0),0)</f>
        <v>-1.3953488372093024</v>
      </c>
      <c r="H468" s="6">
        <v>5.8348623853210997</v>
      </c>
      <c r="I468">
        <v>10</v>
      </c>
      <c r="J468">
        <f>IF(A467=Emisiones_CH4_CO2eq_LA[[#This Row],[País]],IFERROR(Emisiones_CH4_CO2eq_LA[[#This Row],[Emisiones Fugitivas (kilotoneladas CO₂e)]]-I467,0),0)</f>
        <v>0</v>
      </c>
      <c r="K468" s="6">
        <f>IF(A467=Emisiones_CH4_CO2eq_LA[[#This Row],[País]],IFERROR(((Emisiones_CH4_CO2eq_LA[[#This Row],[Emisiones Fugitivas (kilotoneladas CO₂e)]]-I467)/I467)*100,0),0)</f>
        <v>0</v>
      </c>
      <c r="L468" s="6">
        <v>3.05810397553516E-3</v>
      </c>
      <c r="M468">
        <v>1490</v>
      </c>
      <c r="N468">
        <f>IF(A467=Emisiones_CH4_CO2eq_LA[[#This Row],[País]],IFERROR(Emisiones_CH4_CO2eq_LA[[#This Row],[Residuos (kilotoneladas CO₂e)]]-M467,0),0)</f>
        <v>10</v>
      </c>
      <c r="O468" s="6">
        <f>IF(A467=Emisiones_CH4_CO2eq_LA[[#This Row],[País]],IFERROR(((Emisiones_CH4_CO2eq_LA[[#This Row],[Residuos (kilotoneladas CO₂e)]]-M467)/M467)*100,0),0)</f>
        <v>0.67567567567567566</v>
      </c>
      <c r="P468" s="6">
        <v>0.45565749235474001</v>
      </c>
      <c r="Q468">
        <v>10</v>
      </c>
      <c r="R468">
        <f>IF(A467=Emisiones_CH4_CO2eq_LA[[#This Row],[País]],IFERROR(Emisiones_CH4_CO2eq_LA[[#This Row],[UCTUS (kilotoneladas CO₂e)]]-Q467,0),0)</f>
        <v>0</v>
      </c>
      <c r="S468" s="6">
        <f>IF(A467=Emisiones_CH4_CO2eq_LA[[#This Row],[País]],IFERROR(((Emisiones_CH4_CO2eq_LA[[#This Row],[UCTUS (kilotoneladas CO₂e)]]-Q467)/Q467)*100,0),0)</f>
        <v>0</v>
      </c>
      <c r="T468" s="6">
        <v>3.05810397553516E-3</v>
      </c>
      <c r="U468">
        <v>0</v>
      </c>
      <c r="V468">
        <f>IF(A467=Emisiones_CH4_CO2eq_LA[[#This Row],[País]],IFERROR(Emisiones_CH4_CO2eq_LA[[#This Row],[Industria (kilotoneladas CO₂e)]]-U467,0),0)</f>
        <v>0</v>
      </c>
      <c r="W468" s="6">
        <f>IF(A467=Emisiones_CH4_CO2eq_LA[[#This Row],[País]],IFERROR(((Emisiones_CH4_CO2eq_LA[[#This Row],[Industria (kilotoneladas CO₂e)]]-U467)/U467)*100,0),0)</f>
        <v>0</v>
      </c>
      <c r="X468" s="6">
        <v>0</v>
      </c>
      <c r="Y468">
        <v>210</v>
      </c>
      <c r="Z468">
        <f>IF(A467=Emisiones_CH4_CO2eq_LA[[#This Row],[País]],IFERROR(Emisiones_CH4_CO2eq_LA[[#This Row],[Otras Quemas de Combustible (kilotoneladas CO₂e)]]-Y467,0),0)</f>
        <v>-30</v>
      </c>
      <c r="AA468" s="6">
        <f>IF(A467=Emisiones_CH4_CO2eq_LA[[#This Row],[País]],IFERROR(((Emisiones_CH4_CO2eq_LA[[#This Row],[Otras Quemas de Combustible (kilotoneladas CO₂e)]]-Y467)/Y467)*100,0),0)</f>
        <v>-12.5</v>
      </c>
      <c r="AB468" s="6">
        <v>7.0000000000000007E-2</v>
      </c>
    </row>
    <row r="469" spans="1:28" x14ac:dyDescent="0.25">
      <c r="A469" t="s">
        <v>370</v>
      </c>
      <c r="B469" t="s">
        <v>370</v>
      </c>
      <c r="C469" t="s">
        <v>371</v>
      </c>
      <c r="D469">
        <v>1998</v>
      </c>
      <c r="E469">
        <v>18620</v>
      </c>
      <c r="F469">
        <f>IF(A468=Emisiones_CH4_CO2eq_LA[[#This Row],[País]],IFERROR(Emisiones_CH4_CO2eq_LA[[#This Row],[Agricultura (kilotoneladas CO₂e)]]-E468,0),0)</f>
        <v>-460</v>
      </c>
      <c r="G469" s="6">
        <f>IF(A468=Emisiones_CH4_CO2eq_LA[[#This Row],[País]],IFERROR(((Emisiones_CH4_CO2eq_LA[[#This Row],[Agricultura (kilotoneladas CO₂e)]]-E468)/E468)*100,0),0)</f>
        <v>-2.4109014675052411</v>
      </c>
      <c r="H469" s="6">
        <v>5.6578547553934904</v>
      </c>
      <c r="I469">
        <v>10</v>
      </c>
      <c r="J469">
        <f>IF(A468=Emisiones_CH4_CO2eq_LA[[#This Row],[País]],IFERROR(Emisiones_CH4_CO2eq_LA[[#This Row],[Emisiones Fugitivas (kilotoneladas CO₂e)]]-I468,0),0)</f>
        <v>0</v>
      </c>
      <c r="K469" s="6">
        <f>IF(A468=Emisiones_CH4_CO2eq_LA[[#This Row],[País]],IFERROR(((Emisiones_CH4_CO2eq_LA[[#This Row],[Emisiones Fugitivas (kilotoneladas CO₂e)]]-I468)/I468)*100,0),0)</f>
        <v>0</v>
      </c>
      <c r="L469" s="6">
        <v>3.03859009419629E-3</v>
      </c>
      <c r="M469">
        <v>1500</v>
      </c>
      <c r="N469">
        <f>IF(A468=Emisiones_CH4_CO2eq_LA[[#This Row],[País]],IFERROR(Emisiones_CH4_CO2eq_LA[[#This Row],[Residuos (kilotoneladas CO₂e)]]-M468,0),0)</f>
        <v>10</v>
      </c>
      <c r="O469" s="6">
        <f>IF(A468=Emisiones_CH4_CO2eq_LA[[#This Row],[País]],IFERROR(((Emisiones_CH4_CO2eq_LA[[#This Row],[Residuos (kilotoneladas CO₂e)]]-M468)/M468)*100,0),0)</f>
        <v>0.67114093959731547</v>
      </c>
      <c r="P469" s="6">
        <v>0.45578851412944299</v>
      </c>
      <c r="Q469">
        <v>10</v>
      </c>
      <c r="R469">
        <f>IF(A468=Emisiones_CH4_CO2eq_LA[[#This Row],[País]],IFERROR(Emisiones_CH4_CO2eq_LA[[#This Row],[UCTUS (kilotoneladas CO₂e)]]-Q468,0),0)</f>
        <v>0</v>
      </c>
      <c r="S469" s="6">
        <f>IF(A468=Emisiones_CH4_CO2eq_LA[[#This Row],[País]],IFERROR(((Emisiones_CH4_CO2eq_LA[[#This Row],[UCTUS (kilotoneladas CO₂e)]]-Q468)/Q468)*100,0),0)</f>
        <v>0</v>
      </c>
      <c r="T469" s="6">
        <v>3.03859009419629E-3</v>
      </c>
      <c r="U469">
        <v>0</v>
      </c>
      <c r="V469">
        <f>IF(A468=Emisiones_CH4_CO2eq_LA[[#This Row],[País]],IFERROR(Emisiones_CH4_CO2eq_LA[[#This Row],[Industria (kilotoneladas CO₂e)]]-U468,0),0)</f>
        <v>0</v>
      </c>
      <c r="W469" s="6">
        <f>IF(A468=Emisiones_CH4_CO2eq_LA[[#This Row],[País]],IFERROR(((Emisiones_CH4_CO2eq_LA[[#This Row],[Industria (kilotoneladas CO₂e)]]-U468)/U468)*100,0),0)</f>
        <v>0</v>
      </c>
      <c r="X469" s="6">
        <v>0</v>
      </c>
      <c r="Y469">
        <v>190</v>
      </c>
      <c r="Z469">
        <f>IF(A468=Emisiones_CH4_CO2eq_LA[[#This Row],[País]],IFERROR(Emisiones_CH4_CO2eq_LA[[#This Row],[Otras Quemas de Combustible (kilotoneladas CO₂e)]]-Y468,0),0)</f>
        <v>-20</v>
      </c>
      <c r="AA469" s="6">
        <f>IF(A468=Emisiones_CH4_CO2eq_LA[[#This Row],[País]],IFERROR(((Emisiones_CH4_CO2eq_LA[[#This Row],[Otras Quemas de Combustible (kilotoneladas CO₂e)]]-Y468)/Y468)*100,0),0)</f>
        <v>-9.5238095238095237</v>
      </c>
      <c r="AB469" s="6">
        <v>0.06</v>
      </c>
    </row>
    <row r="470" spans="1:28" x14ac:dyDescent="0.25">
      <c r="A470" t="s">
        <v>370</v>
      </c>
      <c r="B470" t="s">
        <v>370</v>
      </c>
      <c r="C470" t="s">
        <v>371</v>
      </c>
      <c r="D470">
        <v>1999</v>
      </c>
      <c r="E470">
        <v>18760</v>
      </c>
      <c r="F470">
        <f>IF(A469=Emisiones_CH4_CO2eq_LA[[#This Row],[País]],IFERROR(Emisiones_CH4_CO2eq_LA[[#This Row],[Agricultura (kilotoneladas CO₂e)]]-E469,0),0)</f>
        <v>140</v>
      </c>
      <c r="G470" s="6">
        <f>IF(A469=Emisiones_CH4_CO2eq_LA[[#This Row],[País]],IFERROR(((Emisiones_CH4_CO2eq_LA[[#This Row],[Agricultura (kilotoneladas CO₂e)]]-E469)/E469)*100,0),0)</f>
        <v>0.75187969924812026</v>
      </c>
      <c r="H470" s="6">
        <v>5.6711003627569498</v>
      </c>
      <c r="I470">
        <v>10</v>
      </c>
      <c r="J470">
        <f>IF(A469=Emisiones_CH4_CO2eq_LA[[#This Row],[País]],IFERROR(Emisiones_CH4_CO2eq_LA[[#This Row],[Emisiones Fugitivas (kilotoneladas CO₂e)]]-I469,0),0)</f>
        <v>0</v>
      </c>
      <c r="K470" s="6">
        <f>IF(A469=Emisiones_CH4_CO2eq_LA[[#This Row],[País]],IFERROR(((Emisiones_CH4_CO2eq_LA[[#This Row],[Emisiones Fugitivas (kilotoneladas CO₂e)]]-I469)/I469)*100,0),0)</f>
        <v>0</v>
      </c>
      <c r="L470" s="6">
        <v>3.0229746070133002E-3</v>
      </c>
      <c r="M470">
        <v>1560</v>
      </c>
      <c r="N470">
        <f>IF(A469=Emisiones_CH4_CO2eq_LA[[#This Row],[País]],IFERROR(Emisiones_CH4_CO2eq_LA[[#This Row],[Residuos (kilotoneladas CO₂e)]]-M469,0),0)</f>
        <v>60</v>
      </c>
      <c r="O470" s="6">
        <f>IF(A469=Emisiones_CH4_CO2eq_LA[[#This Row],[País]],IFERROR(((Emisiones_CH4_CO2eq_LA[[#This Row],[Residuos (kilotoneladas CO₂e)]]-M469)/M469)*100,0),0)</f>
        <v>4</v>
      </c>
      <c r="P470" s="6">
        <v>0.471584038694074</v>
      </c>
      <c r="Q470">
        <v>10</v>
      </c>
      <c r="R470">
        <f>IF(A469=Emisiones_CH4_CO2eq_LA[[#This Row],[País]],IFERROR(Emisiones_CH4_CO2eq_LA[[#This Row],[UCTUS (kilotoneladas CO₂e)]]-Q469,0),0)</f>
        <v>0</v>
      </c>
      <c r="S470" s="6">
        <f>IF(A469=Emisiones_CH4_CO2eq_LA[[#This Row],[País]],IFERROR(((Emisiones_CH4_CO2eq_LA[[#This Row],[UCTUS (kilotoneladas CO₂e)]]-Q469)/Q469)*100,0),0)</f>
        <v>0</v>
      </c>
      <c r="T470" s="6">
        <v>3.0229746070133002E-3</v>
      </c>
      <c r="U470">
        <v>0</v>
      </c>
      <c r="V470">
        <f>IF(A469=Emisiones_CH4_CO2eq_LA[[#This Row],[País]],IFERROR(Emisiones_CH4_CO2eq_LA[[#This Row],[Industria (kilotoneladas CO₂e)]]-U469,0),0)</f>
        <v>0</v>
      </c>
      <c r="W470" s="6">
        <f>IF(A469=Emisiones_CH4_CO2eq_LA[[#This Row],[País]],IFERROR(((Emisiones_CH4_CO2eq_LA[[#This Row],[Industria (kilotoneladas CO₂e)]]-U469)/U469)*100,0),0)</f>
        <v>0</v>
      </c>
      <c r="X470" s="6">
        <v>0</v>
      </c>
      <c r="Y470">
        <v>160</v>
      </c>
      <c r="Z470">
        <f>IF(A469=Emisiones_CH4_CO2eq_LA[[#This Row],[País]],IFERROR(Emisiones_CH4_CO2eq_LA[[#This Row],[Otras Quemas de Combustible (kilotoneladas CO₂e)]]-Y469,0),0)</f>
        <v>-30</v>
      </c>
      <c r="AA470" s="6">
        <f>IF(A469=Emisiones_CH4_CO2eq_LA[[#This Row],[País]],IFERROR(((Emisiones_CH4_CO2eq_LA[[#This Row],[Otras Quemas de Combustible (kilotoneladas CO₂e)]]-Y469)/Y469)*100,0),0)</f>
        <v>-15.789473684210526</v>
      </c>
      <c r="AB470" s="6">
        <v>0.05</v>
      </c>
    </row>
    <row r="471" spans="1:28" x14ac:dyDescent="0.25">
      <c r="A471" t="s">
        <v>370</v>
      </c>
      <c r="B471" t="s">
        <v>370</v>
      </c>
      <c r="C471" t="s">
        <v>371</v>
      </c>
      <c r="D471">
        <v>2000</v>
      </c>
      <c r="E471">
        <v>18340</v>
      </c>
      <c r="F471">
        <f>IF(A470=Emisiones_CH4_CO2eq_LA[[#This Row],[País]],IFERROR(Emisiones_CH4_CO2eq_LA[[#This Row],[Agricultura (kilotoneladas CO₂e)]]-E470,0),0)</f>
        <v>-420</v>
      </c>
      <c r="G471" s="6">
        <f>IF(A470=Emisiones_CH4_CO2eq_LA[[#This Row],[País]],IFERROR(((Emisiones_CH4_CO2eq_LA[[#This Row],[Agricultura (kilotoneladas CO₂e)]]-E470)/E470)*100,0),0)</f>
        <v>-2.2388059701492535</v>
      </c>
      <c r="H471" s="6">
        <v>5.5240963855421601</v>
      </c>
      <c r="I471">
        <v>10</v>
      </c>
      <c r="J471">
        <f>IF(A470=Emisiones_CH4_CO2eq_LA[[#This Row],[País]],IFERROR(Emisiones_CH4_CO2eq_LA[[#This Row],[Emisiones Fugitivas (kilotoneladas CO₂e)]]-I470,0),0)</f>
        <v>0</v>
      </c>
      <c r="K471" s="6">
        <f>IF(A470=Emisiones_CH4_CO2eq_LA[[#This Row],[País]],IFERROR(((Emisiones_CH4_CO2eq_LA[[#This Row],[Emisiones Fugitivas (kilotoneladas CO₂e)]]-I470)/I470)*100,0),0)</f>
        <v>0</v>
      </c>
      <c r="L471" s="6">
        <v>3.0120481927710802E-3</v>
      </c>
      <c r="M471">
        <v>1610</v>
      </c>
      <c r="N471">
        <f>IF(A470=Emisiones_CH4_CO2eq_LA[[#This Row],[País]],IFERROR(Emisiones_CH4_CO2eq_LA[[#This Row],[Residuos (kilotoneladas CO₂e)]]-M470,0),0)</f>
        <v>50</v>
      </c>
      <c r="O471" s="6">
        <f>IF(A470=Emisiones_CH4_CO2eq_LA[[#This Row],[País]],IFERROR(((Emisiones_CH4_CO2eq_LA[[#This Row],[Residuos (kilotoneladas CO₂e)]]-M470)/M470)*100,0),0)</f>
        <v>3.2051282051282048</v>
      </c>
      <c r="P471" s="6">
        <v>0.484939759036144</v>
      </c>
      <c r="Q471">
        <v>20</v>
      </c>
      <c r="R471">
        <f>IF(A470=Emisiones_CH4_CO2eq_LA[[#This Row],[País]],IFERROR(Emisiones_CH4_CO2eq_LA[[#This Row],[UCTUS (kilotoneladas CO₂e)]]-Q470,0),0)</f>
        <v>10</v>
      </c>
      <c r="S471" s="6">
        <f>IF(A470=Emisiones_CH4_CO2eq_LA[[#This Row],[País]],IFERROR(((Emisiones_CH4_CO2eq_LA[[#This Row],[UCTUS (kilotoneladas CO₂e)]]-Q470)/Q470)*100,0),0)</f>
        <v>100</v>
      </c>
      <c r="T471" s="6">
        <v>6.0240963855421603E-3</v>
      </c>
      <c r="U471">
        <v>0</v>
      </c>
      <c r="V471">
        <f>IF(A470=Emisiones_CH4_CO2eq_LA[[#This Row],[País]],IFERROR(Emisiones_CH4_CO2eq_LA[[#This Row],[Industria (kilotoneladas CO₂e)]]-U470,0),0)</f>
        <v>0</v>
      </c>
      <c r="W471" s="6">
        <f>IF(A470=Emisiones_CH4_CO2eq_LA[[#This Row],[País]],IFERROR(((Emisiones_CH4_CO2eq_LA[[#This Row],[Industria (kilotoneladas CO₂e)]]-U470)/U470)*100,0),0)</f>
        <v>0</v>
      </c>
      <c r="X471" s="6">
        <v>0</v>
      </c>
      <c r="Y471">
        <v>130</v>
      </c>
      <c r="Z471">
        <f>IF(A470=Emisiones_CH4_CO2eq_LA[[#This Row],[País]],IFERROR(Emisiones_CH4_CO2eq_LA[[#This Row],[Otras Quemas de Combustible (kilotoneladas CO₂e)]]-Y470,0),0)</f>
        <v>-30</v>
      </c>
      <c r="AA471" s="6">
        <f>IF(A470=Emisiones_CH4_CO2eq_LA[[#This Row],[País]],IFERROR(((Emisiones_CH4_CO2eq_LA[[#This Row],[Otras Quemas de Combustible (kilotoneladas CO₂e)]]-Y470)/Y470)*100,0),0)</f>
        <v>-18.75</v>
      </c>
      <c r="AB471" s="6">
        <v>0.04</v>
      </c>
    </row>
    <row r="472" spans="1:28" x14ac:dyDescent="0.25">
      <c r="A472" t="s">
        <v>370</v>
      </c>
      <c r="B472" t="s">
        <v>370</v>
      </c>
      <c r="C472" t="s">
        <v>371</v>
      </c>
      <c r="D472">
        <v>2001</v>
      </c>
      <c r="E472">
        <v>18350</v>
      </c>
      <c r="F472">
        <f>IF(A471=Emisiones_CH4_CO2eq_LA[[#This Row],[País]],IFERROR(Emisiones_CH4_CO2eq_LA[[#This Row],[Agricultura (kilotoneladas CO₂e)]]-E471,0),0)</f>
        <v>10</v>
      </c>
      <c r="G472" s="6">
        <f>IF(A471=Emisiones_CH4_CO2eq_LA[[#This Row],[País]],IFERROR(((Emisiones_CH4_CO2eq_LA[[#This Row],[Agricultura (kilotoneladas CO₂e)]]-E471)/E471)*100,0),0)</f>
        <v>5.452562704471102E-2</v>
      </c>
      <c r="H472" s="6">
        <v>5.5187969924812004</v>
      </c>
      <c r="I472">
        <v>20</v>
      </c>
      <c r="J472">
        <f>IF(A471=Emisiones_CH4_CO2eq_LA[[#This Row],[País]],IFERROR(Emisiones_CH4_CO2eq_LA[[#This Row],[Emisiones Fugitivas (kilotoneladas CO₂e)]]-I471,0),0)</f>
        <v>10</v>
      </c>
      <c r="K472" s="6">
        <f>IF(A471=Emisiones_CH4_CO2eq_LA[[#This Row],[País]],IFERROR(((Emisiones_CH4_CO2eq_LA[[#This Row],[Emisiones Fugitivas (kilotoneladas CO₂e)]]-I471)/I471)*100,0),0)</f>
        <v>100</v>
      </c>
      <c r="L472" s="6">
        <v>6.0150375939849602E-3</v>
      </c>
      <c r="M472">
        <v>1600</v>
      </c>
      <c r="N472">
        <f>IF(A471=Emisiones_CH4_CO2eq_LA[[#This Row],[País]],IFERROR(Emisiones_CH4_CO2eq_LA[[#This Row],[Residuos (kilotoneladas CO₂e)]]-M471,0),0)</f>
        <v>-10</v>
      </c>
      <c r="O472" s="6">
        <f>IF(A471=Emisiones_CH4_CO2eq_LA[[#This Row],[País]],IFERROR(((Emisiones_CH4_CO2eq_LA[[#This Row],[Residuos (kilotoneladas CO₂e)]]-M471)/M471)*100,0),0)</f>
        <v>-0.6211180124223602</v>
      </c>
      <c r="P472" s="6">
        <v>0.48120300751879702</v>
      </c>
      <c r="Q472">
        <v>0</v>
      </c>
      <c r="R472">
        <f>IF(A471=Emisiones_CH4_CO2eq_LA[[#This Row],[País]],IFERROR(Emisiones_CH4_CO2eq_LA[[#This Row],[UCTUS (kilotoneladas CO₂e)]]-Q471,0),0)</f>
        <v>-20</v>
      </c>
      <c r="S472" s="6">
        <f>IF(A471=Emisiones_CH4_CO2eq_LA[[#This Row],[País]],IFERROR(((Emisiones_CH4_CO2eq_LA[[#This Row],[UCTUS (kilotoneladas CO₂e)]]-Q471)/Q471)*100,0),0)</f>
        <v>-100</v>
      </c>
      <c r="T472" s="6">
        <v>0</v>
      </c>
      <c r="U472">
        <v>0</v>
      </c>
      <c r="V472">
        <f>IF(A471=Emisiones_CH4_CO2eq_LA[[#This Row],[País]],IFERROR(Emisiones_CH4_CO2eq_LA[[#This Row],[Industria (kilotoneladas CO₂e)]]-U471,0),0)</f>
        <v>0</v>
      </c>
      <c r="W472" s="6">
        <f>IF(A471=Emisiones_CH4_CO2eq_LA[[#This Row],[País]],IFERROR(((Emisiones_CH4_CO2eq_LA[[#This Row],[Industria (kilotoneladas CO₂e)]]-U471)/U471)*100,0),0)</f>
        <v>0</v>
      </c>
      <c r="X472" s="6">
        <v>0</v>
      </c>
      <c r="Y472">
        <v>140</v>
      </c>
      <c r="Z472">
        <f>IF(A471=Emisiones_CH4_CO2eq_LA[[#This Row],[País]],IFERROR(Emisiones_CH4_CO2eq_LA[[#This Row],[Otras Quemas de Combustible (kilotoneladas CO₂e)]]-Y471,0),0)</f>
        <v>10</v>
      </c>
      <c r="AA472" s="6">
        <f>IF(A471=Emisiones_CH4_CO2eq_LA[[#This Row],[País]],IFERROR(((Emisiones_CH4_CO2eq_LA[[#This Row],[Otras Quemas de Combustible (kilotoneladas CO₂e)]]-Y471)/Y471)*100,0),0)</f>
        <v>7.6923076923076925</v>
      </c>
      <c r="AB472" s="6">
        <v>0.04</v>
      </c>
    </row>
    <row r="473" spans="1:28" x14ac:dyDescent="0.25">
      <c r="A473" t="s">
        <v>370</v>
      </c>
      <c r="B473" t="s">
        <v>370</v>
      </c>
      <c r="C473" t="s">
        <v>371</v>
      </c>
      <c r="D473">
        <v>2002</v>
      </c>
      <c r="E473">
        <v>19090</v>
      </c>
      <c r="F473">
        <f>IF(A472=Emisiones_CH4_CO2eq_LA[[#This Row],[País]],IFERROR(Emisiones_CH4_CO2eq_LA[[#This Row],[Agricultura (kilotoneladas CO₂e)]]-E472,0),0)</f>
        <v>740</v>
      </c>
      <c r="G473" s="6">
        <f>IF(A472=Emisiones_CH4_CO2eq_LA[[#This Row],[País]],IFERROR(((Emisiones_CH4_CO2eq_LA[[#This Row],[Agricultura (kilotoneladas CO₂e)]]-E472)/E472)*100,0),0)</f>
        <v>4.0326975476839237</v>
      </c>
      <c r="H473" s="6">
        <v>5.7396271797955496</v>
      </c>
      <c r="I473">
        <v>20</v>
      </c>
      <c r="J473">
        <f>IF(A472=Emisiones_CH4_CO2eq_LA[[#This Row],[País]],IFERROR(Emisiones_CH4_CO2eq_LA[[#This Row],[Emisiones Fugitivas (kilotoneladas CO₂e)]]-I472,0),0)</f>
        <v>0</v>
      </c>
      <c r="K473" s="6">
        <f>IF(A472=Emisiones_CH4_CO2eq_LA[[#This Row],[País]],IFERROR(((Emisiones_CH4_CO2eq_LA[[#This Row],[Emisiones Fugitivas (kilotoneladas CO₂e)]]-I472)/I472)*100,0),0)</f>
        <v>0</v>
      </c>
      <c r="L473" s="6">
        <v>6.0132291040288603E-3</v>
      </c>
      <c r="M473">
        <v>1590</v>
      </c>
      <c r="N473">
        <f>IF(A472=Emisiones_CH4_CO2eq_LA[[#This Row],[País]],IFERROR(Emisiones_CH4_CO2eq_LA[[#This Row],[Residuos (kilotoneladas CO₂e)]]-M472,0),0)</f>
        <v>-10</v>
      </c>
      <c r="O473" s="6">
        <f>IF(A472=Emisiones_CH4_CO2eq_LA[[#This Row],[País]],IFERROR(((Emisiones_CH4_CO2eq_LA[[#This Row],[Residuos (kilotoneladas CO₂e)]]-M472)/M472)*100,0),0)</f>
        <v>-0.625</v>
      </c>
      <c r="P473" s="6">
        <v>0.47805171377029398</v>
      </c>
      <c r="Q473">
        <v>10</v>
      </c>
      <c r="R473">
        <f>IF(A472=Emisiones_CH4_CO2eq_LA[[#This Row],[País]],IFERROR(Emisiones_CH4_CO2eq_LA[[#This Row],[UCTUS (kilotoneladas CO₂e)]]-Q472,0),0)</f>
        <v>10</v>
      </c>
      <c r="S473" s="6">
        <f>IF(A472=Emisiones_CH4_CO2eq_LA[[#This Row],[País]],IFERROR(((Emisiones_CH4_CO2eq_LA[[#This Row],[UCTUS (kilotoneladas CO₂e)]]-Q472)/Q472)*100,0),0)</f>
        <v>0</v>
      </c>
      <c r="T473" s="6">
        <v>3.0066145520144302E-3</v>
      </c>
      <c r="U473">
        <v>0</v>
      </c>
      <c r="V473">
        <f>IF(A472=Emisiones_CH4_CO2eq_LA[[#This Row],[País]],IFERROR(Emisiones_CH4_CO2eq_LA[[#This Row],[Industria (kilotoneladas CO₂e)]]-U472,0),0)</f>
        <v>0</v>
      </c>
      <c r="W473" s="6">
        <f>IF(A472=Emisiones_CH4_CO2eq_LA[[#This Row],[País]],IFERROR(((Emisiones_CH4_CO2eq_LA[[#This Row],[Industria (kilotoneladas CO₂e)]]-U472)/U472)*100,0),0)</f>
        <v>0</v>
      </c>
      <c r="X473" s="6">
        <v>0</v>
      </c>
      <c r="Y473">
        <v>140</v>
      </c>
      <c r="Z473">
        <f>IF(A472=Emisiones_CH4_CO2eq_LA[[#This Row],[País]],IFERROR(Emisiones_CH4_CO2eq_LA[[#This Row],[Otras Quemas de Combustible (kilotoneladas CO₂e)]]-Y472,0),0)</f>
        <v>0</v>
      </c>
      <c r="AA473" s="6">
        <f>IF(A472=Emisiones_CH4_CO2eq_LA[[#This Row],[País]],IFERROR(((Emisiones_CH4_CO2eq_LA[[#This Row],[Otras Quemas de Combustible (kilotoneladas CO₂e)]]-Y472)/Y472)*100,0),0)</f>
        <v>0</v>
      </c>
      <c r="AB473" s="6">
        <v>0.04</v>
      </c>
    </row>
    <row r="474" spans="1:28" x14ac:dyDescent="0.25">
      <c r="A474" t="s">
        <v>370</v>
      </c>
      <c r="B474" t="s">
        <v>370</v>
      </c>
      <c r="C474" t="s">
        <v>371</v>
      </c>
      <c r="D474">
        <v>2003</v>
      </c>
      <c r="E474">
        <v>19590</v>
      </c>
      <c r="F474">
        <f>IF(A473=Emisiones_CH4_CO2eq_LA[[#This Row],[País]],IFERROR(Emisiones_CH4_CO2eq_LA[[#This Row],[Agricultura (kilotoneladas CO₂e)]]-E473,0),0)</f>
        <v>500</v>
      </c>
      <c r="G474" s="6">
        <f>IF(A473=Emisiones_CH4_CO2eq_LA[[#This Row],[País]],IFERROR(((Emisiones_CH4_CO2eq_LA[[#This Row],[Agricultura (kilotoneladas CO₂e)]]-E473)/E473)*100,0),0)</f>
        <v>2.6191723415400734</v>
      </c>
      <c r="H474" s="6">
        <v>5.8935018050541501</v>
      </c>
      <c r="I474">
        <v>20</v>
      </c>
      <c r="J474">
        <f>IF(A473=Emisiones_CH4_CO2eq_LA[[#This Row],[País]],IFERROR(Emisiones_CH4_CO2eq_LA[[#This Row],[Emisiones Fugitivas (kilotoneladas CO₂e)]]-I473,0),0)</f>
        <v>0</v>
      </c>
      <c r="K474" s="6">
        <f>IF(A473=Emisiones_CH4_CO2eq_LA[[#This Row],[País]],IFERROR(((Emisiones_CH4_CO2eq_LA[[#This Row],[Emisiones Fugitivas (kilotoneladas CO₂e)]]-I473)/I473)*100,0),0)</f>
        <v>0</v>
      </c>
      <c r="L474" s="6">
        <v>6.0168471720818198E-3</v>
      </c>
      <c r="M474">
        <v>1600</v>
      </c>
      <c r="N474">
        <f>IF(A473=Emisiones_CH4_CO2eq_LA[[#This Row],[País]],IFERROR(Emisiones_CH4_CO2eq_LA[[#This Row],[Residuos (kilotoneladas CO₂e)]]-M473,0),0)</f>
        <v>10</v>
      </c>
      <c r="O474" s="6">
        <f>IF(A473=Emisiones_CH4_CO2eq_LA[[#This Row],[País]],IFERROR(((Emisiones_CH4_CO2eq_LA[[#This Row],[Residuos (kilotoneladas CO₂e)]]-M473)/M473)*100,0),0)</f>
        <v>0.62893081761006298</v>
      </c>
      <c r="P474" s="6">
        <v>0.48134777376654603</v>
      </c>
      <c r="Q474">
        <v>10</v>
      </c>
      <c r="R474">
        <f>IF(A473=Emisiones_CH4_CO2eq_LA[[#This Row],[País]],IFERROR(Emisiones_CH4_CO2eq_LA[[#This Row],[UCTUS (kilotoneladas CO₂e)]]-Q473,0),0)</f>
        <v>0</v>
      </c>
      <c r="S474" s="6">
        <f>IF(A473=Emisiones_CH4_CO2eq_LA[[#This Row],[País]],IFERROR(((Emisiones_CH4_CO2eq_LA[[#This Row],[UCTUS (kilotoneladas CO₂e)]]-Q473)/Q473)*100,0),0)</f>
        <v>0</v>
      </c>
      <c r="T474" s="6">
        <v>3.0084235860409099E-3</v>
      </c>
      <c r="U474">
        <v>0</v>
      </c>
      <c r="V474">
        <f>IF(A473=Emisiones_CH4_CO2eq_LA[[#This Row],[País]],IFERROR(Emisiones_CH4_CO2eq_LA[[#This Row],[Industria (kilotoneladas CO₂e)]]-U473,0),0)</f>
        <v>0</v>
      </c>
      <c r="W474" s="6">
        <f>IF(A473=Emisiones_CH4_CO2eq_LA[[#This Row],[País]],IFERROR(((Emisiones_CH4_CO2eq_LA[[#This Row],[Industria (kilotoneladas CO₂e)]]-U473)/U473)*100,0),0)</f>
        <v>0</v>
      </c>
      <c r="X474" s="6">
        <v>0</v>
      </c>
      <c r="Y474">
        <v>150</v>
      </c>
      <c r="Z474">
        <f>IF(A473=Emisiones_CH4_CO2eq_LA[[#This Row],[País]],IFERROR(Emisiones_CH4_CO2eq_LA[[#This Row],[Otras Quemas de Combustible (kilotoneladas CO₂e)]]-Y473,0),0)</f>
        <v>10</v>
      </c>
      <c r="AA474" s="6">
        <f>IF(A473=Emisiones_CH4_CO2eq_LA[[#This Row],[País]],IFERROR(((Emisiones_CH4_CO2eq_LA[[#This Row],[Otras Quemas de Combustible (kilotoneladas CO₂e)]]-Y473)/Y473)*100,0),0)</f>
        <v>7.1428571428571423</v>
      </c>
      <c r="AB474" s="6">
        <v>0.05</v>
      </c>
    </row>
    <row r="475" spans="1:28" x14ac:dyDescent="0.25">
      <c r="A475" t="s">
        <v>370</v>
      </c>
      <c r="B475" t="s">
        <v>370</v>
      </c>
      <c r="C475" t="s">
        <v>371</v>
      </c>
      <c r="D475">
        <v>2004</v>
      </c>
      <c r="E475">
        <v>20150</v>
      </c>
      <c r="F475">
        <f>IF(A474=Emisiones_CH4_CO2eq_LA[[#This Row],[País]],IFERROR(Emisiones_CH4_CO2eq_LA[[#This Row],[Agricultura (kilotoneladas CO₂e)]]-E474,0),0)</f>
        <v>560</v>
      </c>
      <c r="G475" s="6">
        <f>IF(A474=Emisiones_CH4_CO2eq_LA[[#This Row],[País]],IFERROR(((Emisiones_CH4_CO2eq_LA[[#This Row],[Agricultura (kilotoneladas CO₂e)]]-E474)/E474)*100,0),0)</f>
        <v>2.8586013272077588</v>
      </c>
      <c r="H475" s="6">
        <v>6.0674495633845202</v>
      </c>
      <c r="I475">
        <v>20</v>
      </c>
      <c r="J475">
        <f>IF(A474=Emisiones_CH4_CO2eq_LA[[#This Row],[País]],IFERROR(Emisiones_CH4_CO2eq_LA[[#This Row],[Emisiones Fugitivas (kilotoneladas CO₂e)]]-I474,0),0)</f>
        <v>0</v>
      </c>
      <c r="K475" s="6">
        <f>IF(A474=Emisiones_CH4_CO2eq_LA[[#This Row],[País]],IFERROR(((Emisiones_CH4_CO2eq_LA[[#This Row],[Emisiones Fugitivas (kilotoneladas CO₂e)]]-I474)/I474)*100,0),0)</f>
        <v>0</v>
      </c>
      <c r="L475" s="6">
        <v>6.02228244504667E-3</v>
      </c>
      <c r="M475">
        <v>1610</v>
      </c>
      <c r="N475">
        <f>IF(A474=Emisiones_CH4_CO2eq_LA[[#This Row],[País]],IFERROR(Emisiones_CH4_CO2eq_LA[[#This Row],[Residuos (kilotoneladas CO₂e)]]-M474,0),0)</f>
        <v>10</v>
      </c>
      <c r="O475" s="6">
        <f>IF(A474=Emisiones_CH4_CO2eq_LA[[#This Row],[País]],IFERROR(((Emisiones_CH4_CO2eq_LA[[#This Row],[Residuos (kilotoneladas CO₂e)]]-M474)/M474)*100,0),0)</f>
        <v>0.625</v>
      </c>
      <c r="P475" s="6">
        <v>0.48479373682625698</v>
      </c>
      <c r="Q475">
        <v>20</v>
      </c>
      <c r="R475">
        <f>IF(A474=Emisiones_CH4_CO2eq_LA[[#This Row],[País]],IFERROR(Emisiones_CH4_CO2eq_LA[[#This Row],[UCTUS (kilotoneladas CO₂e)]]-Q474,0),0)</f>
        <v>10</v>
      </c>
      <c r="S475" s="6">
        <f>IF(A474=Emisiones_CH4_CO2eq_LA[[#This Row],[País]],IFERROR(((Emisiones_CH4_CO2eq_LA[[#This Row],[UCTUS (kilotoneladas CO₂e)]]-Q474)/Q474)*100,0),0)</f>
        <v>100</v>
      </c>
      <c r="T475" s="6">
        <v>6.02228244504667E-3</v>
      </c>
      <c r="U475">
        <v>0</v>
      </c>
      <c r="V475">
        <f>IF(A474=Emisiones_CH4_CO2eq_LA[[#This Row],[País]],IFERROR(Emisiones_CH4_CO2eq_LA[[#This Row],[Industria (kilotoneladas CO₂e)]]-U474,0),0)</f>
        <v>0</v>
      </c>
      <c r="W475" s="6">
        <f>IF(A474=Emisiones_CH4_CO2eq_LA[[#This Row],[País]],IFERROR(((Emisiones_CH4_CO2eq_LA[[#This Row],[Industria (kilotoneladas CO₂e)]]-U474)/U474)*100,0),0)</f>
        <v>0</v>
      </c>
      <c r="X475" s="6">
        <v>0</v>
      </c>
      <c r="Y475">
        <v>160</v>
      </c>
      <c r="Z475">
        <f>IF(A474=Emisiones_CH4_CO2eq_LA[[#This Row],[País]],IFERROR(Emisiones_CH4_CO2eq_LA[[#This Row],[Otras Quemas de Combustible (kilotoneladas CO₂e)]]-Y474,0),0)</f>
        <v>10</v>
      </c>
      <c r="AA475" s="6">
        <f>IF(A474=Emisiones_CH4_CO2eq_LA[[#This Row],[País]],IFERROR(((Emisiones_CH4_CO2eq_LA[[#This Row],[Otras Quemas de Combustible (kilotoneladas CO₂e)]]-Y474)/Y474)*100,0),0)</f>
        <v>6.666666666666667</v>
      </c>
      <c r="AB475" s="6">
        <v>0.05</v>
      </c>
    </row>
    <row r="476" spans="1:28" x14ac:dyDescent="0.25">
      <c r="A476" t="s">
        <v>370</v>
      </c>
      <c r="B476" t="s">
        <v>370</v>
      </c>
      <c r="C476" t="s">
        <v>371</v>
      </c>
      <c r="D476">
        <v>2005</v>
      </c>
      <c r="E476">
        <v>20290</v>
      </c>
      <c r="F476">
        <f>IF(A475=Emisiones_CH4_CO2eq_LA[[#This Row],[País]],IFERROR(Emisiones_CH4_CO2eq_LA[[#This Row],[Agricultura (kilotoneladas CO₂e)]]-E475,0),0)</f>
        <v>140</v>
      </c>
      <c r="G476" s="6">
        <f>IF(A475=Emisiones_CH4_CO2eq_LA[[#This Row],[País]],IFERROR(((Emisiones_CH4_CO2eq_LA[[#This Row],[Agricultura (kilotoneladas CO₂e)]]-E475)/E475)*100,0),0)</f>
        <v>0.69478908188585609</v>
      </c>
      <c r="H476" s="6">
        <v>6.1077664057796497</v>
      </c>
      <c r="I476">
        <v>20</v>
      </c>
      <c r="J476">
        <f>IF(A475=Emisiones_CH4_CO2eq_LA[[#This Row],[País]],IFERROR(Emisiones_CH4_CO2eq_LA[[#This Row],[Emisiones Fugitivas (kilotoneladas CO₂e)]]-I475,0),0)</f>
        <v>0</v>
      </c>
      <c r="K476" s="6">
        <f>IF(A475=Emisiones_CH4_CO2eq_LA[[#This Row],[País]],IFERROR(((Emisiones_CH4_CO2eq_LA[[#This Row],[Emisiones Fugitivas (kilotoneladas CO₂e)]]-I475)/I475)*100,0),0)</f>
        <v>0</v>
      </c>
      <c r="L476" s="6">
        <v>6.0204695966285301E-3</v>
      </c>
      <c r="M476">
        <v>1620</v>
      </c>
      <c r="N476">
        <f>IF(A475=Emisiones_CH4_CO2eq_LA[[#This Row],[País]],IFERROR(Emisiones_CH4_CO2eq_LA[[#This Row],[Residuos (kilotoneladas CO₂e)]]-M475,0),0)</f>
        <v>10</v>
      </c>
      <c r="O476" s="6">
        <f>IF(A475=Emisiones_CH4_CO2eq_LA[[#This Row],[País]],IFERROR(((Emisiones_CH4_CO2eq_LA[[#This Row],[Residuos (kilotoneladas CO₂e)]]-M475)/M475)*100,0),0)</f>
        <v>0.6211180124223602</v>
      </c>
      <c r="P476" s="6">
        <v>0.48765803732691099</v>
      </c>
      <c r="Q476">
        <v>70</v>
      </c>
      <c r="R476">
        <f>IF(A475=Emisiones_CH4_CO2eq_LA[[#This Row],[País]],IFERROR(Emisiones_CH4_CO2eq_LA[[#This Row],[UCTUS (kilotoneladas CO₂e)]]-Q475,0),0)</f>
        <v>50</v>
      </c>
      <c r="S476" s="6">
        <f>IF(A475=Emisiones_CH4_CO2eq_LA[[#This Row],[País]],IFERROR(((Emisiones_CH4_CO2eq_LA[[#This Row],[UCTUS (kilotoneladas CO₂e)]]-Q475)/Q475)*100,0),0)</f>
        <v>250</v>
      </c>
      <c r="T476" s="6">
        <v>2.1071643588199799E-2</v>
      </c>
      <c r="U476">
        <v>0</v>
      </c>
      <c r="V476">
        <f>IF(A475=Emisiones_CH4_CO2eq_LA[[#This Row],[País]],IFERROR(Emisiones_CH4_CO2eq_LA[[#This Row],[Industria (kilotoneladas CO₂e)]]-U475,0),0)</f>
        <v>0</v>
      </c>
      <c r="W476" s="6">
        <f>IF(A475=Emisiones_CH4_CO2eq_LA[[#This Row],[País]],IFERROR(((Emisiones_CH4_CO2eq_LA[[#This Row],[Industria (kilotoneladas CO₂e)]]-U475)/U475)*100,0),0)</f>
        <v>0</v>
      </c>
      <c r="X476" s="6">
        <v>0</v>
      </c>
      <c r="Y476">
        <v>170</v>
      </c>
      <c r="Z476">
        <f>IF(A475=Emisiones_CH4_CO2eq_LA[[#This Row],[País]],IFERROR(Emisiones_CH4_CO2eq_LA[[#This Row],[Otras Quemas de Combustible (kilotoneladas CO₂e)]]-Y475,0),0)</f>
        <v>10</v>
      </c>
      <c r="AA476" s="6">
        <f>IF(A475=Emisiones_CH4_CO2eq_LA[[#This Row],[País]],IFERROR(((Emisiones_CH4_CO2eq_LA[[#This Row],[Otras Quemas de Combustible (kilotoneladas CO₂e)]]-Y475)/Y475)*100,0),0)</f>
        <v>6.25</v>
      </c>
      <c r="AB476" s="6">
        <v>0.05</v>
      </c>
    </row>
    <row r="477" spans="1:28" x14ac:dyDescent="0.25">
      <c r="A477" t="s">
        <v>370</v>
      </c>
      <c r="B477" t="s">
        <v>370</v>
      </c>
      <c r="C477" t="s">
        <v>371</v>
      </c>
      <c r="D477">
        <v>2006</v>
      </c>
      <c r="E477">
        <v>21010</v>
      </c>
      <c r="F477">
        <f>IF(A476=Emisiones_CH4_CO2eq_LA[[#This Row],[País]],IFERROR(Emisiones_CH4_CO2eq_LA[[#This Row],[Agricultura (kilotoneladas CO₂e)]]-E476,0),0)</f>
        <v>720</v>
      </c>
      <c r="G477" s="6">
        <f>IF(A476=Emisiones_CH4_CO2eq_LA[[#This Row],[País]],IFERROR(((Emisiones_CH4_CO2eq_LA[[#This Row],[Agricultura (kilotoneladas CO₂e)]]-E476)/E476)*100,0),0)</f>
        <v>3.5485460818137011</v>
      </c>
      <c r="H477" s="6">
        <v>6.3187969924812002</v>
      </c>
      <c r="I477">
        <v>20</v>
      </c>
      <c r="J477">
        <f>IF(A476=Emisiones_CH4_CO2eq_LA[[#This Row],[País]],IFERROR(Emisiones_CH4_CO2eq_LA[[#This Row],[Emisiones Fugitivas (kilotoneladas CO₂e)]]-I476,0),0)</f>
        <v>0</v>
      </c>
      <c r="K477" s="6">
        <f>IF(A476=Emisiones_CH4_CO2eq_LA[[#This Row],[País]],IFERROR(((Emisiones_CH4_CO2eq_LA[[#This Row],[Emisiones Fugitivas (kilotoneladas CO₂e)]]-I476)/I476)*100,0),0)</f>
        <v>0</v>
      </c>
      <c r="L477" s="6">
        <v>6.0150375939849602E-3</v>
      </c>
      <c r="M477">
        <v>1640</v>
      </c>
      <c r="N477">
        <f>IF(A476=Emisiones_CH4_CO2eq_LA[[#This Row],[País]],IFERROR(Emisiones_CH4_CO2eq_LA[[#This Row],[Residuos (kilotoneladas CO₂e)]]-M476,0),0)</f>
        <v>20</v>
      </c>
      <c r="O477" s="6">
        <f>IF(A476=Emisiones_CH4_CO2eq_LA[[#This Row],[País]],IFERROR(((Emisiones_CH4_CO2eq_LA[[#This Row],[Residuos (kilotoneladas CO₂e)]]-M476)/M476)*100,0),0)</f>
        <v>1.2345679012345678</v>
      </c>
      <c r="P477" s="6">
        <v>0.49323308270676602</v>
      </c>
      <c r="Q477">
        <v>10</v>
      </c>
      <c r="R477">
        <f>IF(A476=Emisiones_CH4_CO2eq_LA[[#This Row],[País]],IFERROR(Emisiones_CH4_CO2eq_LA[[#This Row],[UCTUS (kilotoneladas CO₂e)]]-Q476,0),0)</f>
        <v>-60</v>
      </c>
      <c r="S477" s="6">
        <f>IF(A476=Emisiones_CH4_CO2eq_LA[[#This Row],[País]],IFERROR(((Emisiones_CH4_CO2eq_LA[[#This Row],[UCTUS (kilotoneladas CO₂e)]]-Q476)/Q476)*100,0),0)</f>
        <v>-85.714285714285708</v>
      </c>
      <c r="T477" s="6">
        <v>3.0075187969924801E-3</v>
      </c>
      <c r="U477">
        <v>0</v>
      </c>
      <c r="V477">
        <f>IF(A476=Emisiones_CH4_CO2eq_LA[[#This Row],[País]],IFERROR(Emisiones_CH4_CO2eq_LA[[#This Row],[Industria (kilotoneladas CO₂e)]]-U476,0),0)</f>
        <v>0</v>
      </c>
      <c r="W477" s="6">
        <f>IF(A476=Emisiones_CH4_CO2eq_LA[[#This Row],[País]],IFERROR(((Emisiones_CH4_CO2eq_LA[[#This Row],[Industria (kilotoneladas CO₂e)]]-U476)/U476)*100,0),0)</f>
        <v>0</v>
      </c>
      <c r="X477" s="6">
        <v>0</v>
      </c>
      <c r="Y477">
        <v>170</v>
      </c>
      <c r="Z477">
        <f>IF(A476=Emisiones_CH4_CO2eq_LA[[#This Row],[País]],IFERROR(Emisiones_CH4_CO2eq_LA[[#This Row],[Otras Quemas de Combustible (kilotoneladas CO₂e)]]-Y476,0),0)</f>
        <v>0</v>
      </c>
      <c r="AA477" s="6">
        <f>IF(A476=Emisiones_CH4_CO2eq_LA[[#This Row],[País]],IFERROR(((Emisiones_CH4_CO2eq_LA[[#This Row],[Otras Quemas de Combustible (kilotoneladas CO₂e)]]-Y476)/Y476)*100,0),0)</f>
        <v>0</v>
      </c>
      <c r="AB477" s="6">
        <v>0.05</v>
      </c>
    </row>
    <row r="478" spans="1:28" x14ac:dyDescent="0.25">
      <c r="A478" t="s">
        <v>370</v>
      </c>
      <c r="B478" t="s">
        <v>370</v>
      </c>
      <c r="C478" t="s">
        <v>371</v>
      </c>
      <c r="D478">
        <v>2007</v>
      </c>
      <c r="E478">
        <v>20520</v>
      </c>
      <c r="F478">
        <f>IF(A477=Emisiones_CH4_CO2eq_LA[[#This Row],[País]],IFERROR(Emisiones_CH4_CO2eq_LA[[#This Row],[Agricultura (kilotoneladas CO₂e)]]-E477,0),0)</f>
        <v>-490</v>
      </c>
      <c r="G478" s="6">
        <f>IF(A477=Emisiones_CH4_CO2eq_LA[[#This Row],[País]],IFERROR(((Emisiones_CH4_CO2eq_LA[[#This Row],[Agricultura (kilotoneladas CO₂e)]]-E477)/E477)*100,0),0)</f>
        <v>-2.3322227510709186</v>
      </c>
      <c r="H478" s="6">
        <v>6.15846338535414</v>
      </c>
      <c r="I478">
        <v>20</v>
      </c>
      <c r="J478">
        <f>IF(A477=Emisiones_CH4_CO2eq_LA[[#This Row],[País]],IFERROR(Emisiones_CH4_CO2eq_LA[[#This Row],[Emisiones Fugitivas (kilotoneladas CO₂e)]]-I477,0),0)</f>
        <v>0</v>
      </c>
      <c r="K478" s="6">
        <f>IF(A477=Emisiones_CH4_CO2eq_LA[[#This Row],[País]],IFERROR(((Emisiones_CH4_CO2eq_LA[[#This Row],[Emisiones Fugitivas (kilotoneladas CO₂e)]]-I477)/I477)*100,0),0)</f>
        <v>0</v>
      </c>
      <c r="L478" s="6">
        <v>6.0024009603841504E-3</v>
      </c>
      <c r="M478">
        <v>1650</v>
      </c>
      <c r="N478">
        <f>IF(A477=Emisiones_CH4_CO2eq_LA[[#This Row],[País]],IFERROR(Emisiones_CH4_CO2eq_LA[[#This Row],[Residuos (kilotoneladas CO₂e)]]-M477,0),0)</f>
        <v>10</v>
      </c>
      <c r="O478" s="6">
        <f>IF(A477=Emisiones_CH4_CO2eq_LA[[#This Row],[País]],IFERROR(((Emisiones_CH4_CO2eq_LA[[#This Row],[Residuos (kilotoneladas CO₂e)]]-M477)/M477)*100,0),0)</f>
        <v>0.6097560975609756</v>
      </c>
      <c r="P478" s="6">
        <v>0.49519807923169201</v>
      </c>
      <c r="Q478">
        <v>10</v>
      </c>
      <c r="R478">
        <f>IF(A477=Emisiones_CH4_CO2eq_LA[[#This Row],[País]],IFERROR(Emisiones_CH4_CO2eq_LA[[#This Row],[UCTUS (kilotoneladas CO₂e)]]-Q477,0),0)</f>
        <v>0</v>
      </c>
      <c r="S478" s="6">
        <f>IF(A477=Emisiones_CH4_CO2eq_LA[[#This Row],[País]],IFERROR(((Emisiones_CH4_CO2eq_LA[[#This Row],[UCTUS (kilotoneladas CO₂e)]]-Q477)/Q477)*100,0),0)</f>
        <v>0</v>
      </c>
      <c r="T478" s="6">
        <v>3.00120048019207E-3</v>
      </c>
      <c r="U478">
        <v>0</v>
      </c>
      <c r="V478">
        <f>IF(A477=Emisiones_CH4_CO2eq_LA[[#This Row],[País]],IFERROR(Emisiones_CH4_CO2eq_LA[[#This Row],[Industria (kilotoneladas CO₂e)]]-U477,0),0)</f>
        <v>0</v>
      </c>
      <c r="W478" s="6">
        <f>IF(A477=Emisiones_CH4_CO2eq_LA[[#This Row],[País]],IFERROR(((Emisiones_CH4_CO2eq_LA[[#This Row],[Industria (kilotoneladas CO₂e)]]-U477)/U477)*100,0),0)</f>
        <v>0</v>
      </c>
      <c r="X478" s="6">
        <v>0</v>
      </c>
      <c r="Y478">
        <v>180</v>
      </c>
      <c r="Z478">
        <f>IF(A477=Emisiones_CH4_CO2eq_LA[[#This Row],[País]],IFERROR(Emisiones_CH4_CO2eq_LA[[#This Row],[Otras Quemas de Combustible (kilotoneladas CO₂e)]]-Y477,0),0)</f>
        <v>10</v>
      </c>
      <c r="AA478" s="6">
        <f>IF(A477=Emisiones_CH4_CO2eq_LA[[#This Row],[País]],IFERROR(((Emisiones_CH4_CO2eq_LA[[#This Row],[Otras Quemas de Combustible (kilotoneladas CO₂e)]]-Y477)/Y477)*100,0),0)</f>
        <v>5.8823529411764701</v>
      </c>
      <c r="AB478" s="6">
        <v>0.05</v>
      </c>
    </row>
    <row r="479" spans="1:28" x14ac:dyDescent="0.25">
      <c r="A479" t="s">
        <v>370</v>
      </c>
      <c r="B479" t="s">
        <v>370</v>
      </c>
      <c r="C479" t="s">
        <v>371</v>
      </c>
      <c r="D479">
        <v>2008</v>
      </c>
      <c r="E479">
        <v>21000</v>
      </c>
      <c r="F479">
        <f>IF(A478=Emisiones_CH4_CO2eq_LA[[#This Row],[País]],IFERROR(Emisiones_CH4_CO2eq_LA[[#This Row],[Agricultura (kilotoneladas CO₂e)]]-E478,0),0)</f>
        <v>480</v>
      </c>
      <c r="G479" s="6">
        <f>IF(A478=Emisiones_CH4_CO2eq_LA[[#This Row],[País]],IFERROR(((Emisiones_CH4_CO2eq_LA[[#This Row],[Agricultura (kilotoneladas CO₂e)]]-E478)/E478)*100,0),0)</f>
        <v>2.3391812865497075</v>
      </c>
      <c r="H479" s="6">
        <v>6.2874251497005904</v>
      </c>
      <c r="I479">
        <v>20</v>
      </c>
      <c r="J479">
        <f>IF(A478=Emisiones_CH4_CO2eq_LA[[#This Row],[País]],IFERROR(Emisiones_CH4_CO2eq_LA[[#This Row],[Emisiones Fugitivas (kilotoneladas CO₂e)]]-I478,0),0)</f>
        <v>0</v>
      </c>
      <c r="K479" s="6">
        <f>IF(A478=Emisiones_CH4_CO2eq_LA[[#This Row],[País]],IFERROR(((Emisiones_CH4_CO2eq_LA[[#This Row],[Emisiones Fugitivas (kilotoneladas CO₂e)]]-I478)/I478)*100,0),0)</f>
        <v>0</v>
      </c>
      <c r="L479" s="6">
        <v>5.9880239520958001E-3</v>
      </c>
      <c r="M479">
        <v>1670</v>
      </c>
      <c r="N479">
        <f>IF(A478=Emisiones_CH4_CO2eq_LA[[#This Row],[País]],IFERROR(Emisiones_CH4_CO2eq_LA[[#This Row],[Residuos (kilotoneladas CO₂e)]]-M478,0),0)</f>
        <v>20</v>
      </c>
      <c r="O479" s="6">
        <f>IF(A478=Emisiones_CH4_CO2eq_LA[[#This Row],[País]],IFERROR(((Emisiones_CH4_CO2eq_LA[[#This Row],[Residuos (kilotoneladas CO₂e)]]-M478)/M478)*100,0),0)</f>
        <v>1.2121212121212122</v>
      </c>
      <c r="P479" s="6">
        <v>0.5</v>
      </c>
      <c r="Q479">
        <v>30</v>
      </c>
      <c r="R479">
        <f>IF(A478=Emisiones_CH4_CO2eq_LA[[#This Row],[País]],IFERROR(Emisiones_CH4_CO2eq_LA[[#This Row],[UCTUS (kilotoneladas CO₂e)]]-Q478,0),0)</f>
        <v>20</v>
      </c>
      <c r="S479" s="6">
        <f>IF(A478=Emisiones_CH4_CO2eq_LA[[#This Row],[País]],IFERROR(((Emisiones_CH4_CO2eq_LA[[#This Row],[UCTUS (kilotoneladas CO₂e)]]-Q478)/Q478)*100,0),0)</f>
        <v>200</v>
      </c>
      <c r="T479" s="6">
        <v>8.9820359281437105E-3</v>
      </c>
      <c r="U479">
        <v>0</v>
      </c>
      <c r="V479">
        <f>IF(A478=Emisiones_CH4_CO2eq_LA[[#This Row],[País]],IFERROR(Emisiones_CH4_CO2eq_LA[[#This Row],[Industria (kilotoneladas CO₂e)]]-U478,0),0)</f>
        <v>0</v>
      </c>
      <c r="W479" s="6">
        <f>IF(A478=Emisiones_CH4_CO2eq_LA[[#This Row],[País]],IFERROR(((Emisiones_CH4_CO2eq_LA[[#This Row],[Industria (kilotoneladas CO₂e)]]-U478)/U478)*100,0),0)</f>
        <v>0</v>
      </c>
      <c r="X479" s="6">
        <v>0</v>
      </c>
      <c r="Y479">
        <v>190</v>
      </c>
      <c r="Z479">
        <f>IF(A478=Emisiones_CH4_CO2eq_LA[[#This Row],[País]],IFERROR(Emisiones_CH4_CO2eq_LA[[#This Row],[Otras Quemas de Combustible (kilotoneladas CO₂e)]]-Y478,0),0)</f>
        <v>10</v>
      </c>
      <c r="AA479" s="6">
        <f>IF(A478=Emisiones_CH4_CO2eq_LA[[#This Row],[País]],IFERROR(((Emisiones_CH4_CO2eq_LA[[#This Row],[Otras Quemas de Combustible (kilotoneladas CO₂e)]]-Y478)/Y478)*100,0),0)</f>
        <v>5.5555555555555554</v>
      </c>
      <c r="AB479" s="6">
        <v>0.06</v>
      </c>
    </row>
    <row r="480" spans="1:28" x14ac:dyDescent="0.25">
      <c r="A480" t="s">
        <v>370</v>
      </c>
      <c r="B480" t="s">
        <v>370</v>
      </c>
      <c r="C480" t="s">
        <v>371</v>
      </c>
      <c r="D480">
        <v>2009</v>
      </c>
      <c r="E480">
        <v>20570</v>
      </c>
      <c r="F480">
        <f>IF(A479=Emisiones_CH4_CO2eq_LA[[#This Row],[País]],IFERROR(Emisiones_CH4_CO2eq_LA[[#This Row],[Agricultura (kilotoneladas CO₂e)]]-E479,0),0)</f>
        <v>-430</v>
      </c>
      <c r="G480" s="6">
        <f>IF(A479=Emisiones_CH4_CO2eq_LA[[#This Row],[País]],IFERROR(((Emisiones_CH4_CO2eq_LA[[#This Row],[Agricultura (kilotoneladas CO₂e)]]-E479)/E479)*100,0),0)</f>
        <v>-2.0476190476190479</v>
      </c>
      <c r="H480" s="6">
        <v>6.1402985074626804</v>
      </c>
      <c r="I480">
        <v>20</v>
      </c>
      <c r="J480">
        <f>IF(A479=Emisiones_CH4_CO2eq_LA[[#This Row],[País]],IFERROR(Emisiones_CH4_CO2eq_LA[[#This Row],[Emisiones Fugitivas (kilotoneladas CO₂e)]]-I479,0),0)</f>
        <v>0</v>
      </c>
      <c r="K480" s="6">
        <f>IF(A479=Emisiones_CH4_CO2eq_LA[[#This Row],[País]],IFERROR(((Emisiones_CH4_CO2eq_LA[[#This Row],[Emisiones Fugitivas (kilotoneladas CO₂e)]]-I479)/I479)*100,0),0)</f>
        <v>0</v>
      </c>
      <c r="L480" s="6">
        <v>5.9701492537313399E-3</v>
      </c>
      <c r="M480">
        <v>1680</v>
      </c>
      <c r="N480">
        <f>IF(A479=Emisiones_CH4_CO2eq_LA[[#This Row],[País]],IFERROR(Emisiones_CH4_CO2eq_LA[[#This Row],[Residuos (kilotoneladas CO₂e)]]-M479,0),0)</f>
        <v>10</v>
      </c>
      <c r="O480" s="6">
        <f>IF(A479=Emisiones_CH4_CO2eq_LA[[#This Row],[País]],IFERROR(((Emisiones_CH4_CO2eq_LA[[#This Row],[Residuos (kilotoneladas CO₂e)]]-M479)/M479)*100,0),0)</f>
        <v>0.5988023952095809</v>
      </c>
      <c r="P480" s="6">
        <v>0.50149253731343202</v>
      </c>
      <c r="Q480">
        <v>20</v>
      </c>
      <c r="R480">
        <f>IF(A479=Emisiones_CH4_CO2eq_LA[[#This Row],[País]],IFERROR(Emisiones_CH4_CO2eq_LA[[#This Row],[UCTUS (kilotoneladas CO₂e)]]-Q479,0),0)</f>
        <v>-10</v>
      </c>
      <c r="S480" s="6">
        <f>IF(A479=Emisiones_CH4_CO2eq_LA[[#This Row],[País]],IFERROR(((Emisiones_CH4_CO2eq_LA[[#This Row],[UCTUS (kilotoneladas CO₂e)]]-Q479)/Q479)*100,0),0)</f>
        <v>-33.333333333333329</v>
      </c>
      <c r="T480" s="6">
        <v>5.9701492537313399E-3</v>
      </c>
      <c r="U480">
        <v>0</v>
      </c>
      <c r="V480">
        <f>IF(A479=Emisiones_CH4_CO2eq_LA[[#This Row],[País]],IFERROR(Emisiones_CH4_CO2eq_LA[[#This Row],[Industria (kilotoneladas CO₂e)]]-U479,0),0)</f>
        <v>0</v>
      </c>
      <c r="W480" s="6">
        <f>IF(A479=Emisiones_CH4_CO2eq_LA[[#This Row],[País]],IFERROR(((Emisiones_CH4_CO2eq_LA[[#This Row],[Industria (kilotoneladas CO₂e)]]-U479)/U479)*100,0),0)</f>
        <v>0</v>
      </c>
      <c r="X480" s="6">
        <v>0</v>
      </c>
      <c r="Y480">
        <v>200</v>
      </c>
      <c r="Z480">
        <f>IF(A479=Emisiones_CH4_CO2eq_LA[[#This Row],[País]],IFERROR(Emisiones_CH4_CO2eq_LA[[#This Row],[Otras Quemas de Combustible (kilotoneladas CO₂e)]]-Y479,0),0)</f>
        <v>10</v>
      </c>
      <c r="AA480" s="6">
        <f>IF(A479=Emisiones_CH4_CO2eq_LA[[#This Row],[País]],IFERROR(((Emisiones_CH4_CO2eq_LA[[#This Row],[Otras Quemas de Combustible (kilotoneladas CO₂e)]]-Y479)/Y479)*100,0),0)</f>
        <v>5.2631578947368416</v>
      </c>
      <c r="AB480" s="6">
        <v>0.06</v>
      </c>
    </row>
    <row r="481" spans="1:28" x14ac:dyDescent="0.25">
      <c r="A481" t="s">
        <v>370</v>
      </c>
      <c r="B481" t="s">
        <v>370</v>
      </c>
      <c r="C481" t="s">
        <v>371</v>
      </c>
      <c r="D481">
        <v>2010</v>
      </c>
      <c r="E481">
        <v>19490</v>
      </c>
      <c r="F481">
        <f>IF(A480=Emisiones_CH4_CO2eq_LA[[#This Row],[País]],IFERROR(Emisiones_CH4_CO2eq_LA[[#This Row],[Agricultura (kilotoneladas CO₂e)]]-E480,0),0)</f>
        <v>-1080</v>
      </c>
      <c r="G481" s="6">
        <f>IF(A480=Emisiones_CH4_CO2eq_LA[[#This Row],[País]],IFERROR(((Emisiones_CH4_CO2eq_LA[[#This Row],[Agricultura (kilotoneladas CO₂e)]]-E480)/E480)*100,0),0)</f>
        <v>-5.2503646086533786</v>
      </c>
      <c r="H481" s="6">
        <v>5.80232211967847</v>
      </c>
      <c r="I481">
        <v>20</v>
      </c>
      <c r="J481">
        <f>IF(A480=Emisiones_CH4_CO2eq_LA[[#This Row],[País]],IFERROR(Emisiones_CH4_CO2eq_LA[[#This Row],[Emisiones Fugitivas (kilotoneladas CO₂e)]]-I480,0),0)</f>
        <v>0</v>
      </c>
      <c r="K481" s="6">
        <f>IF(A480=Emisiones_CH4_CO2eq_LA[[#This Row],[País]],IFERROR(((Emisiones_CH4_CO2eq_LA[[#This Row],[Emisiones Fugitivas (kilotoneladas CO₂e)]]-I480)/I480)*100,0),0)</f>
        <v>0</v>
      </c>
      <c r="L481" s="6">
        <v>5.9541530217326498E-3</v>
      </c>
      <c r="M481">
        <v>1700</v>
      </c>
      <c r="N481">
        <f>IF(A480=Emisiones_CH4_CO2eq_LA[[#This Row],[País]],IFERROR(Emisiones_CH4_CO2eq_LA[[#This Row],[Residuos (kilotoneladas CO₂e)]]-M480,0),0)</f>
        <v>20</v>
      </c>
      <c r="O481" s="6">
        <f>IF(A480=Emisiones_CH4_CO2eq_LA[[#This Row],[País]],IFERROR(((Emisiones_CH4_CO2eq_LA[[#This Row],[Residuos (kilotoneladas CO₂e)]]-M480)/M480)*100,0),0)</f>
        <v>1.1904761904761905</v>
      </c>
      <c r="P481" s="6">
        <v>0.50610300684727505</v>
      </c>
      <c r="Q481">
        <v>0</v>
      </c>
      <c r="R481">
        <f>IF(A480=Emisiones_CH4_CO2eq_LA[[#This Row],[País]],IFERROR(Emisiones_CH4_CO2eq_LA[[#This Row],[UCTUS (kilotoneladas CO₂e)]]-Q480,0),0)</f>
        <v>-20</v>
      </c>
      <c r="S481" s="6">
        <f>IF(A480=Emisiones_CH4_CO2eq_LA[[#This Row],[País]],IFERROR(((Emisiones_CH4_CO2eq_LA[[#This Row],[UCTUS (kilotoneladas CO₂e)]]-Q480)/Q480)*100,0),0)</f>
        <v>-100</v>
      </c>
      <c r="T481" s="6">
        <v>0</v>
      </c>
      <c r="U481">
        <v>0</v>
      </c>
      <c r="V481">
        <f>IF(A480=Emisiones_CH4_CO2eq_LA[[#This Row],[País]],IFERROR(Emisiones_CH4_CO2eq_LA[[#This Row],[Industria (kilotoneladas CO₂e)]]-U480,0),0)</f>
        <v>0</v>
      </c>
      <c r="W481" s="6">
        <f>IF(A480=Emisiones_CH4_CO2eq_LA[[#This Row],[País]],IFERROR(((Emisiones_CH4_CO2eq_LA[[#This Row],[Industria (kilotoneladas CO₂e)]]-U480)/U480)*100,0),0)</f>
        <v>0</v>
      </c>
      <c r="X481" s="6">
        <v>0</v>
      </c>
      <c r="Y481">
        <v>200</v>
      </c>
      <c r="Z481">
        <f>IF(A480=Emisiones_CH4_CO2eq_LA[[#This Row],[País]],IFERROR(Emisiones_CH4_CO2eq_LA[[#This Row],[Otras Quemas de Combustible (kilotoneladas CO₂e)]]-Y480,0),0)</f>
        <v>0</v>
      </c>
      <c r="AA481" s="6">
        <f>IF(A480=Emisiones_CH4_CO2eq_LA[[#This Row],[País]],IFERROR(((Emisiones_CH4_CO2eq_LA[[#This Row],[Otras Quemas de Combustible (kilotoneladas CO₂e)]]-Y480)/Y480)*100,0),0)</f>
        <v>0</v>
      </c>
      <c r="AB481" s="6">
        <v>0.06</v>
      </c>
    </row>
    <row r="482" spans="1:28" x14ac:dyDescent="0.25">
      <c r="A482" t="s">
        <v>370</v>
      </c>
      <c r="B482" t="s">
        <v>370</v>
      </c>
      <c r="C482" t="s">
        <v>371</v>
      </c>
      <c r="D482">
        <v>2011</v>
      </c>
      <c r="E482">
        <v>19730</v>
      </c>
      <c r="F482">
        <f>IF(A481=Emisiones_CH4_CO2eq_LA[[#This Row],[País]],IFERROR(Emisiones_CH4_CO2eq_LA[[#This Row],[Agricultura (kilotoneladas CO₂e)]]-E481,0),0)</f>
        <v>240</v>
      </c>
      <c r="G482" s="6">
        <f>IF(A481=Emisiones_CH4_CO2eq_LA[[#This Row],[País]],IFERROR(((Emisiones_CH4_CO2eq_LA[[#This Row],[Agricultura (kilotoneladas CO₂e)]]-E481)/E481)*100,0),0)</f>
        <v>1.2314007183170856</v>
      </c>
      <c r="H482" s="6">
        <v>5.8563371920451104</v>
      </c>
      <c r="I482">
        <v>20</v>
      </c>
      <c r="J482">
        <f>IF(A481=Emisiones_CH4_CO2eq_LA[[#This Row],[País]],IFERROR(Emisiones_CH4_CO2eq_LA[[#This Row],[Emisiones Fugitivas (kilotoneladas CO₂e)]]-I481,0),0)</f>
        <v>0</v>
      </c>
      <c r="K482" s="6">
        <f>IF(A481=Emisiones_CH4_CO2eq_LA[[#This Row],[País]],IFERROR(((Emisiones_CH4_CO2eq_LA[[#This Row],[Emisiones Fugitivas (kilotoneladas CO₂e)]]-I481)/I481)*100,0),0)</f>
        <v>0</v>
      </c>
      <c r="L482" s="6">
        <v>5.9364796675571299E-3</v>
      </c>
      <c r="M482">
        <v>1720</v>
      </c>
      <c r="N482">
        <f>IF(A481=Emisiones_CH4_CO2eq_LA[[#This Row],[País]],IFERROR(Emisiones_CH4_CO2eq_LA[[#This Row],[Residuos (kilotoneladas CO₂e)]]-M481,0),0)</f>
        <v>20</v>
      </c>
      <c r="O482" s="6">
        <f>IF(A481=Emisiones_CH4_CO2eq_LA[[#This Row],[País]],IFERROR(((Emisiones_CH4_CO2eq_LA[[#This Row],[Residuos (kilotoneladas CO₂e)]]-M481)/M481)*100,0),0)</f>
        <v>1.1764705882352942</v>
      </c>
      <c r="P482" s="6">
        <v>0.51053725140991302</v>
      </c>
      <c r="Q482">
        <v>20</v>
      </c>
      <c r="R482">
        <f>IF(A481=Emisiones_CH4_CO2eq_LA[[#This Row],[País]],IFERROR(Emisiones_CH4_CO2eq_LA[[#This Row],[UCTUS (kilotoneladas CO₂e)]]-Q481,0),0)</f>
        <v>20</v>
      </c>
      <c r="S482" s="6">
        <f>IF(A481=Emisiones_CH4_CO2eq_LA[[#This Row],[País]],IFERROR(((Emisiones_CH4_CO2eq_LA[[#This Row],[UCTUS (kilotoneladas CO₂e)]]-Q481)/Q481)*100,0),0)</f>
        <v>0</v>
      </c>
      <c r="T482" s="6">
        <v>5.9364796675571299E-3</v>
      </c>
      <c r="U482">
        <v>0</v>
      </c>
      <c r="V482">
        <f>IF(A481=Emisiones_CH4_CO2eq_LA[[#This Row],[País]],IFERROR(Emisiones_CH4_CO2eq_LA[[#This Row],[Industria (kilotoneladas CO₂e)]]-U481,0),0)</f>
        <v>0</v>
      </c>
      <c r="W482" s="6">
        <f>IF(A481=Emisiones_CH4_CO2eq_LA[[#This Row],[País]],IFERROR(((Emisiones_CH4_CO2eq_LA[[#This Row],[Industria (kilotoneladas CO₂e)]]-U481)/U481)*100,0),0)</f>
        <v>0</v>
      </c>
      <c r="X482" s="6">
        <v>0</v>
      </c>
      <c r="Y482">
        <v>210</v>
      </c>
      <c r="Z482">
        <f>IF(A481=Emisiones_CH4_CO2eq_LA[[#This Row],[País]],IFERROR(Emisiones_CH4_CO2eq_LA[[#This Row],[Otras Quemas de Combustible (kilotoneladas CO₂e)]]-Y481,0),0)</f>
        <v>10</v>
      </c>
      <c r="AA482" s="6">
        <f>IF(A481=Emisiones_CH4_CO2eq_LA[[#This Row],[País]],IFERROR(((Emisiones_CH4_CO2eq_LA[[#This Row],[Otras Quemas de Combustible (kilotoneladas CO₂e)]]-Y481)/Y481)*100,0),0)</f>
        <v>5</v>
      </c>
      <c r="AB482" s="6">
        <v>0.06</v>
      </c>
    </row>
    <row r="483" spans="1:28" x14ac:dyDescent="0.25">
      <c r="A483" t="s">
        <v>370</v>
      </c>
      <c r="B483" t="s">
        <v>370</v>
      </c>
      <c r="C483" t="s">
        <v>371</v>
      </c>
      <c r="D483">
        <v>2012</v>
      </c>
      <c r="E483">
        <v>19140</v>
      </c>
      <c r="F483">
        <f>IF(A482=Emisiones_CH4_CO2eq_LA[[#This Row],[País]],IFERROR(Emisiones_CH4_CO2eq_LA[[#This Row],[Agricultura (kilotoneladas CO₂e)]]-E482,0),0)</f>
        <v>-590</v>
      </c>
      <c r="G483" s="6">
        <f>IF(A482=Emisiones_CH4_CO2eq_LA[[#This Row],[País]],IFERROR(((Emisiones_CH4_CO2eq_LA[[#This Row],[Agricultura (kilotoneladas CO₂e)]]-E482)/E482)*100,0),0)</f>
        <v>-2.9903699949315765</v>
      </c>
      <c r="H483" s="6">
        <v>5.6643977508138503</v>
      </c>
      <c r="I483">
        <v>20</v>
      </c>
      <c r="J483">
        <f>IF(A482=Emisiones_CH4_CO2eq_LA[[#This Row],[País]],IFERROR(Emisiones_CH4_CO2eq_LA[[#This Row],[Emisiones Fugitivas (kilotoneladas CO₂e)]]-I482,0),0)</f>
        <v>0</v>
      </c>
      <c r="K483" s="6">
        <f>IF(A482=Emisiones_CH4_CO2eq_LA[[#This Row],[País]],IFERROR(((Emisiones_CH4_CO2eq_LA[[#This Row],[Emisiones Fugitivas (kilotoneladas CO₂e)]]-I482)/I482)*100,0),0)</f>
        <v>0</v>
      </c>
      <c r="L483" s="6">
        <v>5.9189109203906399E-3</v>
      </c>
      <c r="M483">
        <v>1740</v>
      </c>
      <c r="N483">
        <f>IF(A482=Emisiones_CH4_CO2eq_LA[[#This Row],[País]],IFERROR(Emisiones_CH4_CO2eq_LA[[#This Row],[Residuos (kilotoneladas CO₂e)]]-M482,0),0)</f>
        <v>20</v>
      </c>
      <c r="O483" s="6">
        <f>IF(A482=Emisiones_CH4_CO2eq_LA[[#This Row],[País]],IFERROR(((Emisiones_CH4_CO2eq_LA[[#This Row],[Residuos (kilotoneladas CO₂e)]]-M482)/M482)*100,0),0)</f>
        <v>1.1627906976744187</v>
      </c>
      <c r="P483" s="6">
        <v>0.51494525007398595</v>
      </c>
      <c r="Q483">
        <v>10</v>
      </c>
      <c r="R483">
        <f>IF(A482=Emisiones_CH4_CO2eq_LA[[#This Row],[País]],IFERROR(Emisiones_CH4_CO2eq_LA[[#This Row],[UCTUS (kilotoneladas CO₂e)]]-Q482,0),0)</f>
        <v>-10</v>
      </c>
      <c r="S483" s="6">
        <f>IF(A482=Emisiones_CH4_CO2eq_LA[[#This Row],[País]],IFERROR(((Emisiones_CH4_CO2eq_LA[[#This Row],[UCTUS (kilotoneladas CO₂e)]]-Q482)/Q482)*100,0),0)</f>
        <v>-50</v>
      </c>
      <c r="T483" s="6">
        <v>2.9594554601953199E-3</v>
      </c>
      <c r="U483">
        <v>0</v>
      </c>
      <c r="V483">
        <f>IF(A482=Emisiones_CH4_CO2eq_LA[[#This Row],[País]],IFERROR(Emisiones_CH4_CO2eq_LA[[#This Row],[Industria (kilotoneladas CO₂e)]]-U482,0),0)</f>
        <v>0</v>
      </c>
      <c r="W483" s="6">
        <f>IF(A482=Emisiones_CH4_CO2eq_LA[[#This Row],[País]],IFERROR(((Emisiones_CH4_CO2eq_LA[[#This Row],[Industria (kilotoneladas CO₂e)]]-U482)/U482)*100,0),0)</f>
        <v>0</v>
      </c>
      <c r="X483" s="6">
        <v>0</v>
      </c>
      <c r="Y483">
        <v>210</v>
      </c>
      <c r="Z483">
        <f>IF(A482=Emisiones_CH4_CO2eq_LA[[#This Row],[País]],IFERROR(Emisiones_CH4_CO2eq_LA[[#This Row],[Otras Quemas de Combustible (kilotoneladas CO₂e)]]-Y482,0),0)</f>
        <v>0</v>
      </c>
      <c r="AA483" s="6">
        <f>IF(A482=Emisiones_CH4_CO2eq_LA[[#This Row],[País]],IFERROR(((Emisiones_CH4_CO2eq_LA[[#This Row],[Otras Quemas de Combustible (kilotoneladas CO₂e)]]-Y482)/Y482)*100,0),0)</f>
        <v>0</v>
      </c>
      <c r="AB483" s="6">
        <v>0.06</v>
      </c>
    </row>
    <row r="484" spans="1:28" x14ac:dyDescent="0.25">
      <c r="A484" t="s">
        <v>370</v>
      </c>
      <c r="B484" t="s">
        <v>370</v>
      </c>
      <c r="C484" t="s">
        <v>371</v>
      </c>
      <c r="D484">
        <v>2013</v>
      </c>
      <c r="E484">
        <v>19250</v>
      </c>
      <c r="F484">
        <f>IF(A483=Emisiones_CH4_CO2eq_LA[[#This Row],[País]],IFERROR(Emisiones_CH4_CO2eq_LA[[#This Row],[Agricultura (kilotoneladas CO₂e)]]-E483,0),0)</f>
        <v>110</v>
      </c>
      <c r="G484" s="6">
        <f>IF(A483=Emisiones_CH4_CO2eq_LA[[#This Row],[País]],IFERROR(((Emisiones_CH4_CO2eq_LA[[#This Row],[Agricultura (kilotoneladas CO₂e)]]-E483)/E483)*100,0),0)</f>
        <v>0.57471264367816088</v>
      </c>
      <c r="H484" s="6">
        <v>5.6801416347005</v>
      </c>
      <c r="I484">
        <v>10</v>
      </c>
      <c r="J484">
        <f>IF(A483=Emisiones_CH4_CO2eq_LA[[#This Row],[País]],IFERROR(Emisiones_CH4_CO2eq_LA[[#This Row],[Emisiones Fugitivas (kilotoneladas CO₂e)]]-I483,0),0)</f>
        <v>-10</v>
      </c>
      <c r="K484" s="6">
        <f>IF(A483=Emisiones_CH4_CO2eq_LA[[#This Row],[País]],IFERROR(((Emisiones_CH4_CO2eq_LA[[#This Row],[Emisiones Fugitivas (kilotoneladas CO₂e)]]-I483)/I483)*100,0),0)</f>
        <v>-50</v>
      </c>
      <c r="L484" s="6">
        <v>2.9507229271171398E-3</v>
      </c>
      <c r="M484">
        <v>1760</v>
      </c>
      <c r="N484">
        <f>IF(A483=Emisiones_CH4_CO2eq_LA[[#This Row],[País]],IFERROR(Emisiones_CH4_CO2eq_LA[[#This Row],[Residuos (kilotoneladas CO₂e)]]-M483,0),0)</f>
        <v>20</v>
      </c>
      <c r="O484" s="6">
        <f>IF(A483=Emisiones_CH4_CO2eq_LA[[#This Row],[País]],IFERROR(((Emisiones_CH4_CO2eq_LA[[#This Row],[Residuos (kilotoneladas CO₂e)]]-M483)/M483)*100,0),0)</f>
        <v>1.1494252873563218</v>
      </c>
      <c r="P484" s="6">
        <v>0.51932723517261703</v>
      </c>
      <c r="Q484">
        <v>0</v>
      </c>
      <c r="R484">
        <f>IF(A483=Emisiones_CH4_CO2eq_LA[[#This Row],[País]],IFERROR(Emisiones_CH4_CO2eq_LA[[#This Row],[UCTUS (kilotoneladas CO₂e)]]-Q483,0),0)</f>
        <v>-10</v>
      </c>
      <c r="S484" s="6">
        <f>IF(A483=Emisiones_CH4_CO2eq_LA[[#This Row],[País]],IFERROR(((Emisiones_CH4_CO2eq_LA[[#This Row],[UCTUS (kilotoneladas CO₂e)]]-Q483)/Q483)*100,0),0)</f>
        <v>-100</v>
      </c>
      <c r="T484" s="6">
        <v>0</v>
      </c>
      <c r="U484">
        <v>0</v>
      </c>
      <c r="V484">
        <f>IF(A483=Emisiones_CH4_CO2eq_LA[[#This Row],[País]],IFERROR(Emisiones_CH4_CO2eq_LA[[#This Row],[Industria (kilotoneladas CO₂e)]]-U483,0),0)</f>
        <v>0</v>
      </c>
      <c r="W484" s="6">
        <f>IF(A483=Emisiones_CH4_CO2eq_LA[[#This Row],[País]],IFERROR(((Emisiones_CH4_CO2eq_LA[[#This Row],[Industria (kilotoneladas CO₂e)]]-U483)/U483)*100,0),0)</f>
        <v>0</v>
      </c>
      <c r="X484" s="6">
        <v>0</v>
      </c>
      <c r="Y484">
        <v>220</v>
      </c>
      <c r="Z484">
        <f>IF(A483=Emisiones_CH4_CO2eq_LA[[#This Row],[País]],IFERROR(Emisiones_CH4_CO2eq_LA[[#This Row],[Otras Quemas de Combustible (kilotoneladas CO₂e)]]-Y483,0),0)</f>
        <v>10</v>
      </c>
      <c r="AA484" s="6">
        <f>IF(A483=Emisiones_CH4_CO2eq_LA[[#This Row],[País]],IFERROR(((Emisiones_CH4_CO2eq_LA[[#This Row],[Otras Quemas de Combustible (kilotoneladas CO₂e)]]-Y483)/Y483)*100,0),0)</f>
        <v>4.7619047619047619</v>
      </c>
      <c r="AB484" s="6">
        <v>0.06</v>
      </c>
    </row>
    <row r="485" spans="1:28" x14ac:dyDescent="0.25">
      <c r="A485" t="s">
        <v>370</v>
      </c>
      <c r="B485" t="s">
        <v>370</v>
      </c>
      <c r="C485" t="s">
        <v>371</v>
      </c>
      <c r="D485">
        <v>2014</v>
      </c>
      <c r="E485">
        <v>19550</v>
      </c>
      <c r="F485">
        <f>IF(A484=Emisiones_CH4_CO2eq_LA[[#This Row],[País]],IFERROR(Emisiones_CH4_CO2eq_LA[[#This Row],[Agricultura (kilotoneladas CO₂e)]]-E484,0),0)</f>
        <v>300</v>
      </c>
      <c r="G485" s="6">
        <f>IF(A484=Emisiones_CH4_CO2eq_LA[[#This Row],[País]],IFERROR(((Emisiones_CH4_CO2eq_LA[[#This Row],[Agricultura (kilotoneladas CO₂e)]]-E484)/E484)*100,0),0)</f>
        <v>1.5584415584415585</v>
      </c>
      <c r="H485" s="6">
        <v>5.75</v>
      </c>
      <c r="I485">
        <v>10</v>
      </c>
      <c r="J485">
        <f>IF(A484=Emisiones_CH4_CO2eq_LA[[#This Row],[País]],IFERROR(Emisiones_CH4_CO2eq_LA[[#This Row],[Emisiones Fugitivas (kilotoneladas CO₂e)]]-I484,0),0)</f>
        <v>0</v>
      </c>
      <c r="K485" s="6">
        <f>IF(A484=Emisiones_CH4_CO2eq_LA[[#This Row],[País]],IFERROR(((Emisiones_CH4_CO2eq_LA[[#This Row],[Emisiones Fugitivas (kilotoneladas CO₂e)]]-I484)/I484)*100,0),0)</f>
        <v>0</v>
      </c>
      <c r="L485" s="6">
        <v>2.94117647058823E-3</v>
      </c>
      <c r="M485">
        <v>1790</v>
      </c>
      <c r="N485">
        <f>IF(A484=Emisiones_CH4_CO2eq_LA[[#This Row],[País]],IFERROR(Emisiones_CH4_CO2eq_LA[[#This Row],[Residuos (kilotoneladas CO₂e)]]-M484,0),0)</f>
        <v>30</v>
      </c>
      <c r="O485" s="6">
        <f>IF(A484=Emisiones_CH4_CO2eq_LA[[#This Row],[País]],IFERROR(((Emisiones_CH4_CO2eq_LA[[#This Row],[Residuos (kilotoneladas CO₂e)]]-M484)/M484)*100,0),0)</f>
        <v>1.7045454545454544</v>
      </c>
      <c r="P485" s="6">
        <v>0.52647058823529402</v>
      </c>
      <c r="Q485">
        <v>0</v>
      </c>
      <c r="R485">
        <f>IF(A484=Emisiones_CH4_CO2eq_LA[[#This Row],[País]],IFERROR(Emisiones_CH4_CO2eq_LA[[#This Row],[UCTUS (kilotoneladas CO₂e)]]-Q484,0),0)</f>
        <v>0</v>
      </c>
      <c r="S485" s="6">
        <f>IF(A484=Emisiones_CH4_CO2eq_LA[[#This Row],[País]],IFERROR(((Emisiones_CH4_CO2eq_LA[[#This Row],[UCTUS (kilotoneladas CO₂e)]]-Q484)/Q484)*100,0),0)</f>
        <v>0</v>
      </c>
      <c r="T485" s="6">
        <v>0</v>
      </c>
      <c r="U485">
        <v>0</v>
      </c>
      <c r="V485">
        <f>IF(A484=Emisiones_CH4_CO2eq_LA[[#This Row],[País]],IFERROR(Emisiones_CH4_CO2eq_LA[[#This Row],[Industria (kilotoneladas CO₂e)]]-U484,0),0)</f>
        <v>0</v>
      </c>
      <c r="W485" s="6">
        <f>IF(A484=Emisiones_CH4_CO2eq_LA[[#This Row],[País]],IFERROR(((Emisiones_CH4_CO2eq_LA[[#This Row],[Industria (kilotoneladas CO₂e)]]-U484)/U484)*100,0),0)</f>
        <v>0</v>
      </c>
      <c r="X485" s="6">
        <v>0</v>
      </c>
      <c r="Y485">
        <v>220</v>
      </c>
      <c r="Z485">
        <f>IF(A484=Emisiones_CH4_CO2eq_LA[[#This Row],[País]],IFERROR(Emisiones_CH4_CO2eq_LA[[#This Row],[Otras Quemas de Combustible (kilotoneladas CO₂e)]]-Y484,0),0)</f>
        <v>0</v>
      </c>
      <c r="AA485" s="6">
        <f>IF(A484=Emisiones_CH4_CO2eq_LA[[#This Row],[País]],IFERROR(((Emisiones_CH4_CO2eq_LA[[#This Row],[Otras Quemas de Combustible (kilotoneladas CO₂e)]]-Y484)/Y484)*100,0),0)</f>
        <v>0</v>
      </c>
      <c r="AB485" s="6">
        <v>7.0000000000000007E-2</v>
      </c>
    </row>
    <row r="486" spans="1:28" x14ac:dyDescent="0.25">
      <c r="A486" t="s">
        <v>370</v>
      </c>
      <c r="B486" t="s">
        <v>370</v>
      </c>
      <c r="C486" t="s">
        <v>371</v>
      </c>
      <c r="D486">
        <v>2015</v>
      </c>
      <c r="E486">
        <v>19530</v>
      </c>
      <c r="F486">
        <f>IF(A485=Emisiones_CH4_CO2eq_LA[[#This Row],[País]],IFERROR(Emisiones_CH4_CO2eq_LA[[#This Row],[Agricultura (kilotoneladas CO₂e)]]-E485,0),0)</f>
        <v>-20</v>
      </c>
      <c r="G486" s="6">
        <f>IF(A485=Emisiones_CH4_CO2eq_LA[[#This Row],[País]],IFERROR(((Emisiones_CH4_CO2eq_LA[[#This Row],[Agricultura (kilotoneladas CO₂e)]]-E485)/E485)*100,0),0)</f>
        <v>-0.10230179028132991</v>
      </c>
      <c r="H486" s="6">
        <v>5.7239155920281304</v>
      </c>
      <c r="I486">
        <v>10</v>
      </c>
      <c r="J486">
        <f>IF(A485=Emisiones_CH4_CO2eq_LA[[#This Row],[País]],IFERROR(Emisiones_CH4_CO2eq_LA[[#This Row],[Emisiones Fugitivas (kilotoneladas CO₂e)]]-I485,0),0)</f>
        <v>0</v>
      </c>
      <c r="K486" s="6">
        <f>IF(A485=Emisiones_CH4_CO2eq_LA[[#This Row],[País]],IFERROR(((Emisiones_CH4_CO2eq_LA[[#This Row],[Emisiones Fugitivas (kilotoneladas CO₂e)]]-I485)/I485)*100,0),0)</f>
        <v>0</v>
      </c>
      <c r="L486" s="6">
        <v>2.9308323563892102E-3</v>
      </c>
      <c r="M486">
        <v>1810</v>
      </c>
      <c r="N486">
        <f>IF(A485=Emisiones_CH4_CO2eq_LA[[#This Row],[País]],IFERROR(Emisiones_CH4_CO2eq_LA[[#This Row],[Residuos (kilotoneladas CO₂e)]]-M485,0),0)</f>
        <v>20</v>
      </c>
      <c r="O486" s="6">
        <f>IF(A485=Emisiones_CH4_CO2eq_LA[[#This Row],[País]],IFERROR(((Emisiones_CH4_CO2eq_LA[[#This Row],[Residuos (kilotoneladas CO₂e)]]-M485)/M485)*100,0),0)</f>
        <v>1.1173184357541899</v>
      </c>
      <c r="P486" s="6">
        <v>0.53048065650644705</v>
      </c>
      <c r="Q486">
        <v>10</v>
      </c>
      <c r="R486">
        <f>IF(A485=Emisiones_CH4_CO2eq_LA[[#This Row],[País]],IFERROR(Emisiones_CH4_CO2eq_LA[[#This Row],[UCTUS (kilotoneladas CO₂e)]]-Q485,0),0)</f>
        <v>10</v>
      </c>
      <c r="S486" s="6">
        <f>IF(A485=Emisiones_CH4_CO2eq_LA[[#This Row],[País]],IFERROR(((Emisiones_CH4_CO2eq_LA[[#This Row],[UCTUS (kilotoneladas CO₂e)]]-Q485)/Q485)*100,0),0)</f>
        <v>0</v>
      </c>
      <c r="T486" s="6">
        <v>2.9308323563892102E-3</v>
      </c>
      <c r="U486">
        <v>0</v>
      </c>
      <c r="V486">
        <f>IF(A485=Emisiones_CH4_CO2eq_LA[[#This Row],[País]],IFERROR(Emisiones_CH4_CO2eq_LA[[#This Row],[Industria (kilotoneladas CO₂e)]]-U485,0),0)</f>
        <v>0</v>
      </c>
      <c r="W486" s="6">
        <f>IF(A485=Emisiones_CH4_CO2eq_LA[[#This Row],[País]],IFERROR(((Emisiones_CH4_CO2eq_LA[[#This Row],[Industria (kilotoneladas CO₂e)]]-U485)/U485)*100,0),0)</f>
        <v>0</v>
      </c>
      <c r="X486" s="6">
        <v>0</v>
      </c>
      <c r="Y486">
        <v>230</v>
      </c>
      <c r="Z486">
        <f>IF(A485=Emisiones_CH4_CO2eq_LA[[#This Row],[País]],IFERROR(Emisiones_CH4_CO2eq_LA[[#This Row],[Otras Quemas de Combustible (kilotoneladas CO₂e)]]-Y485,0),0)</f>
        <v>10</v>
      </c>
      <c r="AA486" s="6">
        <f>IF(A485=Emisiones_CH4_CO2eq_LA[[#This Row],[País]],IFERROR(((Emisiones_CH4_CO2eq_LA[[#This Row],[Otras Quemas de Combustible (kilotoneladas CO₂e)]]-Y485)/Y485)*100,0),0)</f>
        <v>4.5454545454545459</v>
      </c>
      <c r="AB486" s="6">
        <v>7.0000000000000007E-2</v>
      </c>
    </row>
    <row r="487" spans="1:28" x14ac:dyDescent="0.25">
      <c r="A487" t="s">
        <v>370</v>
      </c>
      <c r="B487" t="s">
        <v>370</v>
      </c>
      <c r="C487" t="s">
        <v>371</v>
      </c>
      <c r="D487">
        <v>2016</v>
      </c>
      <c r="E487">
        <v>19650</v>
      </c>
      <c r="F487">
        <f>IF(A486=Emisiones_CH4_CO2eq_LA[[#This Row],[País]],IFERROR(Emisiones_CH4_CO2eq_LA[[#This Row],[Agricultura (kilotoneladas CO₂e)]]-E486,0),0)</f>
        <v>120</v>
      </c>
      <c r="G487" s="6">
        <f>IF(A486=Emisiones_CH4_CO2eq_LA[[#This Row],[País]],IFERROR(((Emisiones_CH4_CO2eq_LA[[#This Row],[Agricultura (kilotoneladas CO₂e)]]-E486)/E486)*100,0),0)</f>
        <v>0.61443932411674351</v>
      </c>
      <c r="H487" s="6">
        <v>5.7389018691588696</v>
      </c>
      <c r="I487">
        <v>10</v>
      </c>
      <c r="J487">
        <f>IF(A486=Emisiones_CH4_CO2eq_LA[[#This Row],[País]],IFERROR(Emisiones_CH4_CO2eq_LA[[#This Row],[Emisiones Fugitivas (kilotoneladas CO₂e)]]-I486,0),0)</f>
        <v>0</v>
      </c>
      <c r="K487" s="6">
        <f>IF(A486=Emisiones_CH4_CO2eq_LA[[#This Row],[País]],IFERROR(((Emisiones_CH4_CO2eq_LA[[#This Row],[Emisiones Fugitivas (kilotoneladas CO₂e)]]-I486)/I486)*100,0),0)</f>
        <v>0</v>
      </c>
      <c r="L487" s="6">
        <v>2.92056074766355E-3</v>
      </c>
      <c r="M487">
        <v>1830</v>
      </c>
      <c r="N487">
        <f>IF(A486=Emisiones_CH4_CO2eq_LA[[#This Row],[País]],IFERROR(Emisiones_CH4_CO2eq_LA[[#This Row],[Residuos (kilotoneladas CO₂e)]]-M486,0),0)</f>
        <v>20</v>
      </c>
      <c r="O487" s="6">
        <f>IF(A486=Emisiones_CH4_CO2eq_LA[[#This Row],[País]],IFERROR(((Emisiones_CH4_CO2eq_LA[[#This Row],[Residuos (kilotoneladas CO₂e)]]-M486)/M486)*100,0),0)</f>
        <v>1.1049723756906076</v>
      </c>
      <c r="P487" s="6">
        <v>0.53446261682243001</v>
      </c>
      <c r="Q487">
        <v>0</v>
      </c>
      <c r="R487">
        <f>IF(A486=Emisiones_CH4_CO2eq_LA[[#This Row],[País]],IFERROR(Emisiones_CH4_CO2eq_LA[[#This Row],[UCTUS (kilotoneladas CO₂e)]]-Q486,0),0)</f>
        <v>-10</v>
      </c>
      <c r="S487" s="6">
        <f>IF(A486=Emisiones_CH4_CO2eq_LA[[#This Row],[País]],IFERROR(((Emisiones_CH4_CO2eq_LA[[#This Row],[UCTUS (kilotoneladas CO₂e)]]-Q486)/Q486)*100,0),0)</f>
        <v>-100</v>
      </c>
      <c r="T487" s="6">
        <v>0</v>
      </c>
      <c r="U487">
        <v>0</v>
      </c>
      <c r="V487">
        <f>IF(A486=Emisiones_CH4_CO2eq_LA[[#This Row],[País]],IFERROR(Emisiones_CH4_CO2eq_LA[[#This Row],[Industria (kilotoneladas CO₂e)]]-U486,0),0)</f>
        <v>0</v>
      </c>
      <c r="W487" s="6">
        <f>IF(A486=Emisiones_CH4_CO2eq_LA[[#This Row],[País]],IFERROR(((Emisiones_CH4_CO2eq_LA[[#This Row],[Industria (kilotoneladas CO₂e)]]-U486)/U486)*100,0),0)</f>
        <v>0</v>
      </c>
      <c r="X487" s="6">
        <v>0</v>
      </c>
      <c r="Y487">
        <v>230</v>
      </c>
      <c r="Z487">
        <f>IF(A486=Emisiones_CH4_CO2eq_LA[[#This Row],[País]],IFERROR(Emisiones_CH4_CO2eq_LA[[#This Row],[Otras Quemas de Combustible (kilotoneladas CO₂e)]]-Y486,0),0)</f>
        <v>0</v>
      </c>
      <c r="AA487" s="6">
        <f>IF(A486=Emisiones_CH4_CO2eq_LA[[#This Row],[País]],IFERROR(((Emisiones_CH4_CO2eq_LA[[#This Row],[Otras Quemas de Combustible (kilotoneladas CO₂e)]]-Y486)/Y486)*100,0),0)</f>
        <v>0</v>
      </c>
      <c r="AB487" s="6">
        <v>7.0000000000000007E-2</v>
      </c>
    </row>
    <row r="488" spans="1:28" x14ac:dyDescent="0.25">
      <c r="A488" t="s">
        <v>376</v>
      </c>
      <c r="B488" t="s">
        <v>376</v>
      </c>
      <c r="C488" t="s">
        <v>377</v>
      </c>
      <c r="D488">
        <v>1990</v>
      </c>
      <c r="E488">
        <v>21780</v>
      </c>
      <c r="F488">
        <f>IF(A487=Emisiones_CH4_CO2eq_LA[[#This Row],[País]],IFERROR(Emisiones_CH4_CO2eq_LA[[#This Row],[Agricultura (kilotoneladas CO₂e)]]-E487,0),0)</f>
        <v>0</v>
      </c>
      <c r="G488" s="6">
        <f>IF(A487=Emisiones_CH4_CO2eq_LA[[#This Row],[País]],IFERROR(((Emisiones_CH4_CO2eq_LA[[#This Row],[Agricultura (kilotoneladas CO₂e)]]-E487)/E487)*100,0),0)</f>
        <v>0</v>
      </c>
      <c r="H488" s="6">
        <v>1.1093566953598499</v>
      </c>
      <c r="I488">
        <v>31750</v>
      </c>
      <c r="J488">
        <f>IF(A487=Emisiones_CH4_CO2eq_LA[[#This Row],[País]],IFERROR(Emisiones_CH4_CO2eq_LA[[#This Row],[Emisiones Fugitivas (kilotoneladas CO₂e)]]-I487,0),0)</f>
        <v>0</v>
      </c>
      <c r="K488" s="6">
        <f>IF(A487=Emisiones_CH4_CO2eq_LA[[#This Row],[País]],IFERROR(((Emisiones_CH4_CO2eq_LA[[#This Row],[Emisiones Fugitivas (kilotoneladas CO₂e)]]-I487)/I487)*100,0),0)</f>
        <v>0</v>
      </c>
      <c r="L488" s="6">
        <v>1.61717516426424</v>
      </c>
      <c r="M488">
        <v>5740</v>
      </c>
      <c r="N488">
        <f>IF(A487=Emisiones_CH4_CO2eq_LA[[#This Row],[País]],IFERROR(Emisiones_CH4_CO2eq_LA[[#This Row],[Residuos (kilotoneladas CO₂e)]]-M487,0),0)</f>
        <v>0</v>
      </c>
      <c r="O488" s="6">
        <f>IF(A487=Emisiones_CH4_CO2eq_LA[[#This Row],[País]],IFERROR(((Emisiones_CH4_CO2eq_LA[[#This Row],[Residuos (kilotoneladas CO₂e)]]-M487)/M487)*100,0),0)</f>
        <v>0</v>
      </c>
      <c r="P488" s="6">
        <v>0.29236489583863901</v>
      </c>
      <c r="Q488">
        <v>4420</v>
      </c>
      <c r="R488">
        <f>IF(A487=Emisiones_CH4_CO2eq_LA[[#This Row],[País]],IFERROR(Emisiones_CH4_CO2eq_LA[[#This Row],[UCTUS (kilotoneladas CO₂e)]]-Q487,0),0)</f>
        <v>0</v>
      </c>
      <c r="S488" s="6">
        <f>IF(A487=Emisiones_CH4_CO2eq_LA[[#This Row],[País]],IFERROR(((Emisiones_CH4_CO2eq_LA[[#This Row],[UCTUS (kilotoneladas CO₂e)]]-Q487)/Q487)*100,0),0)</f>
        <v>0</v>
      </c>
      <c r="T488" s="6">
        <v>0.22513115672591999</v>
      </c>
      <c r="U488">
        <v>0</v>
      </c>
      <c r="V488">
        <f>IF(A487=Emisiones_CH4_CO2eq_LA[[#This Row],[País]],IFERROR(Emisiones_CH4_CO2eq_LA[[#This Row],[Industria (kilotoneladas CO₂e)]]-U487,0),0)</f>
        <v>0</v>
      </c>
      <c r="W488" s="6">
        <f>IF(A487=Emisiones_CH4_CO2eq_LA[[#This Row],[País]],IFERROR(((Emisiones_CH4_CO2eq_LA[[#This Row],[Industria (kilotoneladas CO₂e)]]-U487)/U487)*100,0),0)</f>
        <v>0</v>
      </c>
      <c r="X488" s="6">
        <v>0</v>
      </c>
      <c r="Y488">
        <v>430</v>
      </c>
      <c r="Z488">
        <f>IF(A487=Emisiones_CH4_CO2eq_LA[[#This Row],[País]],IFERROR(Emisiones_CH4_CO2eq_LA[[#This Row],[Otras Quemas de Combustible (kilotoneladas CO₂e)]]-Y487,0),0)</f>
        <v>0</v>
      </c>
      <c r="AA488" s="6">
        <f>IF(A487=Emisiones_CH4_CO2eq_LA[[#This Row],[País]],IFERROR(((Emisiones_CH4_CO2eq_LA[[#This Row],[Otras Quemas de Combustible (kilotoneladas CO₂e)]]-Y487)/Y487)*100,0),0)</f>
        <v>0</v>
      </c>
      <c r="AB488" s="6">
        <v>0.02</v>
      </c>
    </row>
    <row r="489" spans="1:28" x14ac:dyDescent="0.25">
      <c r="A489" t="s">
        <v>376</v>
      </c>
      <c r="B489" t="s">
        <v>376</v>
      </c>
      <c r="C489" t="s">
        <v>377</v>
      </c>
      <c r="D489">
        <v>1991</v>
      </c>
      <c r="E489">
        <v>22480</v>
      </c>
      <c r="F489">
        <f>IF(A488=Emisiones_CH4_CO2eq_LA[[#This Row],[País]],IFERROR(Emisiones_CH4_CO2eq_LA[[#This Row],[Agricultura (kilotoneladas CO₂e)]]-E488,0),0)</f>
        <v>700</v>
      </c>
      <c r="G489" s="6">
        <f>IF(A488=Emisiones_CH4_CO2eq_LA[[#This Row],[País]],IFERROR(((Emisiones_CH4_CO2eq_LA[[#This Row],[Agricultura (kilotoneladas CO₂e)]]-E488)/E488)*100,0),0)</f>
        <v>3.2139577594123052</v>
      </c>
      <c r="H489" s="6">
        <v>1.1186305732484001</v>
      </c>
      <c r="I489">
        <v>33520</v>
      </c>
      <c r="J489">
        <f>IF(A488=Emisiones_CH4_CO2eq_LA[[#This Row],[País]],IFERROR(Emisiones_CH4_CO2eq_LA[[#This Row],[Emisiones Fugitivas (kilotoneladas CO₂e)]]-I488,0),0)</f>
        <v>1770</v>
      </c>
      <c r="K489" s="6">
        <f>IF(A488=Emisiones_CH4_CO2eq_LA[[#This Row],[País]],IFERROR(((Emisiones_CH4_CO2eq_LA[[#This Row],[Emisiones Fugitivas (kilotoneladas CO₂e)]]-I488)/I488)*100,0),0)</f>
        <v>5.5748031496062991</v>
      </c>
      <c r="L489" s="6">
        <v>1.6679936305732399</v>
      </c>
      <c r="M489">
        <v>5900</v>
      </c>
      <c r="N489">
        <f>IF(A488=Emisiones_CH4_CO2eq_LA[[#This Row],[País]],IFERROR(Emisiones_CH4_CO2eq_LA[[#This Row],[Residuos (kilotoneladas CO₂e)]]-M488,0),0)</f>
        <v>160</v>
      </c>
      <c r="O489" s="6">
        <f>IF(A488=Emisiones_CH4_CO2eq_LA[[#This Row],[País]],IFERROR(((Emisiones_CH4_CO2eq_LA[[#This Row],[Residuos (kilotoneladas CO₂e)]]-M488)/M488)*100,0),0)</f>
        <v>2.7874564459930316</v>
      </c>
      <c r="P489" s="6">
        <v>0.29359076433121001</v>
      </c>
      <c r="Q489">
        <v>4420</v>
      </c>
      <c r="R489">
        <f>IF(A488=Emisiones_CH4_CO2eq_LA[[#This Row],[País]],IFERROR(Emisiones_CH4_CO2eq_LA[[#This Row],[UCTUS (kilotoneladas CO₂e)]]-Q488,0),0)</f>
        <v>0</v>
      </c>
      <c r="S489" s="6">
        <f>IF(A488=Emisiones_CH4_CO2eq_LA[[#This Row],[País]],IFERROR(((Emisiones_CH4_CO2eq_LA[[#This Row],[UCTUS (kilotoneladas CO₂e)]]-Q488)/Q488)*100,0),0)</f>
        <v>0</v>
      </c>
      <c r="T489" s="6">
        <v>0.219944267515923</v>
      </c>
      <c r="U489">
        <v>0</v>
      </c>
      <c r="V489">
        <f>IF(A488=Emisiones_CH4_CO2eq_LA[[#This Row],[País]],IFERROR(Emisiones_CH4_CO2eq_LA[[#This Row],[Industria (kilotoneladas CO₂e)]]-U488,0),0)</f>
        <v>0</v>
      </c>
      <c r="W489" s="6">
        <f>IF(A488=Emisiones_CH4_CO2eq_LA[[#This Row],[País]],IFERROR(((Emisiones_CH4_CO2eq_LA[[#This Row],[Industria (kilotoneladas CO₂e)]]-U488)/U488)*100,0),0)</f>
        <v>0</v>
      </c>
      <c r="X489" s="6">
        <v>0</v>
      </c>
      <c r="Y489">
        <v>440</v>
      </c>
      <c r="Z489">
        <f>IF(A488=Emisiones_CH4_CO2eq_LA[[#This Row],[País]],IFERROR(Emisiones_CH4_CO2eq_LA[[#This Row],[Otras Quemas de Combustible (kilotoneladas CO₂e)]]-Y488,0),0)</f>
        <v>10</v>
      </c>
      <c r="AA489" s="6">
        <f>IF(A488=Emisiones_CH4_CO2eq_LA[[#This Row],[País]],IFERROR(((Emisiones_CH4_CO2eq_LA[[#This Row],[Otras Quemas de Combustible (kilotoneladas CO₂e)]]-Y488)/Y488)*100,0),0)</f>
        <v>2.3255813953488373</v>
      </c>
      <c r="AB489" s="6">
        <v>0.02</v>
      </c>
    </row>
    <row r="490" spans="1:28" x14ac:dyDescent="0.25">
      <c r="A490" t="s">
        <v>376</v>
      </c>
      <c r="B490" t="s">
        <v>376</v>
      </c>
      <c r="C490" t="s">
        <v>377</v>
      </c>
      <c r="D490">
        <v>1992</v>
      </c>
      <c r="E490">
        <v>22650</v>
      </c>
      <c r="F490">
        <f>IF(A489=Emisiones_CH4_CO2eq_LA[[#This Row],[País]],IFERROR(Emisiones_CH4_CO2eq_LA[[#This Row],[Agricultura (kilotoneladas CO₂e)]]-E489,0),0)</f>
        <v>170</v>
      </c>
      <c r="G490" s="6">
        <f>IF(A489=Emisiones_CH4_CO2eq_LA[[#This Row],[País]],IFERROR(((Emisiones_CH4_CO2eq_LA[[#This Row],[Agricultura (kilotoneladas CO₂e)]]-E489)/E489)*100,0),0)</f>
        <v>0.75622775800711739</v>
      </c>
      <c r="H490" s="6">
        <v>1.1017608716801199</v>
      </c>
      <c r="I490">
        <v>35290</v>
      </c>
      <c r="J490">
        <f>IF(A489=Emisiones_CH4_CO2eq_LA[[#This Row],[País]],IFERROR(Emisiones_CH4_CO2eq_LA[[#This Row],[Emisiones Fugitivas (kilotoneladas CO₂e)]]-I489,0),0)</f>
        <v>1770</v>
      </c>
      <c r="K490" s="6">
        <f>IF(A489=Emisiones_CH4_CO2eq_LA[[#This Row],[País]],IFERROR(((Emisiones_CH4_CO2eq_LA[[#This Row],[Emisiones Fugitivas (kilotoneladas CO₂e)]]-I489)/I489)*100,0),0)</f>
        <v>5.2804295942720767</v>
      </c>
      <c r="L490" s="6">
        <v>1.71660667380095</v>
      </c>
      <c r="M490">
        <v>6060</v>
      </c>
      <c r="N490">
        <f>IF(A489=Emisiones_CH4_CO2eq_LA[[#This Row],[País]],IFERROR(Emisiones_CH4_CO2eq_LA[[#This Row],[Residuos (kilotoneladas CO₂e)]]-M489,0),0)</f>
        <v>160</v>
      </c>
      <c r="O490" s="6">
        <f>IF(A489=Emisiones_CH4_CO2eq_LA[[#This Row],[País]],IFERROR(((Emisiones_CH4_CO2eq_LA[[#This Row],[Residuos (kilotoneladas CO₂e)]]-M489)/M489)*100,0),0)</f>
        <v>2.7118644067796609</v>
      </c>
      <c r="P490" s="6">
        <v>0.29477575639653603</v>
      </c>
      <c r="Q490">
        <v>4420</v>
      </c>
      <c r="R490">
        <f>IF(A489=Emisiones_CH4_CO2eq_LA[[#This Row],[País]],IFERROR(Emisiones_CH4_CO2eq_LA[[#This Row],[UCTUS (kilotoneladas CO₂e)]]-Q489,0),0)</f>
        <v>0</v>
      </c>
      <c r="S490" s="6">
        <f>IF(A489=Emisiones_CH4_CO2eq_LA[[#This Row],[País]],IFERROR(((Emisiones_CH4_CO2eq_LA[[#This Row],[UCTUS (kilotoneladas CO₂e)]]-Q489)/Q489)*100,0),0)</f>
        <v>0</v>
      </c>
      <c r="T490" s="6">
        <v>0.21500145928592199</v>
      </c>
      <c r="U490">
        <v>0</v>
      </c>
      <c r="V490">
        <f>IF(A489=Emisiones_CH4_CO2eq_LA[[#This Row],[País]],IFERROR(Emisiones_CH4_CO2eq_LA[[#This Row],[Industria (kilotoneladas CO₂e)]]-U489,0),0)</f>
        <v>0</v>
      </c>
      <c r="W490" s="6">
        <f>IF(A489=Emisiones_CH4_CO2eq_LA[[#This Row],[País]],IFERROR(((Emisiones_CH4_CO2eq_LA[[#This Row],[Industria (kilotoneladas CO₂e)]]-U489)/U489)*100,0),0)</f>
        <v>0</v>
      </c>
      <c r="X490" s="6">
        <v>0</v>
      </c>
      <c r="Y490">
        <v>450</v>
      </c>
      <c r="Z490">
        <f>IF(A489=Emisiones_CH4_CO2eq_LA[[#This Row],[País]],IFERROR(Emisiones_CH4_CO2eq_LA[[#This Row],[Otras Quemas de Combustible (kilotoneladas CO₂e)]]-Y489,0),0)</f>
        <v>10</v>
      </c>
      <c r="AA490" s="6">
        <f>IF(A489=Emisiones_CH4_CO2eq_LA[[#This Row],[País]],IFERROR(((Emisiones_CH4_CO2eq_LA[[#This Row],[Otras Quemas de Combustible (kilotoneladas CO₂e)]]-Y489)/Y489)*100,0),0)</f>
        <v>2.2727272727272729</v>
      </c>
      <c r="AB490" s="6">
        <v>0.02</v>
      </c>
    </row>
    <row r="491" spans="1:28" x14ac:dyDescent="0.25">
      <c r="A491" t="s">
        <v>376</v>
      </c>
      <c r="B491" t="s">
        <v>376</v>
      </c>
      <c r="C491" t="s">
        <v>377</v>
      </c>
      <c r="D491">
        <v>1993</v>
      </c>
      <c r="E491">
        <v>22250</v>
      </c>
      <c r="F491">
        <f>IF(A490=Emisiones_CH4_CO2eq_LA[[#This Row],[País]],IFERROR(Emisiones_CH4_CO2eq_LA[[#This Row],[Agricultura (kilotoneladas CO₂e)]]-E490,0),0)</f>
        <v>-400</v>
      </c>
      <c r="G491" s="6">
        <f>IF(A490=Emisiones_CH4_CO2eq_LA[[#This Row],[País]],IFERROR(((Emisiones_CH4_CO2eq_LA[[#This Row],[Agricultura (kilotoneladas CO₂e)]]-E490)/E490)*100,0),0)</f>
        <v>-1.7660044150110374</v>
      </c>
      <c r="H491" s="6">
        <v>1.05866679354808</v>
      </c>
      <c r="I491">
        <v>37050</v>
      </c>
      <c r="J491">
        <f>IF(A490=Emisiones_CH4_CO2eq_LA[[#This Row],[País]],IFERROR(Emisiones_CH4_CO2eq_LA[[#This Row],[Emisiones Fugitivas (kilotoneladas CO₂e)]]-I490,0),0)</f>
        <v>1760</v>
      </c>
      <c r="K491" s="6">
        <f>IF(A490=Emisiones_CH4_CO2eq_LA[[#This Row],[País]],IFERROR(((Emisiones_CH4_CO2eq_LA[[#This Row],[Emisiones Fugitivas (kilotoneladas CO₂e)]]-I490)/I490)*100,0),0)</f>
        <v>4.9872485123264383</v>
      </c>
      <c r="L491" s="6">
        <v>1.76285863824523</v>
      </c>
      <c r="M491">
        <v>6230</v>
      </c>
      <c r="N491">
        <f>IF(A490=Emisiones_CH4_CO2eq_LA[[#This Row],[País]],IFERROR(Emisiones_CH4_CO2eq_LA[[#This Row],[Residuos (kilotoneladas CO₂e)]]-M490,0),0)</f>
        <v>170</v>
      </c>
      <c r="O491" s="6">
        <f>IF(A490=Emisiones_CH4_CO2eq_LA[[#This Row],[País]],IFERROR(((Emisiones_CH4_CO2eq_LA[[#This Row],[Residuos (kilotoneladas CO₂e)]]-M490)/M490)*100,0),0)</f>
        <v>2.8052805280528053</v>
      </c>
      <c r="P491" s="6">
        <v>0.29642670219346201</v>
      </c>
      <c r="Q491">
        <v>4420</v>
      </c>
      <c r="R491">
        <f>IF(A490=Emisiones_CH4_CO2eq_LA[[#This Row],[País]],IFERROR(Emisiones_CH4_CO2eq_LA[[#This Row],[UCTUS (kilotoneladas CO₂e)]]-Q490,0),0)</f>
        <v>0</v>
      </c>
      <c r="S491" s="6">
        <f>IF(A490=Emisiones_CH4_CO2eq_LA[[#This Row],[País]],IFERROR(((Emisiones_CH4_CO2eq_LA[[#This Row],[UCTUS (kilotoneladas CO₂e)]]-Q490)/Q490)*100,0),0)</f>
        <v>0</v>
      </c>
      <c r="T491" s="6">
        <v>0.210305942808202</v>
      </c>
      <c r="U491">
        <v>0</v>
      </c>
      <c r="V491">
        <f>IF(A490=Emisiones_CH4_CO2eq_LA[[#This Row],[País]],IFERROR(Emisiones_CH4_CO2eq_LA[[#This Row],[Industria (kilotoneladas CO₂e)]]-U490,0),0)</f>
        <v>0</v>
      </c>
      <c r="W491" s="6">
        <f>IF(A490=Emisiones_CH4_CO2eq_LA[[#This Row],[País]],IFERROR(((Emisiones_CH4_CO2eq_LA[[#This Row],[Industria (kilotoneladas CO₂e)]]-U490)/U490)*100,0),0)</f>
        <v>0</v>
      </c>
      <c r="X491" s="6">
        <v>0</v>
      </c>
      <c r="Y491">
        <v>460</v>
      </c>
      <c r="Z491">
        <f>IF(A490=Emisiones_CH4_CO2eq_LA[[#This Row],[País]],IFERROR(Emisiones_CH4_CO2eq_LA[[#This Row],[Otras Quemas de Combustible (kilotoneladas CO₂e)]]-Y490,0),0)</f>
        <v>10</v>
      </c>
      <c r="AA491" s="6">
        <f>IF(A490=Emisiones_CH4_CO2eq_LA[[#This Row],[País]],IFERROR(((Emisiones_CH4_CO2eq_LA[[#This Row],[Otras Quemas de Combustible (kilotoneladas CO₂e)]]-Y490)/Y490)*100,0),0)</f>
        <v>2.2222222222222223</v>
      </c>
      <c r="AB491" s="6">
        <v>0.02</v>
      </c>
    </row>
    <row r="492" spans="1:28" x14ac:dyDescent="0.25">
      <c r="A492" t="s">
        <v>376</v>
      </c>
      <c r="B492" t="s">
        <v>376</v>
      </c>
      <c r="C492" t="s">
        <v>377</v>
      </c>
      <c r="D492">
        <v>1994</v>
      </c>
      <c r="E492">
        <v>23000</v>
      </c>
      <c r="F492">
        <f>IF(A491=Emisiones_CH4_CO2eq_LA[[#This Row],[País]],IFERROR(Emisiones_CH4_CO2eq_LA[[#This Row],[Agricultura (kilotoneladas CO₂e)]]-E491,0),0)</f>
        <v>750</v>
      </c>
      <c r="G492" s="6">
        <f>IF(A491=Emisiones_CH4_CO2eq_LA[[#This Row],[País]],IFERROR(((Emisiones_CH4_CO2eq_LA[[#This Row],[Agricultura (kilotoneladas CO₂e)]]-E491)/E491)*100,0),0)</f>
        <v>3.3707865168539324</v>
      </c>
      <c r="H492" s="6">
        <v>1.07101280558789</v>
      </c>
      <c r="I492">
        <v>38820</v>
      </c>
      <c r="J492">
        <f>IF(A491=Emisiones_CH4_CO2eq_LA[[#This Row],[País]],IFERROR(Emisiones_CH4_CO2eq_LA[[#This Row],[Emisiones Fugitivas (kilotoneladas CO₂e)]]-I491,0),0)</f>
        <v>1770</v>
      </c>
      <c r="K492" s="6">
        <f>IF(A491=Emisiones_CH4_CO2eq_LA[[#This Row],[País]],IFERROR(((Emisiones_CH4_CO2eq_LA[[#This Row],[Emisiones Fugitivas (kilotoneladas CO₂e)]]-I491)/I491)*100,0),0)</f>
        <v>4.7773279352226723</v>
      </c>
      <c r="L492" s="6">
        <v>1.8076833527357301</v>
      </c>
      <c r="M492">
        <v>6390</v>
      </c>
      <c r="N492">
        <f>IF(A491=Emisiones_CH4_CO2eq_LA[[#This Row],[País]],IFERROR(Emisiones_CH4_CO2eq_LA[[#This Row],[Residuos (kilotoneladas CO₂e)]]-M491,0),0)</f>
        <v>160</v>
      </c>
      <c r="O492" s="6">
        <f>IF(A491=Emisiones_CH4_CO2eq_LA[[#This Row],[País]],IFERROR(((Emisiones_CH4_CO2eq_LA[[#This Row],[Residuos (kilotoneladas CO₂e)]]-M491)/M491)*100,0),0)</f>
        <v>2.5682182985553772</v>
      </c>
      <c r="P492" s="6">
        <v>0.29755529685680998</v>
      </c>
      <c r="Q492">
        <v>4420</v>
      </c>
      <c r="R492">
        <f>IF(A491=Emisiones_CH4_CO2eq_LA[[#This Row],[País]],IFERROR(Emisiones_CH4_CO2eq_LA[[#This Row],[UCTUS (kilotoneladas CO₂e)]]-Q491,0),0)</f>
        <v>0</v>
      </c>
      <c r="S492" s="6">
        <f>IF(A491=Emisiones_CH4_CO2eq_LA[[#This Row],[País]],IFERROR(((Emisiones_CH4_CO2eq_LA[[#This Row],[UCTUS (kilotoneladas CO₂e)]]-Q491)/Q491)*100,0),0)</f>
        <v>0</v>
      </c>
      <c r="T492" s="6">
        <v>0.205820721769499</v>
      </c>
      <c r="U492">
        <v>0</v>
      </c>
      <c r="V492">
        <f>IF(A491=Emisiones_CH4_CO2eq_LA[[#This Row],[País]],IFERROR(Emisiones_CH4_CO2eq_LA[[#This Row],[Industria (kilotoneladas CO₂e)]]-U491,0),0)</f>
        <v>0</v>
      </c>
      <c r="W492" s="6">
        <f>IF(A491=Emisiones_CH4_CO2eq_LA[[#This Row],[País]],IFERROR(((Emisiones_CH4_CO2eq_LA[[#This Row],[Industria (kilotoneladas CO₂e)]]-U491)/U491)*100,0),0)</f>
        <v>0</v>
      </c>
      <c r="X492" s="6">
        <v>0</v>
      </c>
      <c r="Y492">
        <v>470</v>
      </c>
      <c r="Z492">
        <f>IF(A491=Emisiones_CH4_CO2eq_LA[[#This Row],[País]],IFERROR(Emisiones_CH4_CO2eq_LA[[#This Row],[Otras Quemas de Combustible (kilotoneladas CO₂e)]]-Y491,0),0)</f>
        <v>10</v>
      </c>
      <c r="AA492" s="6">
        <f>IF(A491=Emisiones_CH4_CO2eq_LA[[#This Row],[País]],IFERROR(((Emisiones_CH4_CO2eq_LA[[#This Row],[Otras Quemas de Combustible (kilotoneladas CO₂e)]]-Y491)/Y491)*100,0),0)</f>
        <v>2.1739130434782608</v>
      </c>
      <c r="AB492" s="6">
        <v>0.02</v>
      </c>
    </row>
    <row r="493" spans="1:28" x14ac:dyDescent="0.25">
      <c r="A493" t="s">
        <v>376</v>
      </c>
      <c r="B493" t="s">
        <v>376</v>
      </c>
      <c r="C493" t="s">
        <v>377</v>
      </c>
      <c r="D493">
        <v>1995</v>
      </c>
      <c r="E493">
        <v>23200</v>
      </c>
      <c r="F493">
        <f>IF(A492=Emisiones_CH4_CO2eq_LA[[#This Row],[País]],IFERROR(Emisiones_CH4_CO2eq_LA[[#This Row],[Agricultura (kilotoneladas CO₂e)]]-E492,0),0)</f>
        <v>200</v>
      </c>
      <c r="G493" s="6">
        <f>IF(A492=Emisiones_CH4_CO2eq_LA[[#This Row],[País]],IFERROR(((Emisiones_CH4_CO2eq_LA[[#This Row],[Agricultura (kilotoneladas CO₂e)]]-E492)/E492)*100,0),0)</f>
        <v>0.86956521739130432</v>
      </c>
      <c r="H493" s="6">
        <v>1.0578632985271901</v>
      </c>
      <c r="I493">
        <v>40590</v>
      </c>
      <c r="J493">
        <f>IF(A492=Emisiones_CH4_CO2eq_LA[[#This Row],[País]],IFERROR(Emisiones_CH4_CO2eq_LA[[#This Row],[Emisiones Fugitivas (kilotoneladas CO₂e)]]-I492,0),0)</f>
        <v>1770</v>
      </c>
      <c r="K493" s="6">
        <f>IF(A492=Emisiones_CH4_CO2eq_LA[[#This Row],[País]],IFERROR(((Emisiones_CH4_CO2eq_LA[[#This Row],[Emisiones Fugitivas (kilotoneladas CO₂e)]]-I492)/I492)*100,0),0)</f>
        <v>4.5595054095826892</v>
      </c>
      <c r="L493" s="6">
        <v>1.85080479686288</v>
      </c>
      <c r="M493">
        <v>6560</v>
      </c>
      <c r="N493">
        <f>IF(A492=Emisiones_CH4_CO2eq_LA[[#This Row],[País]],IFERROR(Emisiones_CH4_CO2eq_LA[[#This Row],[Residuos (kilotoneladas CO₂e)]]-M492,0),0)</f>
        <v>170</v>
      </c>
      <c r="O493" s="6">
        <f>IF(A492=Emisiones_CH4_CO2eq_LA[[#This Row],[País]],IFERROR(((Emisiones_CH4_CO2eq_LA[[#This Row],[Residuos (kilotoneladas CO₂e)]]-M492)/M492)*100,0),0)</f>
        <v>2.6604068857589982</v>
      </c>
      <c r="P493" s="6">
        <v>0.29911996716975903</v>
      </c>
      <c r="Q493">
        <v>4420</v>
      </c>
      <c r="R493">
        <f>IF(A492=Emisiones_CH4_CO2eq_LA[[#This Row],[País]],IFERROR(Emisiones_CH4_CO2eq_LA[[#This Row],[UCTUS (kilotoneladas CO₂e)]]-Q492,0),0)</f>
        <v>0</v>
      </c>
      <c r="S493" s="6">
        <f>IF(A492=Emisiones_CH4_CO2eq_LA[[#This Row],[País]],IFERROR(((Emisiones_CH4_CO2eq_LA[[#This Row],[UCTUS (kilotoneladas CO₂e)]]-Q492)/Q492)*100,0),0)</f>
        <v>0</v>
      </c>
      <c r="T493" s="6">
        <v>0.201541197391819</v>
      </c>
      <c r="U493">
        <v>0</v>
      </c>
      <c r="V493">
        <f>IF(A492=Emisiones_CH4_CO2eq_LA[[#This Row],[País]],IFERROR(Emisiones_CH4_CO2eq_LA[[#This Row],[Industria (kilotoneladas CO₂e)]]-U492,0),0)</f>
        <v>0</v>
      </c>
      <c r="W493" s="6">
        <f>IF(A492=Emisiones_CH4_CO2eq_LA[[#This Row],[País]],IFERROR(((Emisiones_CH4_CO2eq_LA[[#This Row],[Industria (kilotoneladas CO₂e)]]-U492)/U492)*100,0),0)</f>
        <v>0</v>
      </c>
      <c r="X493" s="6">
        <v>0</v>
      </c>
      <c r="Y493">
        <v>480</v>
      </c>
      <c r="Z493">
        <f>IF(A492=Emisiones_CH4_CO2eq_LA[[#This Row],[País]],IFERROR(Emisiones_CH4_CO2eq_LA[[#This Row],[Otras Quemas de Combustible (kilotoneladas CO₂e)]]-Y492,0),0)</f>
        <v>10</v>
      </c>
      <c r="AA493" s="6">
        <f>IF(A492=Emisiones_CH4_CO2eq_LA[[#This Row],[País]],IFERROR(((Emisiones_CH4_CO2eq_LA[[#This Row],[Otras Quemas de Combustible (kilotoneladas CO₂e)]]-Y492)/Y492)*100,0),0)</f>
        <v>2.1276595744680851</v>
      </c>
      <c r="AB493" s="6">
        <v>0.02</v>
      </c>
    </row>
    <row r="494" spans="1:28" x14ac:dyDescent="0.25">
      <c r="A494" t="s">
        <v>376</v>
      </c>
      <c r="B494" t="s">
        <v>376</v>
      </c>
      <c r="C494" t="s">
        <v>377</v>
      </c>
      <c r="D494">
        <v>1996</v>
      </c>
      <c r="E494">
        <v>23010</v>
      </c>
      <c r="F494">
        <f>IF(A493=Emisiones_CH4_CO2eq_LA[[#This Row],[País]],IFERROR(Emisiones_CH4_CO2eq_LA[[#This Row],[Agricultura (kilotoneladas CO₂e)]]-E493,0),0)</f>
        <v>-190</v>
      </c>
      <c r="G494" s="6">
        <f>IF(A493=Emisiones_CH4_CO2eq_LA[[#This Row],[País]],IFERROR(((Emisiones_CH4_CO2eq_LA[[#This Row],[Agricultura (kilotoneladas CO₂e)]]-E493)/E493)*100,0),0)</f>
        <v>-0.81896551724137934</v>
      </c>
      <c r="H494" s="6">
        <v>1.0278745644599301</v>
      </c>
      <c r="I494">
        <v>41750</v>
      </c>
      <c r="J494">
        <f>IF(A493=Emisiones_CH4_CO2eq_LA[[#This Row],[País]],IFERROR(Emisiones_CH4_CO2eq_LA[[#This Row],[Emisiones Fugitivas (kilotoneladas CO₂e)]]-I493,0),0)</f>
        <v>1160</v>
      </c>
      <c r="K494" s="6">
        <f>IF(A493=Emisiones_CH4_CO2eq_LA[[#This Row],[País]],IFERROR(((Emisiones_CH4_CO2eq_LA[[#This Row],[Emisiones Fugitivas (kilotoneladas CO₂e)]]-I493)/I493)*100,0),0)</f>
        <v>2.8578467602857849</v>
      </c>
      <c r="L494" s="6">
        <v>1.8650049137853999</v>
      </c>
      <c r="M494">
        <v>6710</v>
      </c>
      <c r="N494">
        <f>IF(A493=Emisiones_CH4_CO2eq_LA[[#This Row],[País]],IFERROR(Emisiones_CH4_CO2eq_LA[[#This Row],[Residuos (kilotoneladas CO₂e)]]-M493,0),0)</f>
        <v>150</v>
      </c>
      <c r="O494" s="6">
        <f>IF(A493=Emisiones_CH4_CO2eq_LA[[#This Row],[País]],IFERROR(((Emisiones_CH4_CO2eq_LA[[#This Row],[Residuos (kilotoneladas CO₂e)]]-M493)/M493)*100,0),0)</f>
        <v>2.2865853658536586</v>
      </c>
      <c r="P494" s="6">
        <v>0.29974090949700699</v>
      </c>
      <c r="Q494">
        <v>1700</v>
      </c>
      <c r="R494">
        <f>IF(A493=Emisiones_CH4_CO2eq_LA[[#This Row],[País]],IFERROR(Emisiones_CH4_CO2eq_LA[[#This Row],[UCTUS (kilotoneladas CO₂e)]]-Q493,0),0)</f>
        <v>-2720</v>
      </c>
      <c r="S494" s="6">
        <f>IF(A493=Emisiones_CH4_CO2eq_LA[[#This Row],[País]],IFERROR(((Emisiones_CH4_CO2eq_LA[[#This Row],[UCTUS (kilotoneladas CO₂e)]]-Q493)/Q493)*100,0),0)</f>
        <v>-61.53846153846154</v>
      </c>
      <c r="T494" s="6">
        <v>7.5940319842758799E-2</v>
      </c>
      <c r="U494" s="5">
        <v>0</v>
      </c>
      <c r="V494">
        <f>IF(A493=Emisiones_CH4_CO2eq_LA[[#This Row],[País]],IFERROR(Emisiones_CH4_CO2eq_LA[[#This Row],[Industria (kilotoneladas CO₂e)]]-U493,0),0)</f>
        <v>0</v>
      </c>
      <c r="W494" s="6">
        <f>IF(A493=Emisiones_CH4_CO2eq_LA[[#This Row],[País]],IFERROR(((Emisiones_CH4_CO2eq_LA[[#This Row],[Industria (kilotoneladas CO₂e)]]-U493)/U493)*100,0),0)</f>
        <v>0</v>
      </c>
      <c r="X494" s="6">
        <v>0</v>
      </c>
      <c r="Y494">
        <v>490</v>
      </c>
      <c r="Z494">
        <f>IF(A493=Emisiones_CH4_CO2eq_LA[[#This Row],[País]],IFERROR(Emisiones_CH4_CO2eq_LA[[#This Row],[Otras Quemas de Combustible (kilotoneladas CO₂e)]]-Y493,0),0)</f>
        <v>10</v>
      </c>
      <c r="AA494" s="6">
        <f>IF(A493=Emisiones_CH4_CO2eq_LA[[#This Row],[País]],IFERROR(((Emisiones_CH4_CO2eq_LA[[#This Row],[Otras Quemas de Combustible (kilotoneladas CO₂e)]]-Y493)/Y493)*100,0),0)</f>
        <v>2.083333333333333</v>
      </c>
      <c r="AB494" s="6">
        <v>0.02</v>
      </c>
    </row>
    <row r="495" spans="1:28" x14ac:dyDescent="0.25">
      <c r="A495" t="s">
        <v>376</v>
      </c>
      <c r="B495" t="s">
        <v>376</v>
      </c>
      <c r="C495" t="s">
        <v>377</v>
      </c>
      <c r="D495">
        <v>1997</v>
      </c>
      <c r="E495">
        <v>23320</v>
      </c>
      <c r="F495">
        <f>IF(A494=Emisiones_CH4_CO2eq_LA[[#This Row],[País]],IFERROR(Emisiones_CH4_CO2eq_LA[[#This Row],[Agricultura (kilotoneladas CO₂e)]]-E494,0),0)</f>
        <v>310</v>
      </c>
      <c r="G495" s="6">
        <f>IF(A494=Emisiones_CH4_CO2eq_LA[[#This Row],[País]],IFERROR(((Emisiones_CH4_CO2eq_LA[[#This Row],[Agricultura (kilotoneladas CO₂e)]]-E494)/E494)*100,0),0)</f>
        <v>1.3472403302911777</v>
      </c>
      <c r="H495" s="6">
        <v>1.0211051755845499</v>
      </c>
      <c r="I495">
        <v>42920</v>
      </c>
      <c r="J495">
        <f>IF(A494=Emisiones_CH4_CO2eq_LA[[#This Row],[País]],IFERROR(Emisiones_CH4_CO2eq_LA[[#This Row],[Emisiones Fugitivas (kilotoneladas CO₂e)]]-I494,0),0)</f>
        <v>1170</v>
      </c>
      <c r="K495" s="6">
        <f>IF(A494=Emisiones_CH4_CO2eq_LA[[#This Row],[País]],IFERROR(((Emisiones_CH4_CO2eq_LA[[#This Row],[Emisiones Fugitivas (kilotoneladas CO₂e)]]-I494)/I494)*100,0),0)</f>
        <v>2.8023952095808382</v>
      </c>
      <c r="L495" s="6">
        <v>1.87932393379455</v>
      </c>
      <c r="M495">
        <v>6870</v>
      </c>
      <c r="N495">
        <f>IF(A494=Emisiones_CH4_CO2eq_LA[[#This Row],[País]],IFERROR(Emisiones_CH4_CO2eq_LA[[#This Row],[Residuos (kilotoneladas CO₂e)]]-M494,0),0)</f>
        <v>160</v>
      </c>
      <c r="O495" s="6">
        <f>IF(A494=Emisiones_CH4_CO2eq_LA[[#This Row],[País]],IFERROR(((Emisiones_CH4_CO2eq_LA[[#This Row],[Residuos (kilotoneladas CO₂e)]]-M494)/M494)*100,0),0)</f>
        <v>2.3845007451564828</v>
      </c>
      <c r="P495" s="6">
        <v>0.30081443208687197</v>
      </c>
      <c r="Q495">
        <v>1800</v>
      </c>
      <c r="R495">
        <f>IF(A494=Emisiones_CH4_CO2eq_LA[[#This Row],[País]],IFERROR(Emisiones_CH4_CO2eq_LA[[#This Row],[UCTUS (kilotoneladas CO₂e)]]-Q494,0),0)</f>
        <v>100</v>
      </c>
      <c r="S495" s="6">
        <f>IF(A494=Emisiones_CH4_CO2eq_LA[[#This Row],[País]],IFERROR(((Emisiones_CH4_CO2eq_LA[[#This Row],[UCTUS (kilotoneladas CO₂e)]]-Q494)/Q494)*100,0),0)</f>
        <v>5.8823529411764701</v>
      </c>
      <c r="T495" s="6">
        <v>7.8816008407040894E-2</v>
      </c>
      <c r="U495">
        <v>0</v>
      </c>
      <c r="V495">
        <f>IF(A494=Emisiones_CH4_CO2eq_LA[[#This Row],[País]],IFERROR(Emisiones_CH4_CO2eq_LA[[#This Row],[Industria (kilotoneladas CO₂e)]]-U494,0),0)</f>
        <v>0</v>
      </c>
      <c r="W495" s="6">
        <f>IF(A494=Emisiones_CH4_CO2eq_LA[[#This Row],[País]],IFERROR(((Emisiones_CH4_CO2eq_LA[[#This Row],[Industria (kilotoneladas CO₂e)]]-U494)/U494)*100,0),0)</f>
        <v>0</v>
      </c>
      <c r="X495" s="6">
        <v>0</v>
      </c>
      <c r="Y495">
        <v>500</v>
      </c>
      <c r="Z495">
        <f>IF(A494=Emisiones_CH4_CO2eq_LA[[#This Row],[País]],IFERROR(Emisiones_CH4_CO2eq_LA[[#This Row],[Otras Quemas de Combustible (kilotoneladas CO₂e)]]-Y494,0),0)</f>
        <v>10</v>
      </c>
      <c r="AA495" s="6">
        <f>IF(A494=Emisiones_CH4_CO2eq_LA[[#This Row],[País]],IFERROR(((Emisiones_CH4_CO2eq_LA[[#This Row],[Otras Quemas de Combustible (kilotoneladas CO₂e)]]-Y494)/Y494)*100,0),0)</f>
        <v>2.0408163265306123</v>
      </c>
      <c r="AB495" s="6">
        <v>0.02</v>
      </c>
    </row>
    <row r="496" spans="1:28" x14ac:dyDescent="0.25">
      <c r="A496" t="s">
        <v>376</v>
      </c>
      <c r="B496" t="s">
        <v>376</v>
      </c>
      <c r="C496" t="s">
        <v>377</v>
      </c>
      <c r="D496">
        <v>1998</v>
      </c>
      <c r="E496">
        <v>23790</v>
      </c>
      <c r="F496">
        <f>IF(A495=Emisiones_CH4_CO2eq_LA[[#This Row],[País]],IFERROR(Emisiones_CH4_CO2eq_LA[[#This Row],[Agricultura (kilotoneladas CO₂e)]]-E495,0),0)</f>
        <v>470</v>
      </c>
      <c r="G496" s="6">
        <f>IF(A495=Emisiones_CH4_CO2eq_LA[[#This Row],[País]],IFERROR(((Emisiones_CH4_CO2eq_LA[[#This Row],[Agricultura (kilotoneladas CO₂e)]]-E495)/E495)*100,0),0)</f>
        <v>2.0154373927958833</v>
      </c>
      <c r="H496" s="6">
        <v>1.02151230194512</v>
      </c>
      <c r="I496">
        <v>44080</v>
      </c>
      <c r="J496">
        <f>IF(A495=Emisiones_CH4_CO2eq_LA[[#This Row],[País]],IFERROR(Emisiones_CH4_CO2eq_LA[[#This Row],[Emisiones Fugitivas (kilotoneladas CO₂e)]]-I495,0),0)</f>
        <v>1160</v>
      </c>
      <c r="K496" s="6">
        <f>IF(A495=Emisiones_CH4_CO2eq_LA[[#This Row],[País]],IFERROR(((Emisiones_CH4_CO2eq_LA[[#This Row],[Emisiones Fugitivas (kilotoneladas CO₂e)]]-I495)/I495)*100,0),0)</f>
        <v>2.7027027027027026</v>
      </c>
      <c r="L496" s="6">
        <v>1.8927390613594399</v>
      </c>
      <c r="M496">
        <v>7030</v>
      </c>
      <c r="N496">
        <f>IF(A495=Emisiones_CH4_CO2eq_LA[[#This Row],[País]],IFERROR(Emisiones_CH4_CO2eq_LA[[#This Row],[Residuos (kilotoneladas CO₂e)]]-M495,0),0)</f>
        <v>160</v>
      </c>
      <c r="O496" s="6">
        <f>IF(A495=Emisiones_CH4_CO2eq_LA[[#This Row],[País]],IFERROR(((Emisiones_CH4_CO2eq_LA[[#This Row],[Residuos (kilotoneladas CO₂e)]]-M495)/M495)*100,0),0)</f>
        <v>2.3289665211062593</v>
      </c>
      <c r="P496" s="6">
        <v>0.30185924685473797</v>
      </c>
      <c r="Q496">
        <v>3540</v>
      </c>
      <c r="R496">
        <f>IF(A495=Emisiones_CH4_CO2eq_LA[[#This Row],[País]],IFERROR(Emisiones_CH4_CO2eq_LA[[#This Row],[UCTUS (kilotoneladas CO₂e)]]-Q495,0),0)</f>
        <v>1740</v>
      </c>
      <c r="S496" s="6">
        <f>IF(A495=Emisiones_CH4_CO2eq_LA[[#This Row],[País]],IFERROR(((Emisiones_CH4_CO2eq_LA[[#This Row],[UCTUS (kilotoneladas CO₂e)]]-Q495)/Q495)*100,0),0)</f>
        <v>96.666666666666671</v>
      </c>
      <c r="T496" s="6">
        <v>0.152003091588303</v>
      </c>
      <c r="U496">
        <v>0</v>
      </c>
      <c r="V496">
        <f>IF(A495=Emisiones_CH4_CO2eq_LA[[#This Row],[País]],IFERROR(Emisiones_CH4_CO2eq_LA[[#This Row],[Industria (kilotoneladas CO₂e)]]-U495,0),0)</f>
        <v>0</v>
      </c>
      <c r="W496" s="6">
        <f>IF(A495=Emisiones_CH4_CO2eq_LA[[#This Row],[País]],IFERROR(((Emisiones_CH4_CO2eq_LA[[#This Row],[Industria (kilotoneladas CO₂e)]]-U495)/U495)*100,0),0)</f>
        <v>0</v>
      </c>
      <c r="X496" s="6">
        <v>0</v>
      </c>
      <c r="Y496">
        <v>510</v>
      </c>
      <c r="Z496">
        <f>IF(A495=Emisiones_CH4_CO2eq_LA[[#This Row],[País]],IFERROR(Emisiones_CH4_CO2eq_LA[[#This Row],[Otras Quemas de Combustible (kilotoneladas CO₂e)]]-Y495,0),0)</f>
        <v>10</v>
      </c>
      <c r="AA496" s="6">
        <f>IF(A495=Emisiones_CH4_CO2eq_LA[[#This Row],[País]],IFERROR(((Emisiones_CH4_CO2eq_LA[[#This Row],[Otras Quemas de Combustible (kilotoneladas CO₂e)]]-Y495)/Y495)*100,0),0)</f>
        <v>2</v>
      </c>
      <c r="AB496" s="6">
        <v>0.02</v>
      </c>
    </row>
    <row r="497" spans="1:28" x14ac:dyDescent="0.25">
      <c r="A497" t="s">
        <v>376</v>
      </c>
      <c r="B497" t="s">
        <v>376</v>
      </c>
      <c r="C497" t="s">
        <v>377</v>
      </c>
      <c r="D497">
        <v>1999</v>
      </c>
      <c r="E497">
        <v>24000</v>
      </c>
      <c r="F497">
        <f>IF(A496=Emisiones_CH4_CO2eq_LA[[#This Row],[País]],IFERROR(Emisiones_CH4_CO2eq_LA[[#This Row],[Agricultura (kilotoneladas CO₂e)]]-E496,0),0)</f>
        <v>210</v>
      </c>
      <c r="G497" s="6">
        <f>IF(A496=Emisiones_CH4_CO2eq_LA[[#This Row],[País]],IFERROR(((Emisiones_CH4_CO2eq_LA[[#This Row],[Agricultura (kilotoneladas CO₂e)]]-E496)/E496)*100,0),0)</f>
        <v>0.88272383354350581</v>
      </c>
      <c r="H497" s="6">
        <v>1.0109519797809601</v>
      </c>
      <c r="I497">
        <v>45250</v>
      </c>
      <c r="J497">
        <f>IF(A496=Emisiones_CH4_CO2eq_LA[[#This Row],[País]],IFERROR(Emisiones_CH4_CO2eq_LA[[#This Row],[Emisiones Fugitivas (kilotoneladas CO₂e)]]-I496,0),0)</f>
        <v>1170</v>
      </c>
      <c r="K497" s="6">
        <f>IF(A496=Emisiones_CH4_CO2eq_LA[[#This Row],[País]],IFERROR(((Emisiones_CH4_CO2eq_LA[[#This Row],[Emisiones Fugitivas (kilotoneladas CO₂e)]]-I496)/I496)*100,0),0)</f>
        <v>2.6542649727767693</v>
      </c>
      <c r="L497" s="6">
        <v>1.9060657118786799</v>
      </c>
      <c r="M497">
        <v>7190</v>
      </c>
      <c r="N497">
        <f>IF(A496=Emisiones_CH4_CO2eq_LA[[#This Row],[País]],IFERROR(Emisiones_CH4_CO2eq_LA[[#This Row],[Residuos (kilotoneladas CO₂e)]]-M496,0),0)</f>
        <v>160</v>
      </c>
      <c r="O497" s="6">
        <f>IF(A496=Emisiones_CH4_CO2eq_LA[[#This Row],[País]],IFERROR(((Emisiones_CH4_CO2eq_LA[[#This Row],[Residuos (kilotoneladas CO₂e)]]-M496)/M496)*100,0),0)</f>
        <v>2.275960170697013</v>
      </c>
      <c r="P497" s="6">
        <v>0.30286436394271199</v>
      </c>
      <c r="Q497">
        <v>1890</v>
      </c>
      <c r="R497">
        <f>IF(A496=Emisiones_CH4_CO2eq_LA[[#This Row],[País]],IFERROR(Emisiones_CH4_CO2eq_LA[[#This Row],[UCTUS (kilotoneladas CO₂e)]]-Q496,0),0)</f>
        <v>-1650</v>
      </c>
      <c r="S497" s="6">
        <f>IF(A496=Emisiones_CH4_CO2eq_LA[[#This Row],[País]],IFERROR(((Emisiones_CH4_CO2eq_LA[[#This Row],[UCTUS (kilotoneladas CO₂e)]]-Q496)/Q496)*100,0),0)</f>
        <v>-46.610169491525419</v>
      </c>
      <c r="T497" s="6">
        <v>7.9612468407750603E-2</v>
      </c>
      <c r="U497">
        <v>120</v>
      </c>
      <c r="V497">
        <f>IF(A496=Emisiones_CH4_CO2eq_LA[[#This Row],[País]],IFERROR(Emisiones_CH4_CO2eq_LA[[#This Row],[Industria (kilotoneladas CO₂e)]]-U496,0),0)</f>
        <v>120</v>
      </c>
      <c r="W497" s="6">
        <f>IF(A496=Emisiones_CH4_CO2eq_LA[[#This Row],[País]],IFERROR(((Emisiones_CH4_CO2eq_LA[[#This Row],[Industria (kilotoneladas CO₂e)]]-U496)/U496)*100,0),0)</f>
        <v>0</v>
      </c>
      <c r="X497" s="6">
        <v>5.0547598989048002E-3</v>
      </c>
      <c r="Y497">
        <v>520</v>
      </c>
      <c r="Z497">
        <f>IF(A496=Emisiones_CH4_CO2eq_LA[[#This Row],[País]],IFERROR(Emisiones_CH4_CO2eq_LA[[#This Row],[Otras Quemas de Combustible (kilotoneladas CO₂e)]]-Y496,0),0)</f>
        <v>10</v>
      </c>
      <c r="AA497" s="6">
        <f>IF(A496=Emisiones_CH4_CO2eq_LA[[#This Row],[País]],IFERROR(((Emisiones_CH4_CO2eq_LA[[#This Row],[Otras Quemas de Combustible (kilotoneladas CO₂e)]]-Y496)/Y496)*100,0),0)</f>
        <v>1.9607843137254901</v>
      </c>
      <c r="AB497" s="6">
        <v>0.02</v>
      </c>
    </row>
    <row r="498" spans="1:28" x14ac:dyDescent="0.25">
      <c r="A498" t="s">
        <v>376</v>
      </c>
      <c r="B498" t="s">
        <v>376</v>
      </c>
      <c r="C498" t="s">
        <v>377</v>
      </c>
      <c r="D498">
        <v>2000</v>
      </c>
      <c r="E498">
        <v>24500</v>
      </c>
      <c r="F498">
        <f>IF(A497=Emisiones_CH4_CO2eq_LA[[#This Row],[País]],IFERROR(Emisiones_CH4_CO2eq_LA[[#This Row],[Agricultura (kilotoneladas CO₂e)]]-E497,0),0)</f>
        <v>500</v>
      </c>
      <c r="G498" s="6">
        <f>IF(A497=Emisiones_CH4_CO2eq_LA[[#This Row],[País]],IFERROR(((Emisiones_CH4_CO2eq_LA[[#This Row],[Agricultura (kilotoneladas CO₂e)]]-E497)/E497)*100,0),0)</f>
        <v>2.083333333333333</v>
      </c>
      <c r="H498" s="6">
        <v>1.0127314814814801</v>
      </c>
      <c r="I498">
        <v>46420</v>
      </c>
      <c r="J498">
        <f>IF(A497=Emisiones_CH4_CO2eq_LA[[#This Row],[País]],IFERROR(Emisiones_CH4_CO2eq_LA[[#This Row],[Emisiones Fugitivas (kilotoneladas CO₂e)]]-I497,0),0)</f>
        <v>1170</v>
      </c>
      <c r="K498" s="6">
        <f>IF(A497=Emisiones_CH4_CO2eq_LA[[#This Row],[País]],IFERROR(((Emisiones_CH4_CO2eq_LA[[#This Row],[Emisiones Fugitivas (kilotoneladas CO₂e)]]-I497)/I497)*100,0),0)</f>
        <v>2.5856353591160222</v>
      </c>
      <c r="L498" s="6">
        <v>1.9188161375661299</v>
      </c>
      <c r="M498">
        <v>7350</v>
      </c>
      <c r="N498">
        <f>IF(A497=Emisiones_CH4_CO2eq_LA[[#This Row],[País]],IFERROR(Emisiones_CH4_CO2eq_LA[[#This Row],[Residuos (kilotoneladas CO₂e)]]-M497,0),0)</f>
        <v>160</v>
      </c>
      <c r="O498" s="6">
        <f>IF(A497=Emisiones_CH4_CO2eq_LA[[#This Row],[País]],IFERROR(((Emisiones_CH4_CO2eq_LA[[#This Row],[Residuos (kilotoneladas CO₂e)]]-M497)/M497)*100,0),0)</f>
        <v>2.2253129346314324</v>
      </c>
      <c r="P498" s="6">
        <v>0.30381944444444398</v>
      </c>
      <c r="Q498">
        <v>2110</v>
      </c>
      <c r="R498">
        <f>IF(A497=Emisiones_CH4_CO2eq_LA[[#This Row],[País]],IFERROR(Emisiones_CH4_CO2eq_LA[[#This Row],[UCTUS (kilotoneladas CO₂e)]]-Q497,0),0)</f>
        <v>220</v>
      </c>
      <c r="S498" s="6">
        <f>IF(A497=Emisiones_CH4_CO2eq_LA[[#This Row],[País]],IFERROR(((Emisiones_CH4_CO2eq_LA[[#This Row],[UCTUS (kilotoneladas CO₂e)]]-Q497)/Q497)*100,0),0)</f>
        <v>11.640211640211639</v>
      </c>
      <c r="T498" s="6">
        <v>8.7218915343915293E-2</v>
      </c>
      <c r="U498">
        <v>120</v>
      </c>
      <c r="V498">
        <f>IF(A497=Emisiones_CH4_CO2eq_LA[[#This Row],[País]],IFERROR(Emisiones_CH4_CO2eq_LA[[#This Row],[Industria (kilotoneladas CO₂e)]]-U497,0),0)</f>
        <v>0</v>
      </c>
      <c r="W498" s="6">
        <f>IF(A497=Emisiones_CH4_CO2eq_LA[[#This Row],[País]],IFERROR(((Emisiones_CH4_CO2eq_LA[[#This Row],[Industria (kilotoneladas CO₂e)]]-U497)/U497)*100,0),0)</f>
        <v>0</v>
      </c>
      <c r="X498" s="6">
        <v>4.96031746031746E-3</v>
      </c>
      <c r="Y498">
        <v>530</v>
      </c>
      <c r="Z498">
        <f>IF(A497=Emisiones_CH4_CO2eq_LA[[#This Row],[País]],IFERROR(Emisiones_CH4_CO2eq_LA[[#This Row],[Otras Quemas de Combustible (kilotoneladas CO₂e)]]-Y497,0),0)</f>
        <v>10</v>
      </c>
      <c r="AA498" s="6">
        <f>IF(A497=Emisiones_CH4_CO2eq_LA[[#This Row],[País]],IFERROR(((Emisiones_CH4_CO2eq_LA[[#This Row],[Otras Quemas de Combustible (kilotoneladas CO₂e)]]-Y497)/Y497)*100,0),0)</f>
        <v>1.9230769230769231</v>
      </c>
      <c r="AB498" s="6">
        <v>0.02</v>
      </c>
    </row>
    <row r="499" spans="1:28" x14ac:dyDescent="0.25">
      <c r="A499" t="s">
        <v>376</v>
      </c>
      <c r="B499" t="s">
        <v>376</v>
      </c>
      <c r="C499" t="s">
        <v>377</v>
      </c>
      <c r="D499">
        <v>2001</v>
      </c>
      <c r="E499">
        <v>25290</v>
      </c>
      <c r="F499">
        <f>IF(A498=Emisiones_CH4_CO2eq_LA[[#This Row],[País]],IFERROR(Emisiones_CH4_CO2eq_LA[[#This Row],[Agricultura (kilotoneladas CO₂e)]]-E498,0),0)</f>
        <v>790</v>
      </c>
      <c r="G499" s="6">
        <f>IF(A498=Emisiones_CH4_CO2eq_LA[[#This Row],[País]],IFERROR(((Emisiones_CH4_CO2eq_LA[[#This Row],[Agricultura (kilotoneladas CO₂e)]]-E498)/E498)*100,0),0)</f>
        <v>3.2244897959183669</v>
      </c>
      <c r="H499" s="6">
        <v>1.02613000081149</v>
      </c>
      <c r="I499">
        <v>44710</v>
      </c>
      <c r="J499">
        <f>IF(A498=Emisiones_CH4_CO2eq_LA[[#This Row],[País]],IFERROR(Emisiones_CH4_CO2eq_LA[[#This Row],[Emisiones Fugitivas (kilotoneladas CO₂e)]]-I498,0),0)</f>
        <v>-1710</v>
      </c>
      <c r="K499" s="6">
        <f>IF(A498=Emisiones_CH4_CO2eq_LA[[#This Row],[País]],IFERROR(((Emisiones_CH4_CO2eq_LA[[#This Row],[Emisiones Fugitivas (kilotoneladas CO₂e)]]-I498)/I498)*100,0),0)</f>
        <v>-3.6837570012925465</v>
      </c>
      <c r="L499" s="6">
        <v>1.8140874786983601</v>
      </c>
      <c r="M499">
        <v>7480</v>
      </c>
      <c r="N499">
        <f>IF(A498=Emisiones_CH4_CO2eq_LA[[#This Row],[País]],IFERROR(Emisiones_CH4_CO2eq_LA[[#This Row],[Residuos (kilotoneladas CO₂e)]]-M498,0),0)</f>
        <v>130</v>
      </c>
      <c r="O499" s="6">
        <f>IF(A498=Emisiones_CH4_CO2eq_LA[[#This Row],[País]],IFERROR(((Emisiones_CH4_CO2eq_LA[[#This Row],[Residuos (kilotoneladas CO₂e)]]-M498)/M498)*100,0),0)</f>
        <v>1.7687074829931975</v>
      </c>
      <c r="P499" s="6">
        <v>0.30349752495333898</v>
      </c>
      <c r="Q499">
        <v>7770</v>
      </c>
      <c r="R499">
        <f>IF(A498=Emisiones_CH4_CO2eq_LA[[#This Row],[País]],IFERROR(Emisiones_CH4_CO2eq_LA[[#This Row],[UCTUS (kilotoneladas CO₂e)]]-Q498,0),0)</f>
        <v>5660</v>
      </c>
      <c r="S499" s="6">
        <f>IF(A498=Emisiones_CH4_CO2eq_LA[[#This Row],[País]],IFERROR(((Emisiones_CH4_CO2eq_LA[[#This Row],[UCTUS (kilotoneladas CO₂e)]]-Q498)/Q498)*100,0),0)</f>
        <v>268.2464454976303</v>
      </c>
      <c r="T499" s="6">
        <v>0.31526414022559401</v>
      </c>
      <c r="U499">
        <v>120</v>
      </c>
      <c r="V499">
        <f>IF(A498=Emisiones_CH4_CO2eq_LA[[#This Row],[País]],IFERROR(Emisiones_CH4_CO2eq_LA[[#This Row],[Industria (kilotoneladas CO₂e)]]-U498,0),0)</f>
        <v>0</v>
      </c>
      <c r="W499" s="6">
        <f>IF(A498=Emisiones_CH4_CO2eq_LA[[#This Row],[País]],IFERROR(((Emisiones_CH4_CO2eq_LA[[#This Row],[Industria (kilotoneladas CO₂e)]]-U498)/U498)*100,0),0)</f>
        <v>0</v>
      </c>
      <c r="X499" s="6">
        <v>4.8689442505883297E-3</v>
      </c>
      <c r="Y499">
        <v>550</v>
      </c>
      <c r="Z499">
        <f>IF(A498=Emisiones_CH4_CO2eq_LA[[#This Row],[País]],IFERROR(Emisiones_CH4_CO2eq_LA[[#This Row],[Otras Quemas de Combustible (kilotoneladas CO₂e)]]-Y498,0),0)</f>
        <v>20</v>
      </c>
      <c r="AA499" s="6">
        <f>IF(A498=Emisiones_CH4_CO2eq_LA[[#This Row],[País]],IFERROR(((Emisiones_CH4_CO2eq_LA[[#This Row],[Otras Quemas de Combustible (kilotoneladas CO₂e)]]-Y498)/Y498)*100,0),0)</f>
        <v>3.7735849056603774</v>
      </c>
      <c r="AB499" s="6">
        <v>0.02</v>
      </c>
    </row>
    <row r="500" spans="1:28" x14ac:dyDescent="0.25">
      <c r="A500" t="s">
        <v>376</v>
      </c>
      <c r="B500" t="s">
        <v>376</v>
      </c>
      <c r="C500" t="s">
        <v>377</v>
      </c>
      <c r="D500">
        <v>2002</v>
      </c>
      <c r="E500">
        <v>25450</v>
      </c>
      <c r="F500">
        <f>IF(A499=Emisiones_CH4_CO2eq_LA[[#This Row],[País]],IFERROR(Emisiones_CH4_CO2eq_LA[[#This Row],[Agricultura (kilotoneladas CO₂e)]]-E499,0),0)</f>
        <v>160</v>
      </c>
      <c r="G500" s="6">
        <f>IF(A499=Emisiones_CH4_CO2eq_LA[[#This Row],[País]],IFERROR(((Emisiones_CH4_CO2eq_LA[[#This Row],[Agricultura (kilotoneladas CO₂e)]]-E499)/E499)*100,0),0)</f>
        <v>0.63266113088177145</v>
      </c>
      <c r="H500" s="6">
        <v>1.0139442231075599</v>
      </c>
      <c r="I500">
        <v>43010</v>
      </c>
      <c r="J500">
        <f>IF(A499=Emisiones_CH4_CO2eq_LA[[#This Row],[País]],IFERROR(Emisiones_CH4_CO2eq_LA[[#This Row],[Emisiones Fugitivas (kilotoneladas CO₂e)]]-I499,0),0)</f>
        <v>-1700</v>
      </c>
      <c r="K500" s="6">
        <f>IF(A499=Emisiones_CH4_CO2eq_LA[[#This Row],[País]],IFERROR(((Emisiones_CH4_CO2eq_LA[[#This Row],[Emisiones Fugitivas (kilotoneladas CO₂e)]]-I499)/I499)*100,0),0)</f>
        <v>-3.8022813688212929</v>
      </c>
      <c r="L500" s="6">
        <v>1.7135458167330599</v>
      </c>
      <c r="M500">
        <v>7610</v>
      </c>
      <c r="N500">
        <f>IF(A499=Emisiones_CH4_CO2eq_LA[[#This Row],[País]],IFERROR(Emisiones_CH4_CO2eq_LA[[#This Row],[Residuos (kilotoneladas CO₂e)]]-M499,0),0)</f>
        <v>130</v>
      </c>
      <c r="O500" s="6">
        <f>IF(A499=Emisiones_CH4_CO2eq_LA[[#This Row],[País]],IFERROR(((Emisiones_CH4_CO2eq_LA[[#This Row],[Residuos (kilotoneladas CO₂e)]]-M499)/M499)*100,0),0)</f>
        <v>1.7379679144385027</v>
      </c>
      <c r="P500" s="6">
        <v>0.30318725099601501</v>
      </c>
      <c r="Q500">
        <v>850</v>
      </c>
      <c r="R500">
        <f>IF(A499=Emisiones_CH4_CO2eq_LA[[#This Row],[País]],IFERROR(Emisiones_CH4_CO2eq_LA[[#This Row],[UCTUS (kilotoneladas CO₂e)]]-Q499,0),0)</f>
        <v>-6920</v>
      </c>
      <c r="S500" s="6">
        <f>IF(A499=Emisiones_CH4_CO2eq_LA[[#This Row],[País]],IFERROR(((Emisiones_CH4_CO2eq_LA[[#This Row],[UCTUS (kilotoneladas CO₂e)]]-Q499)/Q499)*100,0),0)</f>
        <v>-89.060489060489061</v>
      </c>
      <c r="T500" s="6">
        <v>3.38645418326693E-2</v>
      </c>
      <c r="U500">
        <v>120</v>
      </c>
      <c r="V500">
        <f>IF(A499=Emisiones_CH4_CO2eq_LA[[#This Row],[País]],IFERROR(Emisiones_CH4_CO2eq_LA[[#This Row],[Industria (kilotoneladas CO₂e)]]-U499,0),0)</f>
        <v>0</v>
      </c>
      <c r="W500" s="6">
        <f>IF(A499=Emisiones_CH4_CO2eq_LA[[#This Row],[País]],IFERROR(((Emisiones_CH4_CO2eq_LA[[#This Row],[Industria (kilotoneladas CO₂e)]]-U499)/U499)*100,0),0)</f>
        <v>0</v>
      </c>
      <c r="X500" s="6">
        <v>4.7808764940238998E-3</v>
      </c>
      <c r="Y500">
        <v>560</v>
      </c>
      <c r="Z500">
        <f>IF(A499=Emisiones_CH4_CO2eq_LA[[#This Row],[País]],IFERROR(Emisiones_CH4_CO2eq_LA[[#This Row],[Otras Quemas de Combustible (kilotoneladas CO₂e)]]-Y499,0),0)</f>
        <v>10</v>
      </c>
      <c r="AA500" s="6">
        <f>IF(A499=Emisiones_CH4_CO2eq_LA[[#This Row],[País]],IFERROR(((Emisiones_CH4_CO2eq_LA[[#This Row],[Otras Quemas de Combustible (kilotoneladas CO₂e)]]-Y499)/Y499)*100,0),0)</f>
        <v>1.8181818181818181</v>
      </c>
      <c r="AB500" s="6">
        <v>0.02</v>
      </c>
    </row>
    <row r="501" spans="1:28" x14ac:dyDescent="0.25">
      <c r="A501" t="s">
        <v>376</v>
      </c>
      <c r="B501" t="s">
        <v>376</v>
      </c>
      <c r="C501" t="s">
        <v>377</v>
      </c>
      <c r="D501">
        <v>2003</v>
      </c>
      <c r="E501">
        <v>26130</v>
      </c>
      <c r="F501">
        <f>IF(A500=Emisiones_CH4_CO2eq_LA[[#This Row],[País]],IFERROR(Emisiones_CH4_CO2eq_LA[[#This Row],[Agricultura (kilotoneladas CO₂e)]]-E500,0),0)</f>
        <v>680</v>
      </c>
      <c r="G501" s="6">
        <f>IF(A500=Emisiones_CH4_CO2eq_LA[[#This Row],[País]],IFERROR(((Emisiones_CH4_CO2eq_LA[[#This Row],[Agricultura (kilotoneladas CO₂e)]]-E500)/E500)*100,0),0)</f>
        <v>2.6719056974459727</v>
      </c>
      <c r="H501" s="6">
        <v>1.0226205385097</v>
      </c>
      <c r="I501">
        <v>41300</v>
      </c>
      <c r="J501">
        <f>IF(A500=Emisiones_CH4_CO2eq_LA[[#This Row],[País]],IFERROR(Emisiones_CH4_CO2eq_LA[[#This Row],[Emisiones Fugitivas (kilotoneladas CO₂e)]]-I500,0),0)</f>
        <v>-1710</v>
      </c>
      <c r="K501" s="6">
        <f>IF(A500=Emisiones_CH4_CO2eq_LA[[#This Row],[País]],IFERROR(((Emisiones_CH4_CO2eq_LA[[#This Row],[Emisiones Fugitivas (kilotoneladas CO₂e)]]-I500)/I500)*100,0),0)</f>
        <v>-3.9758195768425946</v>
      </c>
      <c r="L501" s="6">
        <v>1.61631183469004</v>
      </c>
      <c r="M501">
        <v>7730</v>
      </c>
      <c r="N501">
        <f>IF(A500=Emisiones_CH4_CO2eq_LA[[#This Row],[País]],IFERROR(Emisiones_CH4_CO2eq_LA[[#This Row],[Residuos (kilotoneladas CO₂e)]]-M500,0),0)</f>
        <v>120</v>
      </c>
      <c r="O501" s="6">
        <f>IF(A500=Emisiones_CH4_CO2eq_LA[[#This Row],[País]],IFERROR(((Emisiones_CH4_CO2eq_LA[[#This Row],[Residuos (kilotoneladas CO₂e)]]-M500)/M500)*100,0),0)</f>
        <v>1.5768725361366622</v>
      </c>
      <c r="P501" s="6">
        <v>0.30252035065748201</v>
      </c>
      <c r="Q501">
        <v>8359.9999999999891</v>
      </c>
      <c r="R501">
        <f>IF(A500=Emisiones_CH4_CO2eq_LA[[#This Row],[País]],IFERROR(Emisiones_CH4_CO2eq_LA[[#This Row],[UCTUS (kilotoneladas CO₂e)]]-Q500,0),0)</f>
        <v>7509.9999999999891</v>
      </c>
      <c r="S501" s="6">
        <f>IF(A500=Emisiones_CH4_CO2eq_LA[[#This Row],[País]],IFERROR(((Emisiones_CH4_CO2eq_LA[[#This Row],[UCTUS (kilotoneladas CO₂e)]]-Q500)/Q500)*100,0),0)</f>
        <v>883.52941176470449</v>
      </c>
      <c r="T501" s="6">
        <v>0.32717595491546603</v>
      </c>
      <c r="U501">
        <v>120</v>
      </c>
      <c r="V501">
        <f>IF(A500=Emisiones_CH4_CO2eq_LA[[#This Row],[País]],IFERROR(Emisiones_CH4_CO2eq_LA[[#This Row],[Industria (kilotoneladas CO₂e)]]-U500,0),0)</f>
        <v>0</v>
      </c>
      <c r="W501" s="6">
        <f>IF(A500=Emisiones_CH4_CO2eq_LA[[#This Row],[País]],IFERROR(((Emisiones_CH4_CO2eq_LA[[#This Row],[Industria (kilotoneladas CO₂e)]]-U500)/U500)*100,0),0)</f>
        <v>0</v>
      </c>
      <c r="X501" s="6">
        <v>4.6963055729492796E-3</v>
      </c>
      <c r="Y501">
        <v>580</v>
      </c>
      <c r="Z501">
        <f>IF(A500=Emisiones_CH4_CO2eq_LA[[#This Row],[País]],IFERROR(Emisiones_CH4_CO2eq_LA[[#This Row],[Otras Quemas de Combustible (kilotoneladas CO₂e)]]-Y500,0),0)</f>
        <v>20</v>
      </c>
      <c r="AA501" s="6">
        <f>IF(A500=Emisiones_CH4_CO2eq_LA[[#This Row],[País]],IFERROR(((Emisiones_CH4_CO2eq_LA[[#This Row],[Otras Quemas de Combustible (kilotoneladas CO₂e)]]-Y500)/Y500)*100,0),0)</f>
        <v>3.5714285714285712</v>
      </c>
      <c r="AB501" s="6">
        <v>0.02</v>
      </c>
    </row>
    <row r="502" spans="1:28" x14ac:dyDescent="0.25">
      <c r="A502" t="s">
        <v>376</v>
      </c>
      <c r="B502" t="s">
        <v>376</v>
      </c>
      <c r="C502" t="s">
        <v>377</v>
      </c>
      <c r="D502">
        <v>2004</v>
      </c>
      <c r="E502">
        <v>26660</v>
      </c>
      <c r="F502">
        <f>IF(A501=Emisiones_CH4_CO2eq_LA[[#This Row],[País]],IFERROR(Emisiones_CH4_CO2eq_LA[[#This Row],[Agricultura (kilotoneladas CO₂e)]]-E501,0),0)</f>
        <v>530</v>
      </c>
      <c r="G502" s="6">
        <f>IF(A501=Emisiones_CH4_CO2eq_LA[[#This Row],[País]],IFERROR(((Emisiones_CH4_CO2eq_LA[[#This Row],[Agricultura (kilotoneladas CO₂e)]]-E501)/E501)*100,0),0)</f>
        <v>2.0283199387676998</v>
      </c>
      <c r="H502" s="6">
        <v>1.02550294264722</v>
      </c>
      <c r="I502">
        <v>39600</v>
      </c>
      <c r="J502">
        <f>IF(A501=Emisiones_CH4_CO2eq_LA[[#This Row],[País]],IFERROR(Emisiones_CH4_CO2eq_LA[[#This Row],[Emisiones Fugitivas (kilotoneladas CO₂e)]]-I501,0),0)</f>
        <v>-1700</v>
      </c>
      <c r="K502" s="6">
        <f>IF(A501=Emisiones_CH4_CO2eq_LA[[#This Row],[País]],IFERROR(((Emisiones_CH4_CO2eq_LA[[#This Row],[Emisiones Fugitivas (kilotoneladas CO₂e)]]-I501)/I501)*100,0),0)</f>
        <v>-4.1162227602905572</v>
      </c>
      <c r="L502" s="6">
        <v>1.52325268300188</v>
      </c>
      <c r="M502">
        <v>7860</v>
      </c>
      <c r="N502">
        <f>IF(A501=Emisiones_CH4_CO2eq_LA[[#This Row],[País]],IFERROR(Emisiones_CH4_CO2eq_LA[[#This Row],[Residuos (kilotoneladas CO₂e)]]-M501,0),0)</f>
        <v>130</v>
      </c>
      <c r="O502" s="6">
        <f>IF(A501=Emisiones_CH4_CO2eq_LA[[#This Row],[País]],IFERROR(((Emisiones_CH4_CO2eq_LA[[#This Row],[Residuos (kilotoneladas CO₂e)]]-M501)/M501)*100,0),0)</f>
        <v>1.6817593790426906</v>
      </c>
      <c r="P502" s="6">
        <v>0.30234257798976799</v>
      </c>
      <c r="Q502">
        <v>1350</v>
      </c>
      <c r="R502">
        <f>IF(A501=Emisiones_CH4_CO2eq_LA[[#This Row],[País]],IFERROR(Emisiones_CH4_CO2eq_LA[[#This Row],[UCTUS (kilotoneladas CO₂e)]]-Q501,0),0)</f>
        <v>-7009.9999999999891</v>
      </c>
      <c r="S502" s="6">
        <f>IF(A501=Emisiones_CH4_CO2eq_LA[[#This Row],[País]],IFERROR(((Emisiones_CH4_CO2eq_LA[[#This Row],[UCTUS (kilotoneladas CO₂e)]]-Q501)/Q501)*100,0),0)</f>
        <v>-83.851674641148293</v>
      </c>
      <c r="T502" s="6">
        <v>5.1929068738700603E-2</v>
      </c>
      <c r="U502">
        <v>120</v>
      </c>
      <c r="V502">
        <f>IF(A501=Emisiones_CH4_CO2eq_LA[[#This Row],[País]],IFERROR(Emisiones_CH4_CO2eq_LA[[#This Row],[Industria (kilotoneladas CO₂e)]]-U501,0),0)</f>
        <v>0</v>
      </c>
      <c r="W502" s="6">
        <f>IF(A501=Emisiones_CH4_CO2eq_LA[[#This Row],[País]],IFERROR(((Emisiones_CH4_CO2eq_LA[[#This Row],[Industria (kilotoneladas CO₂e)]]-U501)/U501)*100,0),0)</f>
        <v>0</v>
      </c>
      <c r="X502" s="6">
        <v>4.6159172212178303E-3</v>
      </c>
      <c r="Y502">
        <v>600</v>
      </c>
      <c r="Z502">
        <f>IF(A501=Emisiones_CH4_CO2eq_LA[[#This Row],[País]],IFERROR(Emisiones_CH4_CO2eq_LA[[#This Row],[Otras Quemas de Combustible (kilotoneladas CO₂e)]]-Y501,0),0)</f>
        <v>20</v>
      </c>
      <c r="AA502" s="6">
        <f>IF(A501=Emisiones_CH4_CO2eq_LA[[#This Row],[País]],IFERROR(((Emisiones_CH4_CO2eq_LA[[#This Row],[Otras Quemas de Combustible (kilotoneladas CO₂e)]]-Y501)/Y501)*100,0),0)</f>
        <v>3.4482758620689653</v>
      </c>
      <c r="AB502" s="6">
        <v>0.02</v>
      </c>
    </row>
    <row r="503" spans="1:28" x14ac:dyDescent="0.25">
      <c r="A503" t="s">
        <v>376</v>
      </c>
      <c r="B503" t="s">
        <v>376</v>
      </c>
      <c r="C503" t="s">
        <v>377</v>
      </c>
      <c r="D503">
        <v>2005</v>
      </c>
      <c r="E503">
        <v>27520</v>
      </c>
      <c r="F503">
        <f>IF(A502=Emisiones_CH4_CO2eq_LA[[#This Row],[País]],IFERROR(Emisiones_CH4_CO2eq_LA[[#This Row],[Agricultura (kilotoneladas CO₂e)]]-E502,0),0)</f>
        <v>860</v>
      </c>
      <c r="G503" s="6">
        <f>IF(A502=Emisiones_CH4_CO2eq_LA[[#This Row],[País]],IFERROR(((Emisiones_CH4_CO2eq_LA[[#This Row],[Agricultura (kilotoneladas CO₂e)]]-E502)/E502)*100,0),0)</f>
        <v>3.225806451612903</v>
      </c>
      <c r="H503" s="6">
        <v>1.0411622276029</v>
      </c>
      <c r="I503">
        <v>37890</v>
      </c>
      <c r="J503">
        <f>IF(A502=Emisiones_CH4_CO2eq_LA[[#This Row],[País]],IFERROR(Emisiones_CH4_CO2eq_LA[[#This Row],[Emisiones Fugitivas (kilotoneladas CO₂e)]]-I502,0),0)</f>
        <v>-1710</v>
      </c>
      <c r="K503" s="6">
        <f>IF(A502=Emisiones_CH4_CO2eq_LA[[#This Row],[País]],IFERROR(((Emisiones_CH4_CO2eq_LA[[#This Row],[Emisiones Fugitivas (kilotoneladas CO₂e)]]-I502)/I502)*100,0),0)</f>
        <v>-4.3181818181818183</v>
      </c>
      <c r="L503" s="6">
        <v>1.4334897094430901</v>
      </c>
      <c r="M503">
        <v>7990</v>
      </c>
      <c r="N503">
        <f>IF(A502=Emisiones_CH4_CO2eq_LA[[#This Row],[País]],IFERROR(Emisiones_CH4_CO2eq_LA[[#This Row],[Residuos (kilotoneladas CO₂e)]]-M502,0),0)</f>
        <v>130</v>
      </c>
      <c r="O503" s="6">
        <f>IF(A502=Emisiones_CH4_CO2eq_LA[[#This Row],[País]],IFERROR(((Emisiones_CH4_CO2eq_LA[[#This Row],[Residuos (kilotoneladas CO₂e)]]-M502)/M502)*100,0),0)</f>
        <v>1.6539440203562339</v>
      </c>
      <c r="P503" s="6">
        <v>0.30228510895883698</v>
      </c>
      <c r="Q503">
        <v>2640</v>
      </c>
      <c r="R503">
        <f>IF(A502=Emisiones_CH4_CO2eq_LA[[#This Row],[País]],IFERROR(Emisiones_CH4_CO2eq_LA[[#This Row],[UCTUS (kilotoneladas CO₂e)]]-Q502,0),0)</f>
        <v>1290</v>
      </c>
      <c r="S503" s="6">
        <f>IF(A502=Emisiones_CH4_CO2eq_LA[[#This Row],[País]],IFERROR(((Emisiones_CH4_CO2eq_LA[[#This Row],[UCTUS (kilotoneladas CO₂e)]]-Q502)/Q502)*100,0),0)</f>
        <v>95.555555555555557</v>
      </c>
      <c r="T503" s="6">
        <v>9.9878934624697296E-2</v>
      </c>
      <c r="U503">
        <v>120</v>
      </c>
      <c r="V503">
        <f>IF(A502=Emisiones_CH4_CO2eq_LA[[#This Row],[País]],IFERROR(Emisiones_CH4_CO2eq_LA[[#This Row],[Industria (kilotoneladas CO₂e)]]-U502,0),0)</f>
        <v>0</v>
      </c>
      <c r="W503" s="6">
        <f>IF(A502=Emisiones_CH4_CO2eq_LA[[#This Row],[País]],IFERROR(((Emisiones_CH4_CO2eq_LA[[#This Row],[Industria (kilotoneladas CO₂e)]]-U502)/U502)*100,0),0)</f>
        <v>0</v>
      </c>
      <c r="X503" s="6">
        <v>4.5399515738498699E-3</v>
      </c>
      <c r="Y503">
        <v>620</v>
      </c>
      <c r="Z503">
        <f>IF(A502=Emisiones_CH4_CO2eq_LA[[#This Row],[País]],IFERROR(Emisiones_CH4_CO2eq_LA[[#This Row],[Otras Quemas de Combustible (kilotoneladas CO₂e)]]-Y502,0),0)</f>
        <v>20</v>
      </c>
      <c r="AA503" s="6">
        <f>IF(A502=Emisiones_CH4_CO2eq_LA[[#This Row],[País]],IFERROR(((Emisiones_CH4_CO2eq_LA[[#This Row],[Otras Quemas de Combustible (kilotoneladas CO₂e)]]-Y502)/Y502)*100,0),0)</f>
        <v>3.3333333333333335</v>
      </c>
      <c r="AB503" s="6">
        <v>0.02</v>
      </c>
    </row>
    <row r="504" spans="1:28" x14ac:dyDescent="0.25">
      <c r="A504" t="s">
        <v>376</v>
      </c>
      <c r="B504" t="s">
        <v>376</v>
      </c>
      <c r="C504" t="s">
        <v>377</v>
      </c>
      <c r="D504">
        <v>2006</v>
      </c>
      <c r="E504">
        <v>27510</v>
      </c>
      <c r="F504">
        <f>IF(A503=Emisiones_CH4_CO2eq_LA[[#This Row],[País]],IFERROR(Emisiones_CH4_CO2eq_LA[[#This Row],[Agricultura (kilotoneladas CO₂e)]]-E503,0),0)</f>
        <v>-10</v>
      </c>
      <c r="G504" s="6">
        <f>IF(A503=Emisiones_CH4_CO2eq_LA[[#This Row],[País]],IFERROR(((Emisiones_CH4_CO2eq_LA[[#This Row],[Agricultura (kilotoneladas CO₂e)]]-E503)/E503)*100,0),0)</f>
        <v>-3.6337209302325583E-2</v>
      </c>
      <c r="H504" s="6">
        <v>1.02458100558659</v>
      </c>
      <c r="I504">
        <v>37380</v>
      </c>
      <c r="J504">
        <f>IF(A503=Emisiones_CH4_CO2eq_LA[[#This Row],[País]],IFERROR(Emisiones_CH4_CO2eq_LA[[#This Row],[Emisiones Fugitivas (kilotoneladas CO₂e)]]-I503,0),0)</f>
        <v>-510</v>
      </c>
      <c r="K504" s="6">
        <f>IF(A503=Emisiones_CH4_CO2eq_LA[[#This Row],[País]],IFERROR(((Emisiones_CH4_CO2eq_LA[[#This Row],[Emisiones Fugitivas (kilotoneladas CO₂e)]]-I503)/I503)*100,0),0)</f>
        <v>-1.3460015835312746</v>
      </c>
      <c r="L504" s="6">
        <v>1.39217877094972</v>
      </c>
      <c r="M504">
        <v>8199.9999999999891</v>
      </c>
      <c r="N504">
        <f>IF(A503=Emisiones_CH4_CO2eq_LA[[#This Row],[País]],IFERROR(Emisiones_CH4_CO2eq_LA[[#This Row],[Residuos (kilotoneladas CO₂e)]]-M503,0),0)</f>
        <v>209.99999999998909</v>
      </c>
      <c r="O504" s="6">
        <f>IF(A503=Emisiones_CH4_CO2eq_LA[[#This Row],[País]],IFERROR(((Emisiones_CH4_CO2eq_LA[[#This Row],[Residuos (kilotoneladas CO₂e)]]-M503)/M503)*100,0),0)</f>
        <v>2.6282853566957334</v>
      </c>
      <c r="P504" s="6">
        <v>0.30540037243947799</v>
      </c>
      <c r="Q504">
        <v>4200</v>
      </c>
      <c r="R504">
        <f>IF(A503=Emisiones_CH4_CO2eq_LA[[#This Row],[País]],IFERROR(Emisiones_CH4_CO2eq_LA[[#This Row],[UCTUS (kilotoneladas CO₂e)]]-Q503,0),0)</f>
        <v>1560</v>
      </c>
      <c r="S504" s="6">
        <f>IF(A503=Emisiones_CH4_CO2eq_LA[[#This Row],[País]],IFERROR(((Emisiones_CH4_CO2eq_LA[[#This Row],[UCTUS (kilotoneladas CO₂e)]]-Q503)/Q503)*100,0),0)</f>
        <v>59.090909090909093</v>
      </c>
      <c r="T504" s="6">
        <v>0.15642458100558601</v>
      </c>
      <c r="U504">
        <v>120</v>
      </c>
      <c r="V504">
        <f>IF(A503=Emisiones_CH4_CO2eq_LA[[#This Row],[País]],IFERROR(Emisiones_CH4_CO2eq_LA[[#This Row],[Industria (kilotoneladas CO₂e)]]-U503,0),0)</f>
        <v>0</v>
      </c>
      <c r="W504" s="6">
        <f>IF(A503=Emisiones_CH4_CO2eq_LA[[#This Row],[País]],IFERROR(((Emisiones_CH4_CO2eq_LA[[#This Row],[Industria (kilotoneladas CO₂e)]]-U503)/U503)*100,0),0)</f>
        <v>0</v>
      </c>
      <c r="X504" s="6">
        <v>4.4692737430167603E-3</v>
      </c>
      <c r="Y504">
        <v>630</v>
      </c>
      <c r="Z504">
        <f>IF(A503=Emisiones_CH4_CO2eq_LA[[#This Row],[País]],IFERROR(Emisiones_CH4_CO2eq_LA[[#This Row],[Otras Quemas de Combustible (kilotoneladas CO₂e)]]-Y503,0),0)</f>
        <v>10</v>
      </c>
      <c r="AA504" s="6">
        <f>IF(A503=Emisiones_CH4_CO2eq_LA[[#This Row],[País]],IFERROR(((Emisiones_CH4_CO2eq_LA[[#This Row],[Otras Quemas de Combustible (kilotoneladas CO₂e)]]-Y503)/Y503)*100,0),0)</f>
        <v>1.6129032258064515</v>
      </c>
      <c r="AB504" s="6">
        <v>0.02</v>
      </c>
    </row>
    <row r="505" spans="1:28" x14ac:dyDescent="0.25">
      <c r="A505" t="s">
        <v>376</v>
      </c>
      <c r="B505" t="s">
        <v>376</v>
      </c>
      <c r="C505" t="s">
        <v>377</v>
      </c>
      <c r="D505">
        <v>2007</v>
      </c>
      <c r="E505">
        <v>27980</v>
      </c>
      <c r="F505">
        <f>IF(A504=Emisiones_CH4_CO2eq_LA[[#This Row],[País]],IFERROR(Emisiones_CH4_CO2eq_LA[[#This Row],[Agricultura (kilotoneladas CO₂e)]]-E504,0),0)</f>
        <v>470</v>
      </c>
      <c r="G505" s="6">
        <f>IF(A504=Emisiones_CH4_CO2eq_LA[[#This Row],[País]],IFERROR(((Emisiones_CH4_CO2eq_LA[[#This Row],[Agricultura (kilotoneladas CO₂e)]]-E504)/E504)*100,0),0)</f>
        <v>1.7084696474009449</v>
      </c>
      <c r="H505" s="6">
        <v>1.0268643570170199</v>
      </c>
      <c r="I505">
        <v>36860</v>
      </c>
      <c r="J505">
        <f>IF(A504=Emisiones_CH4_CO2eq_LA[[#This Row],[País]],IFERROR(Emisiones_CH4_CO2eq_LA[[#This Row],[Emisiones Fugitivas (kilotoneladas CO₂e)]]-I504,0),0)</f>
        <v>-520</v>
      </c>
      <c r="K505" s="6">
        <f>IF(A504=Emisiones_CH4_CO2eq_LA[[#This Row],[País]],IFERROR(((Emisiones_CH4_CO2eq_LA[[#This Row],[Emisiones Fugitivas (kilotoneladas CO₂e)]]-I504)/I504)*100,0),0)</f>
        <v>-1.3911182450508293</v>
      </c>
      <c r="L505" s="6">
        <v>1.3527598355842601</v>
      </c>
      <c r="M505">
        <v>8410</v>
      </c>
      <c r="N505">
        <f>IF(A504=Emisiones_CH4_CO2eq_LA[[#This Row],[País]],IFERROR(Emisiones_CH4_CO2eq_LA[[#This Row],[Residuos (kilotoneladas CO₂e)]]-M504,0),0)</f>
        <v>210.00000000001091</v>
      </c>
      <c r="O505" s="6">
        <f>IF(A504=Emisiones_CH4_CO2eq_LA[[#This Row],[País]],IFERROR(((Emisiones_CH4_CO2eq_LA[[#This Row],[Residuos (kilotoneladas CO₂e)]]-M504)/M504)*100,0),0)</f>
        <v>2.560975609756234</v>
      </c>
      <c r="P505" s="6">
        <v>0.30864650616558997</v>
      </c>
      <c r="Q505">
        <v>5870</v>
      </c>
      <c r="R505">
        <f>IF(A504=Emisiones_CH4_CO2eq_LA[[#This Row],[País]],IFERROR(Emisiones_CH4_CO2eq_LA[[#This Row],[UCTUS (kilotoneladas CO₂e)]]-Q504,0),0)</f>
        <v>1670</v>
      </c>
      <c r="S505" s="6">
        <f>IF(A504=Emisiones_CH4_CO2eq_LA[[#This Row],[País]],IFERROR(((Emisiones_CH4_CO2eq_LA[[#This Row],[UCTUS (kilotoneladas CO₂e)]]-Q504)/Q504)*100,0),0)</f>
        <v>39.761904761904759</v>
      </c>
      <c r="T505" s="6">
        <v>0.21542865531415101</v>
      </c>
      <c r="U505">
        <v>120</v>
      </c>
      <c r="V505">
        <f>IF(A504=Emisiones_CH4_CO2eq_LA[[#This Row],[País]],IFERROR(Emisiones_CH4_CO2eq_LA[[#This Row],[Industria (kilotoneladas CO₂e)]]-U504,0),0)</f>
        <v>0</v>
      </c>
      <c r="W505" s="6">
        <f>IF(A504=Emisiones_CH4_CO2eq_LA[[#This Row],[País]],IFERROR(((Emisiones_CH4_CO2eq_LA[[#This Row],[Industria (kilotoneladas CO₂e)]]-U504)/U504)*100,0),0)</f>
        <v>0</v>
      </c>
      <c r="X505" s="6">
        <v>4.4039929536112696E-3</v>
      </c>
      <c r="Y505">
        <v>640</v>
      </c>
      <c r="Z505">
        <f>IF(A504=Emisiones_CH4_CO2eq_LA[[#This Row],[País]],IFERROR(Emisiones_CH4_CO2eq_LA[[#This Row],[Otras Quemas de Combustible (kilotoneladas CO₂e)]]-Y504,0),0)</f>
        <v>10</v>
      </c>
      <c r="AA505" s="6">
        <f>IF(A504=Emisiones_CH4_CO2eq_LA[[#This Row],[País]],IFERROR(((Emisiones_CH4_CO2eq_LA[[#This Row],[Otras Quemas de Combustible (kilotoneladas CO₂e)]]-Y504)/Y504)*100,0),0)</f>
        <v>1.5873015873015872</v>
      </c>
      <c r="AB505" s="6">
        <v>0.02</v>
      </c>
    </row>
    <row r="506" spans="1:28" x14ac:dyDescent="0.25">
      <c r="A506" t="s">
        <v>376</v>
      </c>
      <c r="B506" t="s">
        <v>376</v>
      </c>
      <c r="C506" t="s">
        <v>377</v>
      </c>
      <c r="D506">
        <v>2008</v>
      </c>
      <c r="E506">
        <v>28300</v>
      </c>
      <c r="F506">
        <f>IF(A505=Emisiones_CH4_CO2eq_LA[[#This Row],[País]],IFERROR(Emisiones_CH4_CO2eq_LA[[#This Row],[Agricultura (kilotoneladas CO₂e)]]-E505,0),0)</f>
        <v>320</v>
      </c>
      <c r="G506" s="6">
        <f>IF(A505=Emisiones_CH4_CO2eq_LA[[#This Row],[País]],IFERROR(((Emisiones_CH4_CO2eq_LA[[#This Row],[Agricultura (kilotoneladas CO₂e)]]-E505)/E505)*100,0),0)</f>
        <v>1.143674052894925</v>
      </c>
      <c r="H506" s="6">
        <v>1.0240266319293601</v>
      </c>
      <c r="I506">
        <v>36350</v>
      </c>
      <c r="J506">
        <f>IF(A505=Emisiones_CH4_CO2eq_LA[[#This Row],[País]],IFERROR(Emisiones_CH4_CO2eq_LA[[#This Row],[Emisiones Fugitivas (kilotoneladas CO₂e)]]-I505,0),0)</f>
        <v>-510</v>
      </c>
      <c r="K506" s="6">
        <f>IF(A505=Emisiones_CH4_CO2eq_LA[[#This Row],[País]],IFERROR(((Emisiones_CH4_CO2eq_LA[[#This Row],[Emisiones Fugitivas (kilotoneladas CO₂e)]]-I505)/I505)*100,0),0)</f>
        <v>-1.3836136733586544</v>
      </c>
      <c r="L506" s="6">
        <v>1.3153133593863</v>
      </c>
      <c r="M506">
        <v>8620</v>
      </c>
      <c r="N506">
        <f>IF(A505=Emisiones_CH4_CO2eq_LA[[#This Row],[País]],IFERROR(Emisiones_CH4_CO2eq_LA[[#This Row],[Residuos (kilotoneladas CO₂e)]]-M505,0),0)</f>
        <v>210</v>
      </c>
      <c r="O506" s="6">
        <f>IF(A505=Emisiones_CH4_CO2eq_LA[[#This Row],[País]],IFERROR(((Emisiones_CH4_CO2eq_LA[[#This Row],[Residuos (kilotoneladas CO₂e)]]-M505)/M505)*100,0),0)</f>
        <v>2.4970273483947683</v>
      </c>
      <c r="P506" s="6">
        <v>0.31191199884208998</v>
      </c>
      <c r="Q506">
        <v>2870</v>
      </c>
      <c r="R506">
        <f>IF(A505=Emisiones_CH4_CO2eq_LA[[#This Row],[País]],IFERROR(Emisiones_CH4_CO2eq_LA[[#This Row],[UCTUS (kilotoneladas CO₂e)]]-Q505,0),0)</f>
        <v>-3000</v>
      </c>
      <c r="S506" s="6">
        <f>IF(A505=Emisiones_CH4_CO2eq_LA[[#This Row],[País]],IFERROR(((Emisiones_CH4_CO2eq_LA[[#This Row],[UCTUS (kilotoneladas CO₂e)]]-Q505)/Q505)*100,0),0)</f>
        <v>-51.107325383304939</v>
      </c>
      <c r="T506" s="6">
        <v>0.103850050658561</v>
      </c>
      <c r="U506">
        <v>120</v>
      </c>
      <c r="V506">
        <f>IF(A505=Emisiones_CH4_CO2eq_LA[[#This Row],[País]],IFERROR(Emisiones_CH4_CO2eq_LA[[#This Row],[Industria (kilotoneladas CO₂e)]]-U505,0),0)</f>
        <v>0</v>
      </c>
      <c r="W506" s="6">
        <f>IF(A505=Emisiones_CH4_CO2eq_LA[[#This Row],[País]],IFERROR(((Emisiones_CH4_CO2eq_LA[[#This Row],[Industria (kilotoneladas CO₂e)]]-U505)/U505)*100,0),0)</f>
        <v>0</v>
      </c>
      <c r="X506" s="6">
        <v>4.34216239687364E-3</v>
      </c>
      <c r="Y506">
        <v>660</v>
      </c>
      <c r="Z506">
        <f>IF(A505=Emisiones_CH4_CO2eq_LA[[#This Row],[País]],IFERROR(Emisiones_CH4_CO2eq_LA[[#This Row],[Otras Quemas de Combustible (kilotoneladas CO₂e)]]-Y505,0),0)</f>
        <v>20</v>
      </c>
      <c r="AA506" s="6">
        <f>IF(A505=Emisiones_CH4_CO2eq_LA[[#This Row],[País]],IFERROR(((Emisiones_CH4_CO2eq_LA[[#This Row],[Otras Quemas de Combustible (kilotoneladas CO₂e)]]-Y505)/Y505)*100,0),0)</f>
        <v>3.125</v>
      </c>
      <c r="AB506" s="6">
        <v>0.02</v>
      </c>
    </row>
    <row r="507" spans="1:28" x14ac:dyDescent="0.25">
      <c r="A507" t="s">
        <v>376</v>
      </c>
      <c r="B507" t="s">
        <v>376</v>
      </c>
      <c r="C507" t="s">
        <v>377</v>
      </c>
      <c r="D507">
        <v>2009</v>
      </c>
      <c r="E507">
        <v>28440</v>
      </c>
      <c r="F507">
        <f>IF(A506=Emisiones_CH4_CO2eq_LA[[#This Row],[País]],IFERROR(Emisiones_CH4_CO2eq_LA[[#This Row],[Agricultura (kilotoneladas CO₂e)]]-E506,0),0)</f>
        <v>140</v>
      </c>
      <c r="G507" s="6">
        <f>IF(A506=Emisiones_CH4_CO2eq_LA[[#This Row],[País]],IFERROR(((Emisiones_CH4_CO2eq_LA[[#This Row],[Agricultura (kilotoneladas CO₂e)]]-E506)/E506)*100,0),0)</f>
        <v>0.49469964664310956</v>
      </c>
      <c r="H507" s="6">
        <v>1.0145909885483899</v>
      </c>
      <c r="I507">
        <v>35830</v>
      </c>
      <c r="J507">
        <f>IF(A506=Emisiones_CH4_CO2eq_LA[[#This Row],[País]],IFERROR(Emisiones_CH4_CO2eq_LA[[#This Row],[Emisiones Fugitivas (kilotoneladas CO₂e)]]-I506,0),0)</f>
        <v>-520</v>
      </c>
      <c r="K507" s="6">
        <f>IF(A506=Emisiones_CH4_CO2eq_LA[[#This Row],[País]],IFERROR(((Emisiones_CH4_CO2eq_LA[[#This Row],[Emisiones Fugitivas (kilotoneladas CO₂e)]]-I506)/I506)*100,0),0)</f>
        <v>-1.4305364511691885</v>
      </c>
      <c r="L507" s="6">
        <v>1.2782276765010101</v>
      </c>
      <c r="M507">
        <v>8830</v>
      </c>
      <c r="N507">
        <f>IF(A506=Emisiones_CH4_CO2eq_LA[[#This Row],[País]],IFERROR(Emisiones_CH4_CO2eq_LA[[#This Row],[Residuos (kilotoneladas CO₂e)]]-M506,0),0)</f>
        <v>210</v>
      </c>
      <c r="O507" s="6">
        <f>IF(A506=Emisiones_CH4_CO2eq_LA[[#This Row],[País]],IFERROR(((Emisiones_CH4_CO2eq_LA[[#This Row],[Residuos (kilotoneladas CO₂e)]]-M506)/M506)*100,0),0)</f>
        <v>2.436194895591647</v>
      </c>
      <c r="P507" s="6">
        <v>0.31500838357532701</v>
      </c>
      <c r="Q507">
        <v>1550</v>
      </c>
      <c r="R507">
        <f>IF(A506=Emisiones_CH4_CO2eq_LA[[#This Row],[País]],IFERROR(Emisiones_CH4_CO2eq_LA[[#This Row],[UCTUS (kilotoneladas CO₂e)]]-Q506,0),0)</f>
        <v>-1320</v>
      </c>
      <c r="S507" s="6">
        <f>IF(A506=Emisiones_CH4_CO2eq_LA[[#This Row],[País]],IFERROR(((Emisiones_CH4_CO2eq_LA[[#This Row],[UCTUS (kilotoneladas CO₂e)]]-Q506)/Q506)*100,0),0)</f>
        <v>-45.99303135888502</v>
      </c>
      <c r="T507" s="6">
        <v>5.5295922371659902E-2</v>
      </c>
      <c r="U507">
        <v>120</v>
      </c>
      <c r="V507">
        <f>IF(A506=Emisiones_CH4_CO2eq_LA[[#This Row],[País]],IFERROR(Emisiones_CH4_CO2eq_LA[[#This Row],[Industria (kilotoneladas CO₂e)]]-U506,0),0)</f>
        <v>0</v>
      </c>
      <c r="W507" s="6">
        <f>IF(A506=Emisiones_CH4_CO2eq_LA[[#This Row],[País]],IFERROR(((Emisiones_CH4_CO2eq_LA[[#This Row],[Industria (kilotoneladas CO₂e)]]-U506)/U506)*100,0),0)</f>
        <v>0</v>
      </c>
      <c r="X507" s="6">
        <v>4.2809746352252803E-3</v>
      </c>
      <c r="Y507">
        <v>670</v>
      </c>
      <c r="Z507">
        <f>IF(A506=Emisiones_CH4_CO2eq_LA[[#This Row],[País]],IFERROR(Emisiones_CH4_CO2eq_LA[[#This Row],[Otras Quemas de Combustible (kilotoneladas CO₂e)]]-Y506,0),0)</f>
        <v>10</v>
      </c>
      <c r="AA507" s="6">
        <f>IF(A506=Emisiones_CH4_CO2eq_LA[[#This Row],[País]],IFERROR(((Emisiones_CH4_CO2eq_LA[[#This Row],[Otras Quemas de Combustible (kilotoneladas CO₂e)]]-Y506)/Y506)*100,0),0)</f>
        <v>1.5151515151515151</v>
      </c>
      <c r="AB507" s="6">
        <v>0.02</v>
      </c>
    </row>
    <row r="508" spans="1:28" x14ac:dyDescent="0.25">
      <c r="A508" t="s">
        <v>376</v>
      </c>
      <c r="B508" t="s">
        <v>376</v>
      </c>
      <c r="C508" t="s">
        <v>377</v>
      </c>
      <c r="D508">
        <v>2010</v>
      </c>
      <c r="E508">
        <v>23900</v>
      </c>
      <c r="F508">
        <f>IF(A507=Emisiones_CH4_CO2eq_LA[[#This Row],[País]],IFERROR(Emisiones_CH4_CO2eq_LA[[#This Row],[Agricultura (kilotoneladas CO₂e)]]-E507,0),0)</f>
        <v>-4540</v>
      </c>
      <c r="G508" s="6">
        <f>IF(A507=Emisiones_CH4_CO2eq_LA[[#This Row],[País]],IFERROR(((Emisiones_CH4_CO2eq_LA[[#This Row],[Agricultura (kilotoneladas CO₂e)]]-E507)/E507)*100,0),0)</f>
        <v>-15.963431786216598</v>
      </c>
      <c r="H508" s="6">
        <v>0.84036568213783402</v>
      </c>
      <c r="I508">
        <v>35320</v>
      </c>
      <c r="J508">
        <f>IF(A507=Emisiones_CH4_CO2eq_LA[[#This Row],[País]],IFERROR(Emisiones_CH4_CO2eq_LA[[#This Row],[Emisiones Fugitivas (kilotoneladas CO₂e)]]-I507,0),0)</f>
        <v>-510</v>
      </c>
      <c r="K508" s="6">
        <f>IF(A507=Emisiones_CH4_CO2eq_LA[[#This Row],[País]],IFERROR(((Emisiones_CH4_CO2eq_LA[[#This Row],[Emisiones Fugitivas (kilotoneladas CO₂e)]]-I507)/I507)*100,0),0)</f>
        <v>-1.423388222160201</v>
      </c>
      <c r="L508" s="6">
        <v>1.24191279887482</v>
      </c>
      <c r="M508">
        <v>9040</v>
      </c>
      <c r="N508">
        <f>IF(A507=Emisiones_CH4_CO2eq_LA[[#This Row],[País]],IFERROR(Emisiones_CH4_CO2eq_LA[[#This Row],[Residuos (kilotoneladas CO₂e)]]-M507,0),0)</f>
        <v>210</v>
      </c>
      <c r="O508" s="6">
        <f>IF(A507=Emisiones_CH4_CO2eq_LA[[#This Row],[País]],IFERROR(((Emisiones_CH4_CO2eq_LA[[#This Row],[Residuos (kilotoneladas CO₂e)]]-M507)/M507)*100,0),0)</f>
        <v>2.378255945639864</v>
      </c>
      <c r="P508" s="6">
        <v>0.31786216596343098</v>
      </c>
      <c r="Q508">
        <v>9470</v>
      </c>
      <c r="R508">
        <f>IF(A507=Emisiones_CH4_CO2eq_LA[[#This Row],[País]],IFERROR(Emisiones_CH4_CO2eq_LA[[#This Row],[UCTUS (kilotoneladas CO₂e)]]-Q507,0),0)</f>
        <v>7920</v>
      </c>
      <c r="S508" s="6">
        <f>IF(A507=Emisiones_CH4_CO2eq_LA[[#This Row],[País]],IFERROR(((Emisiones_CH4_CO2eq_LA[[#This Row],[UCTUS (kilotoneladas CO₂e)]]-Q507)/Q507)*100,0),0)</f>
        <v>510.96774193548384</v>
      </c>
      <c r="T508" s="6">
        <v>0.33298171589310799</v>
      </c>
      <c r="U508">
        <v>120</v>
      </c>
      <c r="V508">
        <f>IF(A507=Emisiones_CH4_CO2eq_LA[[#This Row],[País]],IFERROR(Emisiones_CH4_CO2eq_LA[[#This Row],[Industria (kilotoneladas CO₂e)]]-U507,0),0)</f>
        <v>0</v>
      </c>
      <c r="W508" s="6">
        <f>IF(A507=Emisiones_CH4_CO2eq_LA[[#This Row],[País]],IFERROR(((Emisiones_CH4_CO2eq_LA[[#This Row],[Industria (kilotoneladas CO₂e)]]-U507)/U507)*100,0),0)</f>
        <v>0</v>
      </c>
      <c r="X508" s="6">
        <v>4.2194092827004199E-3</v>
      </c>
      <c r="Y508">
        <v>680</v>
      </c>
      <c r="Z508">
        <f>IF(A507=Emisiones_CH4_CO2eq_LA[[#This Row],[País]],IFERROR(Emisiones_CH4_CO2eq_LA[[#This Row],[Otras Quemas de Combustible (kilotoneladas CO₂e)]]-Y507,0),0)</f>
        <v>10</v>
      </c>
      <c r="AA508" s="6">
        <f>IF(A507=Emisiones_CH4_CO2eq_LA[[#This Row],[País]],IFERROR(((Emisiones_CH4_CO2eq_LA[[#This Row],[Otras Quemas de Combustible (kilotoneladas CO₂e)]]-Y507)/Y507)*100,0),0)</f>
        <v>1.4925373134328357</v>
      </c>
      <c r="AB508" s="6">
        <v>0.02</v>
      </c>
    </row>
    <row r="509" spans="1:28" x14ac:dyDescent="0.25">
      <c r="A509" t="s">
        <v>376</v>
      </c>
      <c r="B509" t="s">
        <v>376</v>
      </c>
      <c r="C509" t="s">
        <v>377</v>
      </c>
      <c r="D509">
        <v>2011</v>
      </c>
      <c r="E509">
        <v>24050</v>
      </c>
      <c r="F509">
        <f>IF(A508=Emisiones_CH4_CO2eq_LA[[#This Row],[País]],IFERROR(Emisiones_CH4_CO2eq_LA[[#This Row],[Agricultura (kilotoneladas CO₂e)]]-E508,0),0)</f>
        <v>150</v>
      </c>
      <c r="G509" s="6">
        <f>IF(A508=Emisiones_CH4_CO2eq_LA[[#This Row],[País]],IFERROR(((Emisiones_CH4_CO2eq_LA[[#This Row],[Agricultura (kilotoneladas CO₂e)]]-E508)/E508)*100,0),0)</f>
        <v>0.62761506276150625</v>
      </c>
      <c r="H509" s="6">
        <v>0.83252561617280496</v>
      </c>
      <c r="I509">
        <v>35700</v>
      </c>
      <c r="J509">
        <f>IF(A508=Emisiones_CH4_CO2eq_LA[[#This Row],[País]],IFERROR(Emisiones_CH4_CO2eq_LA[[#This Row],[Emisiones Fugitivas (kilotoneladas CO₂e)]]-I508,0),0)</f>
        <v>380</v>
      </c>
      <c r="K509" s="6">
        <f>IF(A508=Emisiones_CH4_CO2eq_LA[[#This Row],[País]],IFERROR(((Emisiones_CH4_CO2eq_LA[[#This Row],[Emisiones Fugitivas (kilotoneladas CO₂e)]]-I508)/I508)*100,0),0)</f>
        <v>1.0758776896942241</v>
      </c>
      <c r="L509" s="6">
        <v>1.2358072556078601</v>
      </c>
      <c r="M509">
        <v>9230</v>
      </c>
      <c r="N509">
        <f>IF(A508=Emisiones_CH4_CO2eq_LA[[#This Row],[País]],IFERROR(Emisiones_CH4_CO2eq_LA[[#This Row],[Residuos (kilotoneladas CO₂e)]]-M508,0),0)</f>
        <v>190</v>
      </c>
      <c r="O509" s="6">
        <f>IF(A508=Emisiones_CH4_CO2eq_LA[[#This Row],[País]],IFERROR(((Emisiones_CH4_CO2eq_LA[[#This Row],[Residuos (kilotoneladas CO₂e)]]-M508)/M508)*100,0),0)</f>
        <v>2.1017699115044248</v>
      </c>
      <c r="P509" s="6">
        <v>0.31950983107172498</v>
      </c>
      <c r="Q509">
        <v>390</v>
      </c>
      <c r="R509">
        <f>IF(A508=Emisiones_CH4_CO2eq_LA[[#This Row],[País]],IFERROR(Emisiones_CH4_CO2eq_LA[[#This Row],[UCTUS (kilotoneladas CO₂e)]]-Q508,0),0)</f>
        <v>-9080</v>
      </c>
      <c r="S509" s="6">
        <f>IF(A508=Emisiones_CH4_CO2eq_LA[[#This Row],[País]],IFERROR(((Emisiones_CH4_CO2eq_LA[[#This Row],[UCTUS (kilotoneladas CO₂e)]]-Q508)/Q508)*100,0),0)</f>
        <v>-95.881731784582897</v>
      </c>
      <c r="T509" s="6">
        <v>1.3500415397396799E-2</v>
      </c>
      <c r="U509">
        <v>120</v>
      </c>
      <c r="V509">
        <f>IF(A508=Emisiones_CH4_CO2eq_LA[[#This Row],[País]],IFERROR(Emisiones_CH4_CO2eq_LA[[#This Row],[Industria (kilotoneladas CO₂e)]]-U508,0),0)</f>
        <v>0</v>
      </c>
      <c r="W509" s="6">
        <f>IF(A508=Emisiones_CH4_CO2eq_LA[[#This Row],[País]],IFERROR(((Emisiones_CH4_CO2eq_LA[[#This Row],[Industria (kilotoneladas CO₂e)]]-U508)/U508)*100,0),0)</f>
        <v>0</v>
      </c>
      <c r="X509" s="6">
        <v>4.1539739684297904E-3</v>
      </c>
      <c r="Y509">
        <v>680</v>
      </c>
      <c r="Z509">
        <f>IF(A508=Emisiones_CH4_CO2eq_LA[[#This Row],[País]],IFERROR(Emisiones_CH4_CO2eq_LA[[#This Row],[Otras Quemas de Combustible (kilotoneladas CO₂e)]]-Y508,0),0)</f>
        <v>0</v>
      </c>
      <c r="AA509" s="6">
        <f>IF(A508=Emisiones_CH4_CO2eq_LA[[#This Row],[País]],IFERROR(((Emisiones_CH4_CO2eq_LA[[#This Row],[Otras Quemas de Combustible (kilotoneladas CO₂e)]]-Y508)/Y508)*100,0),0)</f>
        <v>0</v>
      </c>
      <c r="AB509" s="6">
        <v>0.02</v>
      </c>
    </row>
    <row r="510" spans="1:28" x14ac:dyDescent="0.25">
      <c r="A510" t="s">
        <v>376</v>
      </c>
      <c r="B510" t="s">
        <v>376</v>
      </c>
      <c r="C510" t="s">
        <v>377</v>
      </c>
      <c r="D510">
        <v>2012</v>
      </c>
      <c r="E510">
        <v>28110</v>
      </c>
      <c r="F510">
        <f>IF(A509=Emisiones_CH4_CO2eq_LA[[#This Row],[País]],IFERROR(Emisiones_CH4_CO2eq_LA[[#This Row],[Agricultura (kilotoneladas CO₂e)]]-E509,0),0)</f>
        <v>4060</v>
      </c>
      <c r="G510" s="6">
        <f>IF(A509=Emisiones_CH4_CO2eq_LA[[#This Row],[País]],IFERROR(((Emisiones_CH4_CO2eq_LA[[#This Row],[Agricultura (kilotoneladas CO₂e)]]-E509)/E509)*100,0),0)</f>
        <v>16.881496881496883</v>
      </c>
      <c r="H510" s="6">
        <v>0.95739245938489803</v>
      </c>
      <c r="I510">
        <v>36080</v>
      </c>
      <c r="J510">
        <f>IF(A509=Emisiones_CH4_CO2eq_LA[[#This Row],[País]],IFERROR(Emisiones_CH4_CO2eq_LA[[#This Row],[Emisiones Fugitivas (kilotoneladas CO₂e)]]-I509,0),0)</f>
        <v>380</v>
      </c>
      <c r="K510" s="6">
        <f>IF(A509=Emisiones_CH4_CO2eq_LA[[#This Row],[País]],IFERROR(((Emisiones_CH4_CO2eq_LA[[#This Row],[Emisiones Fugitivas (kilotoneladas CO₂e)]]-I509)/I509)*100,0),0)</f>
        <v>1.0644257703081232</v>
      </c>
      <c r="L510" s="6">
        <v>1.2288409795306601</v>
      </c>
      <c r="M510">
        <v>9420</v>
      </c>
      <c r="N510">
        <f>IF(A509=Emisiones_CH4_CO2eq_LA[[#This Row],[País]],IFERROR(Emisiones_CH4_CO2eq_LA[[#This Row],[Residuos (kilotoneladas CO₂e)]]-M509,0),0)</f>
        <v>190</v>
      </c>
      <c r="O510" s="6">
        <f>IF(A509=Emisiones_CH4_CO2eq_LA[[#This Row],[País]],IFERROR(((Emisiones_CH4_CO2eq_LA[[#This Row],[Residuos (kilotoneladas CO₂e)]]-M509)/M509)*100,0),0)</f>
        <v>2.058504875406284</v>
      </c>
      <c r="P510" s="6">
        <v>0.32083375906815098</v>
      </c>
      <c r="Q510">
        <v>540</v>
      </c>
      <c r="R510">
        <f>IF(A509=Emisiones_CH4_CO2eq_LA[[#This Row],[País]],IFERROR(Emisiones_CH4_CO2eq_LA[[#This Row],[UCTUS (kilotoneladas CO₂e)]]-Q509,0),0)</f>
        <v>150</v>
      </c>
      <c r="S510" s="6">
        <f>IF(A509=Emisiones_CH4_CO2eq_LA[[#This Row],[País]],IFERROR(((Emisiones_CH4_CO2eq_LA[[#This Row],[UCTUS (kilotoneladas CO₂e)]]-Q509)/Q509)*100,0),0)</f>
        <v>38.461538461538467</v>
      </c>
      <c r="T510" s="6">
        <v>1.83917441504035E-2</v>
      </c>
      <c r="U510">
        <v>120</v>
      </c>
      <c r="V510">
        <f>IF(A509=Emisiones_CH4_CO2eq_LA[[#This Row],[País]],IFERROR(Emisiones_CH4_CO2eq_LA[[#This Row],[Industria (kilotoneladas CO₂e)]]-U509,0),0)</f>
        <v>0</v>
      </c>
      <c r="W510" s="6">
        <f>IF(A509=Emisiones_CH4_CO2eq_LA[[#This Row],[País]],IFERROR(((Emisiones_CH4_CO2eq_LA[[#This Row],[Industria (kilotoneladas CO₂e)]]-U509)/U509)*100,0),0)</f>
        <v>0</v>
      </c>
      <c r="X510" s="6">
        <v>4.0870542556452399E-3</v>
      </c>
      <c r="Y510">
        <v>680</v>
      </c>
      <c r="Z510">
        <f>IF(A509=Emisiones_CH4_CO2eq_LA[[#This Row],[País]],IFERROR(Emisiones_CH4_CO2eq_LA[[#This Row],[Otras Quemas de Combustible (kilotoneladas CO₂e)]]-Y509,0),0)</f>
        <v>0</v>
      </c>
      <c r="AA510" s="6">
        <f>IF(A509=Emisiones_CH4_CO2eq_LA[[#This Row],[País]],IFERROR(((Emisiones_CH4_CO2eq_LA[[#This Row],[Otras Quemas de Combustible (kilotoneladas CO₂e)]]-Y509)/Y509)*100,0),0)</f>
        <v>0</v>
      </c>
      <c r="AB510" s="6">
        <v>0.02</v>
      </c>
    </row>
    <row r="511" spans="1:28" x14ac:dyDescent="0.25">
      <c r="A511" t="s">
        <v>376</v>
      </c>
      <c r="B511" t="s">
        <v>376</v>
      </c>
      <c r="C511" t="s">
        <v>377</v>
      </c>
      <c r="D511">
        <v>2013</v>
      </c>
      <c r="E511">
        <v>28270</v>
      </c>
      <c r="F511">
        <f>IF(A510=Emisiones_CH4_CO2eq_LA[[#This Row],[País]],IFERROR(Emisiones_CH4_CO2eq_LA[[#This Row],[Agricultura (kilotoneladas CO₂e)]]-E510,0),0)</f>
        <v>160</v>
      </c>
      <c r="G511" s="6">
        <f>IF(A510=Emisiones_CH4_CO2eq_LA[[#This Row],[País]],IFERROR(((Emisiones_CH4_CO2eq_LA[[#This Row],[Agricultura (kilotoneladas CO₂e)]]-E510)/E510)*100,0),0)</f>
        <v>0.56919245819992881</v>
      </c>
      <c r="H511" s="6">
        <v>0.94926295288942597</v>
      </c>
      <c r="I511">
        <v>36460</v>
      </c>
      <c r="J511">
        <f>IF(A510=Emisiones_CH4_CO2eq_LA[[#This Row],[País]],IFERROR(Emisiones_CH4_CO2eq_LA[[#This Row],[Emisiones Fugitivas (kilotoneladas CO₂e)]]-I510,0),0)</f>
        <v>380</v>
      </c>
      <c r="K511" s="6">
        <f>IF(A510=Emisiones_CH4_CO2eq_LA[[#This Row],[País]],IFERROR(((Emisiones_CH4_CO2eq_LA[[#This Row],[Emisiones Fugitivas (kilotoneladas CO₂e)]]-I510)/I510)*100,0),0)</f>
        <v>1.0532150776053215</v>
      </c>
      <c r="L511" s="6">
        <v>1.22427050804204</v>
      </c>
      <c r="M511">
        <v>9610</v>
      </c>
      <c r="N511">
        <f>IF(A510=Emisiones_CH4_CO2eq_LA[[#This Row],[País]],IFERROR(Emisiones_CH4_CO2eq_LA[[#This Row],[Residuos (kilotoneladas CO₂e)]]-M510,0),0)</f>
        <v>190</v>
      </c>
      <c r="O511" s="6">
        <f>IF(A510=Emisiones_CH4_CO2eq_LA[[#This Row],[País]],IFERROR(((Emisiones_CH4_CO2eq_LA[[#This Row],[Residuos (kilotoneladas CO₂e)]]-M510)/M510)*100,0),0)</f>
        <v>2.0169851380042463</v>
      </c>
      <c r="P511" s="6">
        <v>0.322688962761492</v>
      </c>
      <c r="Q511">
        <v>7050</v>
      </c>
      <c r="R511">
        <f>IF(A510=Emisiones_CH4_CO2eq_LA[[#This Row],[País]],IFERROR(Emisiones_CH4_CO2eq_LA[[#This Row],[UCTUS (kilotoneladas CO₂e)]]-Q510,0),0)</f>
        <v>6510</v>
      </c>
      <c r="S511" s="6">
        <f>IF(A510=Emisiones_CH4_CO2eq_LA[[#This Row],[País]],IFERROR(((Emisiones_CH4_CO2eq_LA[[#This Row],[UCTUS (kilotoneladas CO₂e)]]-Q510)/Q510)*100,0),0)</f>
        <v>1205.5555555555554</v>
      </c>
      <c r="T511" s="6">
        <v>0.236728115241261</v>
      </c>
      <c r="U511">
        <v>120</v>
      </c>
      <c r="V511">
        <f>IF(A510=Emisiones_CH4_CO2eq_LA[[#This Row],[País]],IFERROR(Emisiones_CH4_CO2eq_LA[[#This Row],[Industria (kilotoneladas CO₂e)]]-U510,0),0)</f>
        <v>0</v>
      </c>
      <c r="W511" s="6">
        <f>IF(A510=Emisiones_CH4_CO2eq_LA[[#This Row],[País]],IFERROR(((Emisiones_CH4_CO2eq_LA[[#This Row],[Industria (kilotoneladas CO₂e)]]-U510)/U510)*100,0),0)</f>
        <v>0</v>
      </c>
      <c r="X511" s="6">
        <v>4.0294147275108296E-3</v>
      </c>
      <c r="Y511">
        <v>670</v>
      </c>
      <c r="Z511">
        <f>IF(A510=Emisiones_CH4_CO2eq_LA[[#This Row],[País]],IFERROR(Emisiones_CH4_CO2eq_LA[[#This Row],[Otras Quemas de Combustible (kilotoneladas CO₂e)]]-Y510,0),0)</f>
        <v>-10</v>
      </c>
      <c r="AA511" s="6">
        <f>IF(A510=Emisiones_CH4_CO2eq_LA[[#This Row],[País]],IFERROR(((Emisiones_CH4_CO2eq_LA[[#This Row],[Otras Quemas de Combustible (kilotoneladas CO₂e)]]-Y510)/Y510)*100,0),0)</f>
        <v>-1.4705882352941175</v>
      </c>
      <c r="AB511" s="6">
        <v>0.02</v>
      </c>
    </row>
    <row r="512" spans="1:28" x14ac:dyDescent="0.25">
      <c r="A512" t="s">
        <v>376</v>
      </c>
      <c r="B512" t="s">
        <v>376</v>
      </c>
      <c r="C512" t="s">
        <v>377</v>
      </c>
      <c r="D512">
        <v>2014</v>
      </c>
      <c r="E512">
        <v>28240</v>
      </c>
      <c r="F512">
        <f>IF(A511=Emisiones_CH4_CO2eq_LA[[#This Row],[País]],IFERROR(Emisiones_CH4_CO2eq_LA[[#This Row],[Agricultura (kilotoneladas CO₂e)]]-E511,0),0)</f>
        <v>-30</v>
      </c>
      <c r="G512" s="6">
        <f>IF(A511=Emisiones_CH4_CO2eq_LA[[#This Row],[País]],IFERROR(((Emisiones_CH4_CO2eq_LA[[#This Row],[Agricultura (kilotoneladas CO₂e)]]-E511)/E511)*100,0),0)</f>
        <v>-0.10611956137247967</v>
      </c>
      <c r="H512" s="6">
        <v>0.93998602003794496</v>
      </c>
      <c r="I512">
        <v>36840</v>
      </c>
      <c r="J512">
        <f>IF(A511=Emisiones_CH4_CO2eq_LA[[#This Row],[País]],IFERROR(Emisiones_CH4_CO2eq_LA[[#This Row],[Emisiones Fugitivas (kilotoneladas CO₂e)]]-I511,0),0)</f>
        <v>380</v>
      </c>
      <c r="K512" s="6">
        <f>IF(A511=Emisiones_CH4_CO2eq_LA[[#This Row],[País]],IFERROR(((Emisiones_CH4_CO2eq_LA[[#This Row],[Emisiones Fugitivas (kilotoneladas CO₂e)]]-I511)/I511)*100,0),0)</f>
        <v>1.0422380691168405</v>
      </c>
      <c r="L512" s="6">
        <v>1.2262423859135201</v>
      </c>
      <c r="M512">
        <v>9800</v>
      </c>
      <c r="N512">
        <f>IF(A511=Emisiones_CH4_CO2eq_LA[[#This Row],[País]],IFERROR(Emisiones_CH4_CO2eq_LA[[#This Row],[Residuos (kilotoneladas CO₂e)]]-M511,0),0)</f>
        <v>190</v>
      </c>
      <c r="O512" s="6">
        <f>IF(A511=Emisiones_CH4_CO2eq_LA[[#This Row],[País]],IFERROR(((Emisiones_CH4_CO2eq_LA[[#This Row],[Residuos (kilotoneladas CO₂e)]]-M511)/M511)*100,0),0)</f>
        <v>1.9771071800208115</v>
      </c>
      <c r="P512" s="6">
        <v>0.32619911460240297</v>
      </c>
      <c r="Q512">
        <v>3460</v>
      </c>
      <c r="R512">
        <f>IF(A511=Emisiones_CH4_CO2eq_LA[[#This Row],[País]],IFERROR(Emisiones_CH4_CO2eq_LA[[#This Row],[UCTUS (kilotoneladas CO₂e)]]-Q511,0),0)</f>
        <v>-3590</v>
      </c>
      <c r="S512" s="6">
        <f>IF(A511=Emisiones_CH4_CO2eq_LA[[#This Row],[País]],IFERROR(((Emisiones_CH4_CO2eq_LA[[#This Row],[UCTUS (kilotoneladas CO₂e)]]-Q511)/Q511)*100,0),0)</f>
        <v>-50.921985815602831</v>
      </c>
      <c r="T512" s="6">
        <v>0.11516825882901099</v>
      </c>
      <c r="U512">
        <v>120</v>
      </c>
      <c r="V512">
        <f>IF(A511=Emisiones_CH4_CO2eq_LA[[#This Row],[País]],IFERROR(Emisiones_CH4_CO2eq_LA[[#This Row],[Industria (kilotoneladas CO₂e)]]-U511,0),0)</f>
        <v>0</v>
      </c>
      <c r="W512" s="6">
        <f>IF(A511=Emisiones_CH4_CO2eq_LA[[#This Row],[País]],IFERROR(((Emisiones_CH4_CO2eq_LA[[#This Row],[Industria (kilotoneladas CO₂e)]]-U511)/U511)*100,0),0)</f>
        <v>0</v>
      </c>
      <c r="X512" s="6">
        <v>3.99427487268248E-3</v>
      </c>
      <c r="Y512">
        <v>670</v>
      </c>
      <c r="Z512">
        <f>IF(A511=Emisiones_CH4_CO2eq_LA[[#This Row],[País]],IFERROR(Emisiones_CH4_CO2eq_LA[[#This Row],[Otras Quemas de Combustible (kilotoneladas CO₂e)]]-Y511,0),0)</f>
        <v>0</v>
      </c>
      <c r="AA512" s="6">
        <f>IF(A511=Emisiones_CH4_CO2eq_LA[[#This Row],[País]],IFERROR(((Emisiones_CH4_CO2eq_LA[[#This Row],[Otras Quemas de Combustible (kilotoneladas CO₂e)]]-Y511)/Y511)*100,0),0)</f>
        <v>0</v>
      </c>
      <c r="AB512" s="6">
        <v>0.02</v>
      </c>
    </row>
    <row r="513" spans="1:28" x14ac:dyDescent="0.25">
      <c r="A513" t="s">
        <v>376</v>
      </c>
      <c r="B513" t="s">
        <v>376</v>
      </c>
      <c r="C513" t="s">
        <v>377</v>
      </c>
      <c r="D513">
        <v>2015</v>
      </c>
      <c r="E513">
        <v>27790</v>
      </c>
      <c r="F513">
        <f>IF(A512=Emisiones_CH4_CO2eq_LA[[#This Row],[País]],IFERROR(Emisiones_CH4_CO2eq_LA[[#This Row],[Agricultura (kilotoneladas CO₂e)]]-E512,0),0)</f>
        <v>-450</v>
      </c>
      <c r="G513" s="6">
        <f>IF(A512=Emisiones_CH4_CO2eq_LA[[#This Row],[País]],IFERROR(((Emisiones_CH4_CO2eq_LA[[#This Row],[Agricultura (kilotoneladas CO₂e)]]-E512)/E512)*100,0),0)</f>
        <v>-1.5934844192634561</v>
      </c>
      <c r="H513" s="6">
        <v>0.92380825742969197</v>
      </c>
      <c r="I513">
        <v>37220</v>
      </c>
      <c r="J513">
        <f>IF(A512=Emisiones_CH4_CO2eq_LA[[#This Row],[País]],IFERROR(Emisiones_CH4_CO2eq_LA[[#This Row],[Emisiones Fugitivas (kilotoneladas CO₂e)]]-I512,0),0)</f>
        <v>380</v>
      </c>
      <c r="K513" s="6">
        <f>IF(A512=Emisiones_CH4_CO2eq_LA[[#This Row],[País]],IFERROR(((Emisiones_CH4_CO2eq_LA[[#This Row],[Emisiones Fugitivas (kilotoneladas CO₂e)]]-I512)/I512)*100,0),0)</f>
        <v>1.0314875135722041</v>
      </c>
      <c r="L513" s="6">
        <v>1.23728475500299</v>
      </c>
      <c r="M513">
        <v>9990</v>
      </c>
      <c r="N513">
        <f>IF(A512=Emisiones_CH4_CO2eq_LA[[#This Row],[País]],IFERROR(Emisiones_CH4_CO2eq_LA[[#This Row],[Residuos (kilotoneladas CO₂e)]]-M512,0),0)</f>
        <v>190</v>
      </c>
      <c r="O513" s="6">
        <f>IF(A512=Emisiones_CH4_CO2eq_LA[[#This Row],[País]],IFERROR(((Emisiones_CH4_CO2eq_LA[[#This Row],[Residuos (kilotoneladas CO₂e)]]-M512)/M512)*100,0),0)</f>
        <v>1.9387755102040816</v>
      </c>
      <c r="P513" s="6">
        <v>0.332092281098331</v>
      </c>
      <c r="Q513">
        <v>5100</v>
      </c>
      <c r="R513">
        <f>IF(A512=Emisiones_CH4_CO2eq_LA[[#This Row],[País]],IFERROR(Emisiones_CH4_CO2eq_LA[[#This Row],[UCTUS (kilotoneladas CO₂e)]]-Q512,0),0)</f>
        <v>1640</v>
      </c>
      <c r="S513" s="6">
        <f>IF(A512=Emisiones_CH4_CO2eq_LA[[#This Row],[País]],IFERROR(((Emisiones_CH4_CO2eq_LA[[#This Row],[UCTUS (kilotoneladas CO₂e)]]-Q512)/Q512)*100,0),0)</f>
        <v>47.398843930635834</v>
      </c>
      <c r="T513" s="6">
        <v>0.169536599960109</v>
      </c>
      <c r="U513">
        <v>120</v>
      </c>
      <c r="V513">
        <f>IF(A512=Emisiones_CH4_CO2eq_LA[[#This Row],[País]],IFERROR(Emisiones_CH4_CO2eq_LA[[#This Row],[Industria (kilotoneladas CO₂e)]]-U512,0),0)</f>
        <v>0</v>
      </c>
      <c r="W513" s="6">
        <f>IF(A512=Emisiones_CH4_CO2eq_LA[[#This Row],[País]],IFERROR(((Emisiones_CH4_CO2eq_LA[[#This Row],[Industria (kilotoneladas CO₂e)]]-U512)/U512)*100,0),0)</f>
        <v>0</v>
      </c>
      <c r="X513" s="6">
        <v>3.9890964696496197E-3</v>
      </c>
      <c r="Y513">
        <v>670</v>
      </c>
      <c r="Z513">
        <f>IF(A512=Emisiones_CH4_CO2eq_LA[[#This Row],[País]],IFERROR(Emisiones_CH4_CO2eq_LA[[#This Row],[Otras Quemas de Combustible (kilotoneladas CO₂e)]]-Y512,0),0)</f>
        <v>0</v>
      </c>
      <c r="AA513" s="6">
        <f>IF(A512=Emisiones_CH4_CO2eq_LA[[#This Row],[País]],IFERROR(((Emisiones_CH4_CO2eq_LA[[#This Row],[Otras Quemas de Combustible (kilotoneladas CO₂e)]]-Y512)/Y512)*100,0),0)</f>
        <v>0</v>
      </c>
      <c r="AB513" s="6">
        <v>0.02</v>
      </c>
    </row>
    <row r="514" spans="1:28" x14ac:dyDescent="0.25">
      <c r="A514" t="s">
        <v>376</v>
      </c>
      <c r="B514" t="s">
        <v>376</v>
      </c>
      <c r="C514" t="s">
        <v>377</v>
      </c>
      <c r="D514">
        <v>2016</v>
      </c>
      <c r="E514">
        <v>26670</v>
      </c>
      <c r="F514">
        <f>IF(A513=Emisiones_CH4_CO2eq_LA[[#This Row],[País]],IFERROR(Emisiones_CH4_CO2eq_LA[[#This Row],[Agricultura (kilotoneladas CO₂e)]]-E513,0),0)</f>
        <v>-1120</v>
      </c>
      <c r="G514" s="6">
        <f>IF(A513=Emisiones_CH4_CO2eq_LA[[#This Row],[País]],IFERROR(((Emisiones_CH4_CO2eq_LA[[#This Row],[Agricultura (kilotoneladas CO₂e)]]-E513)/E513)*100,0),0)</f>
        <v>-4.0302267002518892</v>
      </c>
      <c r="H514" s="6">
        <v>0.893437405782051</v>
      </c>
      <c r="I514">
        <v>36070</v>
      </c>
      <c r="J514">
        <f>IF(A513=Emisiones_CH4_CO2eq_LA[[#This Row],[País]],IFERROR(Emisiones_CH4_CO2eq_LA[[#This Row],[Emisiones Fugitivas (kilotoneladas CO₂e)]]-I513,0),0)</f>
        <v>-1150</v>
      </c>
      <c r="K514" s="6">
        <f>IF(A513=Emisiones_CH4_CO2eq_LA[[#This Row],[País]],IFERROR(((Emisiones_CH4_CO2eq_LA[[#This Row],[Emisiones Fugitivas (kilotoneladas CO₂e)]]-I513)/I513)*100,0),0)</f>
        <v>-3.0897367006985492</v>
      </c>
      <c r="L514" s="6">
        <v>1.2083347291547999</v>
      </c>
      <c r="M514">
        <v>10080</v>
      </c>
      <c r="N514">
        <f>IF(A513=Emisiones_CH4_CO2eq_LA[[#This Row],[País]],IFERROR(Emisiones_CH4_CO2eq_LA[[#This Row],[Residuos (kilotoneladas CO₂e)]]-M513,0),0)</f>
        <v>90</v>
      </c>
      <c r="O514" s="6">
        <f>IF(A513=Emisiones_CH4_CO2eq_LA[[#This Row],[País]],IFERROR(((Emisiones_CH4_CO2eq_LA[[#This Row],[Residuos (kilotoneladas CO₂e)]]-M513)/M513)*100,0),0)</f>
        <v>0.90090090090090091</v>
      </c>
      <c r="P514" s="6">
        <v>0.33767712974439701</v>
      </c>
      <c r="Q514">
        <v>9210</v>
      </c>
      <c r="R514">
        <f>IF(A513=Emisiones_CH4_CO2eq_LA[[#This Row],[País]],IFERROR(Emisiones_CH4_CO2eq_LA[[#This Row],[UCTUS (kilotoneladas CO₂e)]]-Q513,0),0)</f>
        <v>4110</v>
      </c>
      <c r="S514" s="6">
        <f>IF(A513=Emisiones_CH4_CO2eq_LA[[#This Row],[País]],IFERROR(((Emisiones_CH4_CO2eq_LA[[#This Row],[UCTUS (kilotoneladas CO₂e)]]-Q513)/Q513)*100,0),0)</f>
        <v>80.588235294117652</v>
      </c>
      <c r="T514" s="6">
        <v>0.30853237747479101</v>
      </c>
      <c r="U514">
        <v>120</v>
      </c>
      <c r="V514">
        <f>IF(A513=Emisiones_CH4_CO2eq_LA[[#This Row],[País]],IFERROR(Emisiones_CH4_CO2eq_LA[[#This Row],[Industria (kilotoneladas CO₂e)]]-U513,0),0)</f>
        <v>0</v>
      </c>
      <c r="W514" s="6">
        <f>IF(A513=Emisiones_CH4_CO2eq_LA[[#This Row],[País]],IFERROR(((Emisiones_CH4_CO2eq_LA[[#This Row],[Industria (kilotoneladas CO₂e)]]-U513)/U513)*100,0),0)</f>
        <v>0</v>
      </c>
      <c r="X514" s="6">
        <v>4.01996583029044E-3</v>
      </c>
      <c r="Y514">
        <v>660</v>
      </c>
      <c r="Z514">
        <f>IF(A513=Emisiones_CH4_CO2eq_LA[[#This Row],[País]],IFERROR(Emisiones_CH4_CO2eq_LA[[#This Row],[Otras Quemas de Combustible (kilotoneladas CO₂e)]]-Y513,0),0)</f>
        <v>-10</v>
      </c>
      <c r="AA514" s="6">
        <f>IF(A513=Emisiones_CH4_CO2eq_LA[[#This Row],[País]],IFERROR(((Emisiones_CH4_CO2eq_LA[[#This Row],[Otras Quemas de Combustible (kilotoneladas CO₂e)]]-Y513)/Y513)*100,0),0)</f>
        <v>-1.4925373134328357</v>
      </c>
      <c r="AB514" s="6">
        <v>0.02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2020-10-21T00:09:51Z</dcterms:modified>
</cp:coreProperties>
</file>