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rna\DATA INTELLIGENCE Dropbox\Diseño DATA's\DATA-PYME\"/>
    </mc:Choice>
  </mc:AlternateContent>
  <xr:revisionPtr revIDLastSave="0" documentId="13_ncr:1_{EE97F2FA-40F0-4533-BDF0-A4487ABE43A5}" xr6:coauthVersionLast="47" xr6:coauthVersionMax="47" xr10:uidLastSave="{00000000-0000-0000-0000-000000000000}"/>
  <bookViews>
    <workbookView xWindow="-120" yWindow="-120" windowWidth="29040" windowHeight="15840" xr2:uid="{E6A58C72-FDA9-45C0-9467-F5876989E7E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4" i="1" l="1"/>
  <c r="O40" i="1"/>
  <c r="O39" i="1"/>
  <c r="O38" i="1"/>
  <c r="O37" i="1"/>
  <c r="O36" i="1"/>
  <c r="O35" i="1"/>
  <c r="K35" i="1"/>
  <c r="K53" i="1" s="1"/>
  <c r="F35" i="1"/>
  <c r="F53" i="1" s="1"/>
  <c r="E35" i="1"/>
  <c r="E53" i="1" s="1"/>
  <c r="O34" i="1"/>
  <c r="K34" i="1"/>
  <c r="K52" i="1" s="1"/>
  <c r="J34" i="1"/>
  <c r="J52" i="1" s="1"/>
  <c r="G34" i="1"/>
  <c r="F34" i="1"/>
  <c r="F52" i="1" s="1"/>
  <c r="E34" i="1"/>
  <c r="E52" i="1" s="1"/>
  <c r="O33" i="1"/>
  <c r="K33" i="1"/>
  <c r="K51" i="1" s="1"/>
  <c r="F33" i="1"/>
  <c r="F51" i="1" s="1"/>
  <c r="E33" i="1"/>
  <c r="E51" i="1" s="1"/>
  <c r="O32" i="1"/>
  <c r="K32" i="1"/>
  <c r="K50" i="1" s="1"/>
  <c r="F32" i="1"/>
  <c r="F50" i="1" s="1"/>
  <c r="E32" i="1"/>
  <c r="G32" i="1" s="1"/>
  <c r="O31" i="1"/>
  <c r="K31" i="1"/>
  <c r="K49" i="1" s="1"/>
  <c r="F31" i="1"/>
  <c r="F49" i="1" s="1"/>
  <c r="E31" i="1"/>
  <c r="E49" i="1" s="1"/>
  <c r="O30" i="1"/>
  <c r="K30" i="1"/>
  <c r="K48" i="1" s="1"/>
  <c r="J30" i="1"/>
  <c r="J48" i="1" s="1"/>
  <c r="F30" i="1"/>
  <c r="F48" i="1" s="1"/>
  <c r="E30" i="1"/>
  <c r="G30" i="1" s="1"/>
  <c r="O29" i="1"/>
  <c r="K29" i="1"/>
  <c r="K47" i="1" s="1"/>
  <c r="J29" i="1"/>
  <c r="J47" i="1" s="1"/>
  <c r="F29" i="1"/>
  <c r="F47" i="1" s="1"/>
  <c r="E29" i="1"/>
  <c r="E47" i="1" s="1"/>
  <c r="K28" i="1"/>
  <c r="K46" i="1" s="1"/>
  <c r="J28" i="1"/>
  <c r="J46" i="1" s="1"/>
  <c r="F28" i="1"/>
  <c r="F46" i="1" s="1"/>
  <c r="E28" i="1"/>
  <c r="K27" i="1"/>
  <c r="K45" i="1" s="1"/>
  <c r="J27" i="1"/>
  <c r="J45" i="1" s="1"/>
  <c r="G27" i="1"/>
  <c r="F27" i="1"/>
  <c r="F45" i="1" s="1"/>
  <c r="E27" i="1"/>
  <c r="E45" i="1" s="1"/>
  <c r="K26" i="1"/>
  <c r="K44" i="1" s="1"/>
  <c r="J26" i="1"/>
  <c r="J44" i="1" s="1"/>
  <c r="F26" i="1"/>
  <c r="F44" i="1" s="1"/>
  <c r="E26" i="1"/>
  <c r="L25" i="1"/>
  <c r="K25" i="1"/>
  <c r="K43" i="1" s="1"/>
  <c r="J25" i="1"/>
  <c r="J43" i="1" s="1"/>
  <c r="F25" i="1"/>
  <c r="F43" i="1" s="1"/>
  <c r="E25" i="1"/>
  <c r="E43" i="1" s="1"/>
  <c r="K24" i="1"/>
  <c r="K42" i="1" s="1"/>
  <c r="J24" i="1"/>
  <c r="J42" i="1" s="1"/>
  <c r="F24" i="1"/>
  <c r="F42" i="1" s="1"/>
  <c r="L18" i="1"/>
  <c r="J18" i="1"/>
  <c r="J35" i="1" s="1"/>
  <c r="G18" i="1"/>
  <c r="L17" i="1"/>
  <c r="J17" i="1"/>
  <c r="G17" i="1"/>
  <c r="J16" i="1"/>
  <c r="J33" i="1" s="1"/>
  <c r="G16" i="1"/>
  <c r="L15" i="1"/>
  <c r="J15" i="1"/>
  <c r="J32" i="1" s="1"/>
  <c r="G15" i="1"/>
  <c r="L14" i="1"/>
  <c r="J14" i="1"/>
  <c r="J31" i="1" s="1"/>
  <c r="G14" i="1"/>
  <c r="L13" i="1"/>
  <c r="J13" i="1"/>
  <c r="G13" i="1"/>
  <c r="L12" i="1"/>
  <c r="G12" i="1"/>
  <c r="L11" i="1"/>
  <c r="G11" i="1"/>
  <c r="L10" i="1"/>
  <c r="G10" i="1"/>
  <c r="L9" i="1"/>
  <c r="G9" i="1"/>
  <c r="L8" i="1"/>
  <c r="G8" i="1"/>
  <c r="L7" i="1"/>
  <c r="G7" i="1"/>
  <c r="E48" i="1" l="1"/>
  <c r="L29" i="1"/>
  <c r="L45" i="1"/>
  <c r="G48" i="1"/>
  <c r="G49" i="1"/>
  <c r="G51" i="1"/>
  <c r="L52" i="1"/>
  <c r="L43" i="1"/>
  <c r="L27" i="1"/>
  <c r="L47" i="1"/>
  <c r="G33" i="1"/>
  <c r="E50" i="1"/>
  <c r="G50" i="1" s="1"/>
  <c r="G24" i="1"/>
  <c r="G28" i="1"/>
  <c r="G25" i="1"/>
  <c r="G26" i="1"/>
  <c r="G29" i="1"/>
  <c r="L48" i="1"/>
  <c r="L33" i="1"/>
  <c r="J51" i="1"/>
  <c r="L51" i="1" s="1"/>
  <c r="J49" i="1"/>
  <c r="L49" i="1" s="1"/>
  <c r="L31" i="1"/>
  <c r="G43" i="1"/>
  <c r="L44" i="1"/>
  <c r="G47" i="1"/>
  <c r="G53" i="1"/>
  <c r="G52" i="1"/>
  <c r="J50" i="1"/>
  <c r="L50" i="1" s="1"/>
  <c r="L32" i="1"/>
  <c r="J53" i="1"/>
  <c r="L53" i="1" s="1"/>
  <c r="L35" i="1"/>
  <c r="L42" i="1"/>
  <c r="G45" i="1"/>
  <c r="L46" i="1"/>
  <c r="E44" i="1"/>
  <c r="G44" i="1" s="1"/>
  <c r="E46" i="1"/>
  <c r="G46" i="1" s="1"/>
  <c r="L16" i="1"/>
  <c r="L24" i="1"/>
  <c r="L26" i="1"/>
  <c r="L28" i="1"/>
  <c r="E42" i="1"/>
  <c r="G42" i="1" s="1"/>
  <c r="L30" i="1"/>
  <c r="G31" i="1"/>
  <c r="L34" i="1"/>
  <c r="G35" i="1"/>
</calcChain>
</file>

<file path=xl/sharedStrings.xml><?xml version="1.0" encoding="utf-8"?>
<sst xmlns="http://schemas.openxmlformats.org/spreadsheetml/2006/main" count="284" uniqueCount="62">
  <si>
    <t>UF</t>
  </si>
  <si>
    <t>USD</t>
  </si>
  <si>
    <t>Tamaño</t>
  </si>
  <si>
    <t>Tramo Ventas</t>
  </si>
  <si>
    <t>Min UF</t>
  </si>
  <si>
    <t>Máx UF</t>
  </si>
  <si>
    <t>Media UF</t>
  </si>
  <si>
    <t>Min CLP</t>
  </si>
  <si>
    <t>Máx CLP</t>
  </si>
  <si>
    <t>Media CLP</t>
  </si>
  <si>
    <t>Min USD</t>
  </si>
  <si>
    <t>Max USD</t>
  </si>
  <si>
    <t>Media USD</t>
  </si>
  <si>
    <t>Tramo según ventas</t>
  </si>
  <si>
    <t>Tamaño1</t>
  </si>
  <si>
    <t>SIN VENTAS</t>
  </si>
  <si>
    <t>ND</t>
  </si>
  <si>
    <t>MICRO</t>
  </si>
  <si>
    <t>0,01 UF a 2400 UF.</t>
  </si>
  <si>
    <t>MICRO 1</t>
  </si>
  <si>
    <t>0,01 UF a 200 UF.</t>
  </si>
  <si>
    <t>PEQUEÑA</t>
  </si>
  <si>
    <t>2.400,01 UF a 25.000 UF.</t>
  </si>
  <si>
    <t>MICRO 2</t>
  </si>
  <si>
    <t>200,01 UF a 600 UF.</t>
  </si>
  <si>
    <t>MEDIANA</t>
  </si>
  <si>
    <t>25.000,01 UF a 100.000 UF.</t>
  </si>
  <si>
    <t>MICRO 3</t>
  </si>
  <si>
    <t>600,01 UF a 2.400 UF.</t>
  </si>
  <si>
    <t>GRANDE</t>
  </si>
  <si>
    <t>Más de 100.000 UF.</t>
  </si>
  <si>
    <t>PEQUEÑA 1</t>
  </si>
  <si>
    <t>2.400,01 UF a 5.000 UF.</t>
  </si>
  <si>
    <t>PEQUEÑA 2</t>
  </si>
  <si>
    <t>5.000,01 UF a 10.000 UF.</t>
  </si>
  <si>
    <t>PEQUEÑA 3</t>
  </si>
  <si>
    <t>10.000,01 UF a 25.000 UF.</t>
  </si>
  <si>
    <t>Columna1</t>
  </si>
  <si>
    <t>MEDIANA 1</t>
  </si>
  <si>
    <t>25.000,01 UF a 50.000 UF.</t>
  </si>
  <si>
    <t>MEDIANA 2</t>
  </si>
  <si>
    <t>50.000,01 UF a 100.000 UF.</t>
  </si>
  <si>
    <t>MICRO 1 (0,01-200 UF)</t>
  </si>
  <si>
    <t>GRANDE 1</t>
  </si>
  <si>
    <t>100.000,01 UF a 200.000 UF.</t>
  </si>
  <si>
    <t>MICRO 2 (200-600 UF)</t>
  </si>
  <si>
    <t>GRANDE 2</t>
  </si>
  <si>
    <t>200.000,01 UF a 600.000 UF.</t>
  </si>
  <si>
    <t>MICRO 3 (600-2400 UF)</t>
  </si>
  <si>
    <t>GRANDE 3</t>
  </si>
  <si>
    <t>600.000,01 UF a 1.000.000 UF.</t>
  </si>
  <si>
    <t>PEQUEÑA 1 (2400-5000 UF)</t>
  </si>
  <si>
    <t>GRANDE 4</t>
  </si>
  <si>
    <t>Más de 1.000.000 UF.</t>
  </si>
  <si>
    <t>PEQUEÑA 2 (5000-10000 UF)</t>
  </si>
  <si>
    <t>PEQUEÑA 3 (10000-25000 UF)</t>
  </si>
  <si>
    <t>MEDIANA 1 (25000-50000 UF)</t>
  </si>
  <si>
    <t>MEDIANA 2 (50000-100000 UF)</t>
  </si>
  <si>
    <t>GRANDE 1 (100000-200000 UF)</t>
  </si>
  <si>
    <t>GRANDE 2 (200000-600000 UF)</t>
  </si>
  <si>
    <t>GRANDE 3 (600000-1000000 UF)</t>
  </si>
  <si>
    <t>GRANDE 4 (1000000 UF y más)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</si>
</sst>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-* #,##0_-;\-* #,##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15" fontId="0" fillId="0" borderId="0" xfId="0" applyNumberFormat="1"/>
    <xf numFmtId="164" fontId="0" fillId="0" borderId="0" xfId="1" applyNumberFormat="1" applyFont="1"/>
  </cellXfs>
  <cellStyles count="2">
    <cellStyle name="Millares" xfId="1" builtinId="3"/>
    <cellStyle name="Normal" xfId="0" builtinId="0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1DFB187-D821-4D04-8177-564C75C6FACD}" name="Tramos" displayName="Tramos" ref="O12:Z25" totalsRowShown="0" dataDxfId="10" dataCellStyle="Millares">
  <autoFilter ref="O12:Z25" xr:uid="{F1DFB187-D821-4D04-8177-564C75C6FACD}"/>
  <tableColumns count="12">
    <tableColumn id="1" xr3:uid="{8AA2B571-9D2A-4F1D-AB25-93385565797B}" name="Tamaño1"/>
    <tableColumn id="2" xr3:uid="{B6A53641-8E9D-4516-804B-4C14C74943C0}" name="Tramo Ventas"/>
    <tableColumn id="3" xr3:uid="{9C532E1A-45ED-4FFC-BA81-22DAC3EE3068}" name="Min UF" dataDxfId="9" dataCellStyle="Millares"/>
    <tableColumn id="4" xr3:uid="{DDB6F00E-6368-417F-B52B-4E5581D46757}" name="Máx UF" dataDxfId="8" dataCellStyle="Millares"/>
    <tableColumn id="5" xr3:uid="{3952F852-BBCC-45FA-B4DC-CEB0EFE9C552}" name="Media UF" dataDxfId="7" dataCellStyle="Millares"/>
    <tableColumn id="6" xr3:uid="{7DCEFC3A-62EA-4EAC-953B-9D0E010D7A0C}" name="Min CLP" dataDxfId="6" dataCellStyle="Millares"/>
    <tableColumn id="7" xr3:uid="{4246FBCF-F106-4871-B3C5-D5AE9635CAAC}" name="Máx CLP" dataDxfId="5" dataCellStyle="Millares"/>
    <tableColumn id="8" xr3:uid="{13D84D4F-BCE8-4AD5-B117-52AEF2E5D1DB}" name="Media CLP" dataDxfId="4" dataCellStyle="Millares"/>
    <tableColumn id="9" xr3:uid="{56BD99BC-2B83-44DD-BA8B-9808FA047FD4}" name="Min USD" dataDxfId="3" dataCellStyle="Millares"/>
    <tableColumn id="10" xr3:uid="{FAE79976-4B8A-4D07-8472-22C5B0687BF5}" name="Max USD" dataDxfId="2" dataCellStyle="Millares"/>
    <tableColumn id="11" xr3:uid="{C9C14E7D-038C-46F3-8AED-8092C3F238B0}" name="Media USD" dataDxfId="1" dataCellStyle="Millares"/>
    <tableColumn id="12" xr3:uid="{58872A34-68CA-450C-B2B5-EB4AE5500471}" name="Columna1" dataDxfId="0" dataCellStyle="Millares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00FB89-AABE-4D68-BEC6-C100D79FD179}">
  <dimension ref="B1:Z62"/>
  <sheetViews>
    <sheetView tabSelected="1" topLeftCell="A10" workbookViewId="0">
      <selection activeCell="W13" sqref="W13:Y25"/>
    </sheetView>
  </sheetViews>
  <sheetFormatPr baseColWidth="10" defaultRowHeight="15" x14ac:dyDescent="0.25"/>
  <cols>
    <col min="5" max="5" width="15" customWidth="1"/>
    <col min="6" max="7" width="15.140625" customWidth="1"/>
    <col min="10" max="10" width="15.7109375" customWidth="1"/>
    <col min="11" max="11" width="15" customWidth="1"/>
    <col min="12" max="12" width="16.7109375" customWidth="1"/>
    <col min="19" max="19" width="14" customWidth="1"/>
    <col min="20" max="20" width="15.85546875" customWidth="1"/>
    <col min="21" max="21" width="16.42578125" customWidth="1"/>
    <col min="22" max="22" width="16.140625" customWidth="1"/>
  </cols>
  <sheetData>
    <row r="1" spans="2:26" x14ac:dyDescent="0.25">
      <c r="B1" t="s">
        <v>0</v>
      </c>
      <c r="C1">
        <v>29639.96</v>
      </c>
      <c r="D1" s="1">
        <v>44355</v>
      </c>
    </row>
    <row r="2" spans="2:26" x14ac:dyDescent="0.25">
      <c r="B2" t="s">
        <v>1</v>
      </c>
      <c r="C2">
        <v>718.4</v>
      </c>
      <c r="D2" s="1">
        <v>44355</v>
      </c>
    </row>
    <row r="3" spans="2:26" x14ac:dyDescent="0.25">
      <c r="D3" s="1"/>
    </row>
    <row r="4" spans="2:26" x14ac:dyDescent="0.25">
      <c r="D4" s="1"/>
      <c r="O4" t="s">
        <v>2</v>
      </c>
      <c r="P4" t="s">
        <v>3</v>
      </c>
      <c r="Q4" t="s">
        <v>4</v>
      </c>
      <c r="R4" t="s">
        <v>5</v>
      </c>
      <c r="S4" t="s">
        <v>6</v>
      </c>
      <c r="T4" t="s">
        <v>7</v>
      </c>
      <c r="U4" t="s">
        <v>8</v>
      </c>
      <c r="V4" t="s">
        <v>9</v>
      </c>
      <c r="W4" t="s">
        <v>10</v>
      </c>
      <c r="X4" t="s">
        <v>11</v>
      </c>
      <c r="Y4" t="s">
        <v>12</v>
      </c>
    </row>
    <row r="5" spans="2:26" x14ac:dyDescent="0.25">
      <c r="B5" t="s">
        <v>13</v>
      </c>
      <c r="C5" t="s">
        <v>2</v>
      </c>
      <c r="D5" t="s">
        <v>3</v>
      </c>
      <c r="E5" t="s">
        <v>4</v>
      </c>
      <c r="F5" t="s">
        <v>5</v>
      </c>
      <c r="G5" t="s">
        <v>6</v>
      </c>
      <c r="H5" t="s">
        <v>14</v>
      </c>
      <c r="I5" t="s">
        <v>3</v>
      </c>
      <c r="J5" t="s">
        <v>4</v>
      </c>
      <c r="K5" t="s">
        <v>5</v>
      </c>
      <c r="L5" t="s">
        <v>6</v>
      </c>
      <c r="O5" t="s">
        <v>15</v>
      </c>
      <c r="P5" t="s">
        <v>16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2:26" x14ac:dyDescent="0.25">
      <c r="B6">
        <v>1</v>
      </c>
      <c r="C6" t="s">
        <v>15</v>
      </c>
      <c r="D6" t="s">
        <v>16</v>
      </c>
      <c r="E6" s="2">
        <v>0</v>
      </c>
      <c r="F6" s="2">
        <v>0</v>
      </c>
      <c r="G6" s="2">
        <v>0</v>
      </c>
      <c r="H6" t="s">
        <v>15</v>
      </c>
      <c r="I6" t="s">
        <v>16</v>
      </c>
      <c r="J6" s="2">
        <v>0</v>
      </c>
      <c r="K6" s="2">
        <v>0</v>
      </c>
      <c r="L6" s="2">
        <v>0</v>
      </c>
      <c r="O6" t="s">
        <v>17</v>
      </c>
      <c r="P6" t="s">
        <v>18</v>
      </c>
      <c r="Q6" s="2">
        <v>0.01</v>
      </c>
      <c r="R6" s="2">
        <v>2400</v>
      </c>
      <c r="S6" s="2">
        <v>1200.0050000000001</v>
      </c>
      <c r="T6" s="2">
        <v>287.22000000000003</v>
      </c>
      <c r="U6" s="2">
        <v>68932800</v>
      </c>
      <c r="V6" s="2">
        <v>34466543.609999999</v>
      </c>
      <c r="W6" s="2">
        <v>0.36141940354850888</v>
      </c>
      <c r="X6" s="2">
        <v>86740.656851642125</v>
      </c>
      <c r="Y6" s="2">
        <v>43370.509135522836</v>
      </c>
    </row>
    <row r="7" spans="2:26" x14ac:dyDescent="0.25">
      <c r="B7">
        <v>2</v>
      </c>
      <c r="C7" t="s">
        <v>17</v>
      </c>
      <c r="D7" t="s">
        <v>18</v>
      </c>
      <c r="E7" s="2">
        <v>0.01</v>
      </c>
      <c r="F7" s="2">
        <v>2400</v>
      </c>
      <c r="G7" s="2">
        <f>+(E7+F7)/2</f>
        <v>1200.0050000000001</v>
      </c>
      <c r="H7" t="s">
        <v>19</v>
      </c>
      <c r="I7" t="s">
        <v>20</v>
      </c>
      <c r="J7" s="2">
        <v>0.01</v>
      </c>
      <c r="K7" s="2">
        <v>200</v>
      </c>
      <c r="L7" s="2">
        <f>+(J7+K7)/2</f>
        <v>100.005</v>
      </c>
      <c r="O7" t="s">
        <v>21</v>
      </c>
      <c r="P7" t="s">
        <v>22</v>
      </c>
      <c r="Q7" s="2">
        <v>2400.0100000000002</v>
      </c>
      <c r="R7" s="2">
        <v>25000</v>
      </c>
      <c r="S7" s="2">
        <v>13700.005000000001</v>
      </c>
      <c r="T7" s="2">
        <v>68933087.220000014</v>
      </c>
      <c r="U7" s="2">
        <v>718050000</v>
      </c>
      <c r="V7" s="2">
        <v>393491543.61000001</v>
      </c>
      <c r="W7" s="2">
        <v>86741.018271045687</v>
      </c>
      <c r="X7" s="2">
        <v>903548.50887127209</v>
      </c>
      <c r="Y7" s="2">
        <v>495144.76357115887</v>
      </c>
    </row>
    <row r="8" spans="2:26" x14ac:dyDescent="0.25">
      <c r="B8">
        <v>3</v>
      </c>
      <c r="C8" t="s">
        <v>17</v>
      </c>
      <c r="D8" t="s">
        <v>18</v>
      </c>
      <c r="E8" s="2">
        <v>0.01</v>
      </c>
      <c r="F8" s="2">
        <v>2400</v>
      </c>
      <c r="G8" s="2">
        <f t="shared" ref="G8:G18" si="0">+(E8+F8)/2</f>
        <v>1200.0050000000001</v>
      </c>
      <c r="H8" t="s">
        <v>23</v>
      </c>
      <c r="I8" t="s">
        <v>24</v>
      </c>
      <c r="J8" s="2">
        <v>200.1</v>
      </c>
      <c r="K8" s="2">
        <v>600</v>
      </c>
      <c r="L8" s="2">
        <f t="shared" ref="L8:L18" si="1">+(J8+K8)/2</f>
        <v>400.05</v>
      </c>
      <c r="O8" t="s">
        <v>25</v>
      </c>
      <c r="P8" t="s">
        <v>26</v>
      </c>
      <c r="Q8" s="2">
        <v>25000.01</v>
      </c>
      <c r="R8" s="2">
        <v>100000</v>
      </c>
      <c r="S8" s="2">
        <v>62500.004999999997</v>
      </c>
      <c r="T8" s="2">
        <v>718050287.21999991</v>
      </c>
      <c r="U8" s="2">
        <v>2872200000</v>
      </c>
      <c r="V8" s="2">
        <v>1795125143.6099999</v>
      </c>
      <c r="W8" s="2">
        <v>903548.87029067555</v>
      </c>
      <c r="X8" s="2">
        <v>3614194.0354850884</v>
      </c>
      <c r="Y8" s="2">
        <v>2258871.452887882</v>
      </c>
    </row>
    <row r="9" spans="2:26" x14ac:dyDescent="0.25">
      <c r="B9">
        <v>4</v>
      </c>
      <c r="C9" t="s">
        <v>17</v>
      </c>
      <c r="D9" t="s">
        <v>18</v>
      </c>
      <c r="E9" s="2">
        <v>0.01</v>
      </c>
      <c r="F9" s="2">
        <v>2400</v>
      </c>
      <c r="G9" s="2">
        <f t="shared" si="0"/>
        <v>1200.0050000000001</v>
      </c>
      <c r="H9" t="s">
        <v>27</v>
      </c>
      <c r="I9" t="s">
        <v>28</v>
      </c>
      <c r="J9" s="2">
        <v>600.01</v>
      </c>
      <c r="K9" s="2">
        <v>2400</v>
      </c>
      <c r="L9" s="2">
        <f t="shared" si="1"/>
        <v>1500.0050000000001</v>
      </c>
      <c r="O9" t="s">
        <v>29</v>
      </c>
      <c r="P9" t="s">
        <v>30</v>
      </c>
      <c r="Q9" s="2">
        <v>100000.01</v>
      </c>
      <c r="R9" s="2">
        <v>2000000</v>
      </c>
      <c r="S9" s="2">
        <v>1050000.0049999999</v>
      </c>
      <c r="T9" s="2">
        <v>2872200287.2199998</v>
      </c>
      <c r="U9" s="2">
        <v>57444000000</v>
      </c>
      <c r="V9" s="2">
        <v>30158100143.610001</v>
      </c>
      <c r="W9" s="2">
        <v>3614194.3969044918</v>
      </c>
      <c r="X9" s="2">
        <v>72283880.709701777</v>
      </c>
      <c r="Y9" s="2">
        <v>37949037.553303137</v>
      </c>
    </row>
    <row r="10" spans="2:26" x14ac:dyDescent="0.25">
      <c r="B10">
        <v>5</v>
      </c>
      <c r="C10" t="s">
        <v>21</v>
      </c>
      <c r="D10" t="s">
        <v>22</v>
      </c>
      <c r="E10" s="2">
        <v>2400.0100000000002</v>
      </c>
      <c r="F10" s="2">
        <v>25000</v>
      </c>
      <c r="G10" s="2">
        <f t="shared" si="0"/>
        <v>13700.005000000001</v>
      </c>
      <c r="H10" t="s">
        <v>31</v>
      </c>
      <c r="I10" t="s">
        <v>32</v>
      </c>
      <c r="J10" s="2">
        <v>2400.0100000000002</v>
      </c>
      <c r="K10" s="2">
        <v>5000</v>
      </c>
      <c r="L10" s="2">
        <f t="shared" si="1"/>
        <v>3700.0050000000001</v>
      </c>
    </row>
    <row r="11" spans="2:26" x14ac:dyDescent="0.25">
      <c r="B11">
        <v>6</v>
      </c>
      <c r="C11" t="s">
        <v>21</v>
      </c>
      <c r="D11" t="s">
        <v>22</v>
      </c>
      <c r="E11" s="2">
        <v>2400.0100000000002</v>
      </c>
      <c r="F11" s="2">
        <v>25000</v>
      </c>
      <c r="G11" s="2">
        <f t="shared" si="0"/>
        <v>13700.005000000001</v>
      </c>
      <c r="H11" t="s">
        <v>33</v>
      </c>
      <c r="I11" t="s">
        <v>34</v>
      </c>
      <c r="J11" s="2">
        <v>5000.01</v>
      </c>
      <c r="K11" s="2">
        <v>10000</v>
      </c>
      <c r="L11" s="2">
        <f t="shared" si="1"/>
        <v>7500.0050000000001</v>
      </c>
    </row>
    <row r="12" spans="2:26" x14ac:dyDescent="0.25">
      <c r="B12">
        <v>7</v>
      </c>
      <c r="C12" t="s">
        <v>21</v>
      </c>
      <c r="D12" t="s">
        <v>22</v>
      </c>
      <c r="E12" s="2">
        <v>2400.0100000000002</v>
      </c>
      <c r="F12" s="2">
        <v>25000</v>
      </c>
      <c r="G12" s="2">
        <f t="shared" si="0"/>
        <v>13700.005000000001</v>
      </c>
      <c r="H12" t="s">
        <v>35</v>
      </c>
      <c r="I12" t="s">
        <v>36</v>
      </c>
      <c r="J12" s="2">
        <v>10000.01</v>
      </c>
      <c r="K12" s="2">
        <v>25000</v>
      </c>
      <c r="L12" s="2">
        <f t="shared" si="1"/>
        <v>17500.005000000001</v>
      </c>
      <c r="O12" t="s">
        <v>14</v>
      </c>
      <c r="P12" t="s">
        <v>3</v>
      </c>
      <c r="Q12" t="s">
        <v>4</v>
      </c>
      <c r="R12" t="s">
        <v>5</v>
      </c>
      <c r="S12" t="s">
        <v>6</v>
      </c>
      <c r="T12" t="s">
        <v>7</v>
      </c>
      <c r="U12" t="s">
        <v>8</v>
      </c>
      <c r="V12" t="s">
        <v>9</v>
      </c>
      <c r="W12" t="s">
        <v>10</v>
      </c>
      <c r="X12" t="s">
        <v>11</v>
      </c>
      <c r="Y12" t="s">
        <v>12</v>
      </c>
      <c r="Z12" t="s">
        <v>37</v>
      </c>
    </row>
    <row r="13" spans="2:26" x14ac:dyDescent="0.25">
      <c r="B13">
        <v>8</v>
      </c>
      <c r="C13" t="s">
        <v>25</v>
      </c>
      <c r="D13" t="s">
        <v>26</v>
      </c>
      <c r="E13" s="2">
        <v>25000.01</v>
      </c>
      <c r="F13" s="2">
        <v>100000</v>
      </c>
      <c r="G13" s="2">
        <f t="shared" si="0"/>
        <v>62500.004999999997</v>
      </c>
      <c r="H13" t="s">
        <v>38</v>
      </c>
      <c r="I13" t="s">
        <v>39</v>
      </c>
      <c r="J13" s="2">
        <f>+K12+0.01</f>
        <v>25000.01</v>
      </c>
      <c r="K13" s="2">
        <v>50000</v>
      </c>
      <c r="L13" s="2">
        <f t="shared" si="1"/>
        <v>37500.004999999997</v>
      </c>
      <c r="O13" t="s">
        <v>15</v>
      </c>
      <c r="P13" t="s">
        <v>16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t="s">
        <v>15</v>
      </c>
    </row>
    <row r="14" spans="2:26" x14ac:dyDescent="0.25">
      <c r="B14">
        <v>9</v>
      </c>
      <c r="C14" t="s">
        <v>25</v>
      </c>
      <c r="D14" t="s">
        <v>26</v>
      </c>
      <c r="E14" s="2">
        <v>25000.01</v>
      </c>
      <c r="F14" s="2">
        <v>100000</v>
      </c>
      <c r="G14" s="2">
        <f t="shared" si="0"/>
        <v>62500.004999999997</v>
      </c>
      <c r="H14" t="s">
        <v>40</v>
      </c>
      <c r="I14" t="s">
        <v>41</v>
      </c>
      <c r="J14" s="2">
        <f t="shared" ref="J14:J18" si="2">+K13+0.01</f>
        <v>50000.01</v>
      </c>
      <c r="K14" s="2">
        <v>100000</v>
      </c>
      <c r="L14" s="2">
        <f t="shared" si="1"/>
        <v>75000.005000000005</v>
      </c>
      <c r="O14" t="s">
        <v>19</v>
      </c>
      <c r="P14" t="s">
        <v>20</v>
      </c>
      <c r="Q14" s="2">
        <v>0.01</v>
      </c>
      <c r="R14" s="2">
        <v>200</v>
      </c>
      <c r="S14" s="2">
        <v>100.005</v>
      </c>
      <c r="T14" s="2">
        <v>296.39960000000002</v>
      </c>
      <c r="U14" s="2">
        <v>5927992</v>
      </c>
      <c r="V14" s="2">
        <v>2964144.1998000001</v>
      </c>
      <c r="W14" s="2">
        <v>0.41258296213808465</v>
      </c>
      <c r="X14" s="2">
        <v>8251.6592427616924</v>
      </c>
      <c r="Y14" s="2">
        <v>4126.0359128619157</v>
      </c>
      <c r="Z14" s="2" t="s">
        <v>42</v>
      </c>
    </row>
    <row r="15" spans="2:26" x14ac:dyDescent="0.25">
      <c r="B15">
        <v>10</v>
      </c>
      <c r="C15" t="s">
        <v>29</v>
      </c>
      <c r="D15" t="s">
        <v>30</v>
      </c>
      <c r="E15" s="2">
        <v>100000.01</v>
      </c>
      <c r="F15" s="2">
        <v>2000000</v>
      </c>
      <c r="G15" s="2">
        <f t="shared" si="0"/>
        <v>1050000.0049999999</v>
      </c>
      <c r="H15" t="s">
        <v>43</v>
      </c>
      <c r="I15" t="s">
        <v>44</v>
      </c>
      <c r="J15" s="2">
        <f t="shared" si="2"/>
        <v>100000.01</v>
      </c>
      <c r="K15" s="2">
        <v>200000</v>
      </c>
      <c r="L15" s="2">
        <f t="shared" si="1"/>
        <v>150000.005</v>
      </c>
      <c r="O15" t="s">
        <v>23</v>
      </c>
      <c r="P15" t="s">
        <v>24</v>
      </c>
      <c r="Q15" s="2">
        <v>200</v>
      </c>
      <c r="R15" s="2">
        <v>600</v>
      </c>
      <c r="S15" s="2">
        <v>400.05</v>
      </c>
      <c r="T15" s="2">
        <v>5930955.9959999993</v>
      </c>
      <c r="U15" s="2">
        <v>17783976</v>
      </c>
      <c r="V15" s="2">
        <v>11857465.998</v>
      </c>
      <c r="W15" s="2">
        <v>8255.7850723830725</v>
      </c>
      <c r="X15" s="2">
        <v>24754.977728285077</v>
      </c>
      <c r="Y15" s="2">
        <v>16505.381400334074</v>
      </c>
      <c r="Z15" s="2" t="s">
        <v>45</v>
      </c>
    </row>
    <row r="16" spans="2:26" x14ac:dyDescent="0.25">
      <c r="B16">
        <v>11</v>
      </c>
      <c r="C16" t="s">
        <v>29</v>
      </c>
      <c r="D16" t="s">
        <v>30</v>
      </c>
      <c r="E16" s="2">
        <v>100000.01</v>
      </c>
      <c r="F16" s="2">
        <v>2000000</v>
      </c>
      <c r="G16" s="2">
        <f t="shared" si="0"/>
        <v>1050000.0049999999</v>
      </c>
      <c r="H16" t="s">
        <v>46</v>
      </c>
      <c r="I16" t="s">
        <v>47</v>
      </c>
      <c r="J16" s="2">
        <f t="shared" si="2"/>
        <v>200000.01</v>
      </c>
      <c r="K16" s="2">
        <v>600000</v>
      </c>
      <c r="L16" s="2">
        <f t="shared" si="1"/>
        <v>400000.005</v>
      </c>
      <c r="O16" t="s">
        <v>27</v>
      </c>
      <c r="P16" t="s">
        <v>28</v>
      </c>
      <c r="Q16" s="2">
        <v>600</v>
      </c>
      <c r="R16" s="2">
        <v>2400</v>
      </c>
      <c r="S16" s="2">
        <v>1500.0050000000001</v>
      </c>
      <c r="T16" s="2">
        <v>17784272.399599999</v>
      </c>
      <c r="U16" s="2">
        <v>71135904</v>
      </c>
      <c r="V16" s="2">
        <v>44460088.1998</v>
      </c>
      <c r="W16" s="2">
        <v>24755.390311247214</v>
      </c>
      <c r="X16" s="2">
        <v>99019.910913140309</v>
      </c>
      <c r="Y16" s="2">
        <v>61887.650612193764</v>
      </c>
      <c r="Z16" s="2" t="s">
        <v>48</v>
      </c>
    </row>
    <row r="17" spans="2:26" x14ac:dyDescent="0.25">
      <c r="B17">
        <v>12</v>
      </c>
      <c r="C17" t="s">
        <v>29</v>
      </c>
      <c r="D17" t="s">
        <v>30</v>
      </c>
      <c r="E17" s="2">
        <v>100000.01</v>
      </c>
      <c r="F17" s="2">
        <v>2000000</v>
      </c>
      <c r="G17" s="2">
        <f t="shared" si="0"/>
        <v>1050000.0049999999</v>
      </c>
      <c r="H17" t="s">
        <v>49</v>
      </c>
      <c r="I17" t="s">
        <v>50</v>
      </c>
      <c r="J17" s="2">
        <f t="shared" si="2"/>
        <v>600000.01</v>
      </c>
      <c r="K17" s="2">
        <v>1000000</v>
      </c>
      <c r="L17" s="2">
        <f t="shared" si="1"/>
        <v>800000.005</v>
      </c>
      <c r="O17" t="s">
        <v>31</v>
      </c>
      <c r="P17" t="s">
        <v>32</v>
      </c>
      <c r="Q17" s="2">
        <v>2400</v>
      </c>
      <c r="R17" s="2">
        <v>5000</v>
      </c>
      <c r="S17" s="2">
        <v>3700.0050000000001</v>
      </c>
      <c r="T17" s="2">
        <v>71136200.399599999</v>
      </c>
      <c r="U17" s="2">
        <v>148199800</v>
      </c>
      <c r="V17" s="2">
        <v>109668000.1998</v>
      </c>
      <c r="W17" s="2">
        <v>99020.323496102457</v>
      </c>
      <c r="X17" s="2">
        <v>206291.48106904232</v>
      </c>
      <c r="Y17" s="2">
        <v>152655.90228257238</v>
      </c>
      <c r="Z17" s="2" t="s">
        <v>51</v>
      </c>
    </row>
    <row r="18" spans="2:26" x14ac:dyDescent="0.25">
      <c r="B18">
        <v>13</v>
      </c>
      <c r="C18" t="s">
        <v>29</v>
      </c>
      <c r="D18" t="s">
        <v>30</v>
      </c>
      <c r="E18" s="2">
        <v>100000.01</v>
      </c>
      <c r="F18" s="2">
        <v>2000000</v>
      </c>
      <c r="G18" s="2">
        <f t="shared" si="0"/>
        <v>1050000.0049999999</v>
      </c>
      <c r="H18" t="s">
        <v>52</v>
      </c>
      <c r="I18" t="s">
        <v>53</v>
      </c>
      <c r="J18" s="2">
        <f t="shared" si="2"/>
        <v>1000000.01</v>
      </c>
      <c r="K18" s="2">
        <v>2000000</v>
      </c>
      <c r="L18" s="2">
        <f t="shared" si="1"/>
        <v>1500000.0049999999</v>
      </c>
      <c r="O18" t="s">
        <v>33</v>
      </c>
      <c r="P18" t="s">
        <v>34</v>
      </c>
      <c r="Q18" s="2">
        <v>5000</v>
      </c>
      <c r="R18" s="2">
        <v>10000</v>
      </c>
      <c r="S18" s="2">
        <v>7500.0050000000001</v>
      </c>
      <c r="T18" s="2">
        <v>148200096.3996</v>
      </c>
      <c r="U18" s="2">
        <v>296399600</v>
      </c>
      <c r="V18" s="2">
        <v>222299848.19980001</v>
      </c>
      <c r="W18" s="2">
        <v>206291.89365200445</v>
      </c>
      <c r="X18" s="2">
        <v>412582.96213808464</v>
      </c>
      <c r="Y18" s="2">
        <v>309437.42789504456</v>
      </c>
      <c r="Z18" s="2" t="s">
        <v>54</v>
      </c>
    </row>
    <row r="19" spans="2:26" x14ac:dyDescent="0.25">
      <c r="O19" t="s">
        <v>35</v>
      </c>
      <c r="P19" t="s">
        <v>36</v>
      </c>
      <c r="Q19" s="2">
        <v>10000</v>
      </c>
      <c r="R19" s="2">
        <v>25000</v>
      </c>
      <c r="S19" s="2">
        <v>17500.005000000001</v>
      </c>
      <c r="T19" s="2">
        <v>296399896.39959997</v>
      </c>
      <c r="U19" s="2">
        <v>740999000</v>
      </c>
      <c r="V19" s="2">
        <v>518699448.19980001</v>
      </c>
      <c r="W19" s="2">
        <v>412583.37472104677</v>
      </c>
      <c r="X19" s="2">
        <v>1031457.4053452116</v>
      </c>
      <c r="Y19" s="2">
        <v>722020.39003312914</v>
      </c>
      <c r="Z19" s="2" t="s">
        <v>55</v>
      </c>
    </row>
    <row r="20" spans="2:26" x14ac:dyDescent="0.25">
      <c r="O20" t="s">
        <v>38</v>
      </c>
      <c r="P20" t="s">
        <v>39</v>
      </c>
      <c r="Q20" s="2">
        <v>25000</v>
      </c>
      <c r="R20" s="2">
        <v>50000</v>
      </c>
      <c r="S20" s="2">
        <v>37500.004999999997</v>
      </c>
      <c r="T20" s="2">
        <v>740999296.39959991</v>
      </c>
      <c r="U20" s="2">
        <v>1481998000</v>
      </c>
      <c r="V20" s="2">
        <v>1111498648.1998</v>
      </c>
      <c r="W20" s="2">
        <v>1031457.8179281736</v>
      </c>
      <c r="X20" s="2">
        <v>2062914.8106904232</v>
      </c>
      <c r="Y20" s="2">
        <v>1547186.3143092985</v>
      </c>
      <c r="Z20" s="2" t="s">
        <v>56</v>
      </c>
    </row>
    <row r="21" spans="2:26" x14ac:dyDescent="0.25">
      <c r="O21" t="s">
        <v>40</v>
      </c>
      <c r="P21" t="s">
        <v>41</v>
      </c>
      <c r="Q21" s="2">
        <v>50000</v>
      </c>
      <c r="R21" s="2">
        <v>100000</v>
      </c>
      <c r="S21" s="2">
        <v>75000.005000000005</v>
      </c>
      <c r="T21" s="2">
        <v>1481998296.3996</v>
      </c>
      <c r="U21" s="2">
        <v>2963996000</v>
      </c>
      <c r="V21" s="2">
        <v>2222997148.1998</v>
      </c>
      <c r="W21" s="2">
        <v>2062915.2232733853</v>
      </c>
      <c r="X21" s="2">
        <v>4125829.6213808465</v>
      </c>
      <c r="Y21" s="2">
        <v>3094372.4223271161</v>
      </c>
      <c r="Z21" s="2" t="s">
        <v>57</v>
      </c>
    </row>
    <row r="22" spans="2:26" x14ac:dyDescent="0.25">
      <c r="B22" t="s">
        <v>13</v>
      </c>
      <c r="C22" t="s">
        <v>2</v>
      </c>
      <c r="D22" t="s">
        <v>3</v>
      </c>
      <c r="E22" t="s">
        <v>7</v>
      </c>
      <c r="F22" t="s">
        <v>8</v>
      </c>
      <c r="G22" t="s">
        <v>9</v>
      </c>
      <c r="H22" t="s">
        <v>14</v>
      </c>
      <c r="I22" t="s">
        <v>3</v>
      </c>
      <c r="J22" t="s">
        <v>7</v>
      </c>
      <c r="K22" t="s">
        <v>8</v>
      </c>
      <c r="L22" t="s">
        <v>9</v>
      </c>
      <c r="O22" t="s">
        <v>43</v>
      </c>
      <c r="P22" t="s">
        <v>44</v>
      </c>
      <c r="Q22" s="2">
        <v>100000</v>
      </c>
      <c r="R22" s="2">
        <v>200000</v>
      </c>
      <c r="S22" s="2">
        <v>150000.005</v>
      </c>
      <c r="T22" s="2">
        <v>2963996296.3995996</v>
      </c>
      <c r="U22" s="2">
        <v>5927992000</v>
      </c>
      <c r="V22" s="2">
        <v>4445994148.1997995</v>
      </c>
      <c r="W22" s="2">
        <v>4125830.0339638079</v>
      </c>
      <c r="X22" s="2">
        <v>8251659.242761693</v>
      </c>
      <c r="Y22" s="2">
        <v>6188744.6383627504</v>
      </c>
      <c r="Z22" s="2" t="s">
        <v>58</v>
      </c>
    </row>
    <row r="23" spans="2:26" x14ac:dyDescent="0.25">
      <c r="B23">
        <v>1</v>
      </c>
      <c r="C23" t="s">
        <v>15</v>
      </c>
      <c r="D23" t="s">
        <v>16</v>
      </c>
      <c r="E23" s="2">
        <v>0</v>
      </c>
      <c r="F23" s="2">
        <v>0</v>
      </c>
      <c r="G23" s="2">
        <v>0</v>
      </c>
      <c r="H23" t="s">
        <v>15</v>
      </c>
      <c r="I23" t="s">
        <v>16</v>
      </c>
      <c r="J23" s="2">
        <v>0</v>
      </c>
      <c r="K23" s="2">
        <v>0</v>
      </c>
      <c r="L23" s="2">
        <v>0</v>
      </c>
      <c r="O23" t="s">
        <v>46</v>
      </c>
      <c r="P23" t="s">
        <v>47</v>
      </c>
      <c r="Q23" s="2">
        <v>200000</v>
      </c>
      <c r="R23" s="2">
        <v>600000</v>
      </c>
      <c r="S23" s="2">
        <v>400000.005</v>
      </c>
      <c r="T23" s="2">
        <v>5927992296.3996</v>
      </c>
      <c r="U23" s="2">
        <v>17783976000</v>
      </c>
      <c r="V23" s="2">
        <v>11855984148.1998</v>
      </c>
      <c r="W23" s="2">
        <v>8251659.6553446548</v>
      </c>
      <c r="X23" s="2">
        <v>24754977.728285078</v>
      </c>
      <c r="Y23" s="2">
        <v>16503318.691814866</v>
      </c>
      <c r="Z23" s="2" t="s">
        <v>59</v>
      </c>
    </row>
    <row r="24" spans="2:26" x14ac:dyDescent="0.25">
      <c r="B24">
        <v>2</v>
      </c>
      <c r="C24" t="s">
        <v>17</v>
      </c>
      <c r="D24" t="s">
        <v>18</v>
      </c>
      <c r="E24" s="2">
        <f>+E7*$C$1</f>
        <v>296.39960000000002</v>
      </c>
      <c r="F24" s="2">
        <f>+F7*$C$1</f>
        <v>71135904</v>
      </c>
      <c r="G24" s="2">
        <f>+(E24+F24)/2</f>
        <v>35568100.1998</v>
      </c>
      <c r="H24" t="s">
        <v>19</v>
      </c>
      <c r="I24" t="s">
        <v>20</v>
      </c>
      <c r="J24" s="2">
        <f>+J7*$C$1</f>
        <v>296.39960000000002</v>
      </c>
      <c r="K24" s="2">
        <f>+K7*$C$1</f>
        <v>5927992</v>
      </c>
      <c r="L24" s="2">
        <f>+(J24+K24)/2</f>
        <v>2964144.1998000001</v>
      </c>
      <c r="O24" t="s">
        <v>49</v>
      </c>
      <c r="P24" t="s">
        <v>50</v>
      </c>
      <c r="Q24" s="2">
        <v>600000</v>
      </c>
      <c r="R24" s="2">
        <v>1000000</v>
      </c>
      <c r="S24" s="2">
        <v>800000.005</v>
      </c>
      <c r="T24" s="2">
        <v>17783976296.399601</v>
      </c>
      <c r="U24" s="2">
        <v>29639960000</v>
      </c>
      <c r="V24" s="2">
        <v>23711968148.199799</v>
      </c>
      <c r="W24" s="2">
        <v>24754978.140868042</v>
      </c>
      <c r="X24" s="2">
        <v>41258296.213808462</v>
      </c>
      <c r="Y24" s="2">
        <v>33006637.17733825</v>
      </c>
      <c r="Z24" s="2" t="s">
        <v>60</v>
      </c>
    </row>
    <row r="25" spans="2:26" x14ac:dyDescent="0.25">
      <c r="B25">
        <v>3</v>
      </c>
      <c r="C25" t="s">
        <v>17</v>
      </c>
      <c r="D25" t="s">
        <v>18</v>
      </c>
      <c r="E25" s="2">
        <f t="shared" ref="E25:F35" si="3">+E8*$C$1</f>
        <v>296.39960000000002</v>
      </c>
      <c r="F25" s="2">
        <f t="shared" si="3"/>
        <v>71135904</v>
      </c>
      <c r="G25" s="2">
        <f t="shared" ref="G25:G35" si="4">+(E25+F25)/2</f>
        <v>35568100.1998</v>
      </c>
      <c r="H25" t="s">
        <v>23</v>
      </c>
      <c r="I25" t="s">
        <v>24</v>
      </c>
      <c r="J25" s="2">
        <f t="shared" ref="J25:K35" si="5">+J8*$C$1</f>
        <v>5930955.9959999993</v>
      </c>
      <c r="K25" s="2">
        <f t="shared" si="5"/>
        <v>17783976</v>
      </c>
      <c r="L25" s="2">
        <f t="shared" ref="L25:L35" si="6">+(J25+K25)/2</f>
        <v>11857465.998</v>
      </c>
      <c r="O25" t="s">
        <v>52</v>
      </c>
      <c r="P25" t="s">
        <v>53</v>
      </c>
      <c r="Q25" s="2">
        <v>1000000</v>
      </c>
      <c r="R25" s="2">
        <v>2000000</v>
      </c>
      <c r="S25" s="2">
        <v>1500000.0049999999</v>
      </c>
      <c r="T25" s="2">
        <v>29639960296.399601</v>
      </c>
      <c r="U25" s="2">
        <v>59279920000</v>
      </c>
      <c r="V25" s="2">
        <v>44459940148.199799</v>
      </c>
      <c r="W25" s="2">
        <v>41258296.626391426</v>
      </c>
      <c r="X25" s="2">
        <v>82516592.427616924</v>
      </c>
      <c r="Y25" s="2">
        <v>61887444.527004175</v>
      </c>
      <c r="Z25" s="2" t="s">
        <v>61</v>
      </c>
    </row>
    <row r="26" spans="2:26" x14ac:dyDescent="0.25">
      <c r="B26">
        <v>4</v>
      </c>
      <c r="C26" t="s">
        <v>17</v>
      </c>
      <c r="D26" t="s">
        <v>18</v>
      </c>
      <c r="E26" s="2">
        <f t="shared" si="3"/>
        <v>296.39960000000002</v>
      </c>
      <c r="F26" s="2">
        <f t="shared" si="3"/>
        <v>71135904</v>
      </c>
      <c r="G26" s="2">
        <f t="shared" si="4"/>
        <v>35568100.1998</v>
      </c>
      <c r="H26" t="s">
        <v>27</v>
      </c>
      <c r="I26" t="s">
        <v>28</v>
      </c>
      <c r="J26" s="2">
        <f t="shared" si="5"/>
        <v>17784272.399599999</v>
      </c>
      <c r="K26" s="2">
        <f t="shared" si="5"/>
        <v>71135904</v>
      </c>
      <c r="L26" s="2">
        <f t="shared" si="6"/>
        <v>44460088.1998</v>
      </c>
    </row>
    <row r="27" spans="2:26" x14ac:dyDescent="0.25">
      <c r="B27">
        <v>5</v>
      </c>
      <c r="C27" t="s">
        <v>21</v>
      </c>
      <c r="D27" t="s">
        <v>22</v>
      </c>
      <c r="E27" s="2">
        <f t="shared" si="3"/>
        <v>71136200.399599999</v>
      </c>
      <c r="F27" s="2">
        <f t="shared" si="3"/>
        <v>740999000</v>
      </c>
      <c r="G27" s="2">
        <f t="shared" si="4"/>
        <v>406067600.19980001</v>
      </c>
      <c r="H27" t="s">
        <v>31</v>
      </c>
      <c r="I27" t="s">
        <v>32</v>
      </c>
      <c r="J27" s="2">
        <f t="shared" si="5"/>
        <v>71136200.399599999</v>
      </c>
      <c r="K27" s="2">
        <f t="shared" si="5"/>
        <v>148199800</v>
      </c>
      <c r="L27" s="2">
        <f t="shared" si="6"/>
        <v>109668000.1998</v>
      </c>
    </row>
    <row r="28" spans="2:26" x14ac:dyDescent="0.25">
      <c r="B28">
        <v>6</v>
      </c>
      <c r="C28" t="s">
        <v>21</v>
      </c>
      <c r="D28" t="s">
        <v>22</v>
      </c>
      <c r="E28" s="2">
        <f t="shared" si="3"/>
        <v>71136200.399599999</v>
      </c>
      <c r="F28" s="2">
        <f t="shared" si="3"/>
        <v>740999000</v>
      </c>
      <c r="G28" s="2">
        <f t="shared" si="4"/>
        <v>406067600.19980001</v>
      </c>
      <c r="H28" t="s">
        <v>33</v>
      </c>
      <c r="I28" t="s">
        <v>34</v>
      </c>
      <c r="J28" s="2">
        <f t="shared" si="5"/>
        <v>148200096.3996</v>
      </c>
      <c r="K28" s="2">
        <f t="shared" si="5"/>
        <v>296399600</v>
      </c>
      <c r="L28" s="2">
        <f t="shared" si="6"/>
        <v>222299848.19980001</v>
      </c>
    </row>
    <row r="29" spans="2:26" x14ac:dyDescent="0.25">
      <c r="B29">
        <v>7</v>
      </c>
      <c r="C29" t="s">
        <v>21</v>
      </c>
      <c r="D29" t="s">
        <v>22</v>
      </c>
      <c r="E29" s="2">
        <f t="shared" si="3"/>
        <v>71136200.399599999</v>
      </c>
      <c r="F29" s="2">
        <f t="shared" si="3"/>
        <v>740999000</v>
      </c>
      <c r="G29" s="2">
        <f t="shared" si="4"/>
        <v>406067600.19980001</v>
      </c>
      <c r="H29" t="s">
        <v>35</v>
      </c>
      <c r="I29" t="s">
        <v>36</v>
      </c>
      <c r="J29" s="2">
        <f t="shared" si="5"/>
        <v>296399896.39959997</v>
      </c>
      <c r="K29" s="2">
        <f t="shared" si="5"/>
        <v>740999000</v>
      </c>
      <c r="L29" s="2">
        <f t="shared" si="6"/>
        <v>518699448.19980001</v>
      </c>
      <c r="O29" t="str">
        <f>+O14&amp;" ("&amp;Q14&amp;"-"&amp;R14&amp;" UF)"</f>
        <v>MICRO 1 (0,01-200 UF)</v>
      </c>
    </row>
    <row r="30" spans="2:26" x14ac:dyDescent="0.25">
      <c r="B30">
        <v>8</v>
      </c>
      <c r="C30" t="s">
        <v>25</v>
      </c>
      <c r="D30" t="s">
        <v>26</v>
      </c>
      <c r="E30" s="2">
        <f t="shared" si="3"/>
        <v>740999296.39959991</v>
      </c>
      <c r="F30" s="2">
        <f t="shared" si="3"/>
        <v>2963996000</v>
      </c>
      <c r="G30" s="2">
        <f t="shared" si="4"/>
        <v>1852497648.1998</v>
      </c>
      <c r="H30" t="s">
        <v>38</v>
      </c>
      <c r="I30" t="s">
        <v>39</v>
      </c>
      <c r="J30" s="2">
        <f t="shared" si="5"/>
        <v>740999296.39959991</v>
      </c>
      <c r="K30" s="2">
        <f t="shared" si="5"/>
        <v>1481998000</v>
      </c>
      <c r="L30" s="2">
        <f t="shared" si="6"/>
        <v>1111498648.1998</v>
      </c>
      <c r="O30" t="str">
        <f t="shared" ref="O30:O39" si="7">+O15&amp;" ("&amp;Q15&amp;"-"&amp;R15&amp;" UF)"</f>
        <v>MICRO 2 (200-600 UF)</v>
      </c>
    </row>
    <row r="31" spans="2:26" x14ac:dyDescent="0.25">
      <c r="B31">
        <v>9</v>
      </c>
      <c r="C31" t="s">
        <v>25</v>
      </c>
      <c r="D31" t="s">
        <v>26</v>
      </c>
      <c r="E31" s="2">
        <f t="shared" si="3"/>
        <v>740999296.39959991</v>
      </c>
      <c r="F31" s="2">
        <f t="shared" si="3"/>
        <v>2963996000</v>
      </c>
      <c r="G31" s="2">
        <f t="shared" si="4"/>
        <v>1852497648.1998</v>
      </c>
      <c r="H31" t="s">
        <v>40</v>
      </c>
      <c r="I31" t="s">
        <v>41</v>
      </c>
      <c r="J31" s="2">
        <f t="shared" si="5"/>
        <v>1481998296.3996</v>
      </c>
      <c r="K31" s="2">
        <f t="shared" si="5"/>
        <v>2963996000</v>
      </c>
      <c r="L31" s="2">
        <f t="shared" si="6"/>
        <v>2222997148.1998</v>
      </c>
      <c r="O31" t="str">
        <f t="shared" si="7"/>
        <v>MICRO 3 (600-2400 UF)</v>
      </c>
    </row>
    <row r="32" spans="2:26" x14ac:dyDescent="0.25">
      <c r="B32">
        <v>10</v>
      </c>
      <c r="C32" t="s">
        <v>29</v>
      </c>
      <c r="D32" t="s">
        <v>30</v>
      </c>
      <c r="E32" s="2">
        <f t="shared" si="3"/>
        <v>2963996296.3995996</v>
      </c>
      <c r="F32" s="2">
        <f t="shared" si="3"/>
        <v>59279920000</v>
      </c>
      <c r="G32" s="2">
        <f t="shared" si="4"/>
        <v>31121958148.199799</v>
      </c>
      <c r="H32" t="s">
        <v>43</v>
      </c>
      <c r="I32" t="s">
        <v>44</v>
      </c>
      <c r="J32" s="2">
        <f t="shared" si="5"/>
        <v>2963996296.3995996</v>
      </c>
      <c r="K32" s="2">
        <f t="shared" si="5"/>
        <v>5927992000</v>
      </c>
      <c r="L32" s="2">
        <f t="shared" si="6"/>
        <v>4445994148.1997995</v>
      </c>
      <c r="O32" t="str">
        <f t="shared" si="7"/>
        <v>PEQUEÑA 1 (2400-5000 UF)</v>
      </c>
    </row>
    <row r="33" spans="2:15" x14ac:dyDescent="0.25">
      <c r="B33">
        <v>11</v>
      </c>
      <c r="C33" t="s">
        <v>29</v>
      </c>
      <c r="D33" t="s">
        <v>30</v>
      </c>
      <c r="E33" s="2">
        <f t="shared" si="3"/>
        <v>2963996296.3995996</v>
      </c>
      <c r="F33" s="2">
        <f t="shared" si="3"/>
        <v>59279920000</v>
      </c>
      <c r="G33" s="2">
        <f t="shared" si="4"/>
        <v>31121958148.199799</v>
      </c>
      <c r="H33" t="s">
        <v>46</v>
      </c>
      <c r="I33" t="s">
        <v>47</v>
      </c>
      <c r="J33" s="2">
        <f t="shared" si="5"/>
        <v>5927992296.3996</v>
      </c>
      <c r="K33" s="2">
        <f t="shared" si="5"/>
        <v>17783976000</v>
      </c>
      <c r="L33" s="2">
        <f t="shared" si="6"/>
        <v>11855984148.1998</v>
      </c>
      <c r="O33" t="str">
        <f t="shared" si="7"/>
        <v>PEQUEÑA 2 (5000-10000 UF)</v>
      </c>
    </row>
    <row r="34" spans="2:15" x14ac:dyDescent="0.25">
      <c r="B34">
        <v>12</v>
      </c>
      <c r="C34" t="s">
        <v>29</v>
      </c>
      <c r="D34" t="s">
        <v>30</v>
      </c>
      <c r="E34" s="2">
        <f t="shared" si="3"/>
        <v>2963996296.3995996</v>
      </c>
      <c r="F34" s="2">
        <f t="shared" si="3"/>
        <v>59279920000</v>
      </c>
      <c r="G34" s="2">
        <f t="shared" si="4"/>
        <v>31121958148.199799</v>
      </c>
      <c r="H34" t="s">
        <v>49</v>
      </c>
      <c r="I34" t="s">
        <v>50</v>
      </c>
      <c r="J34" s="2">
        <f t="shared" si="5"/>
        <v>17783976296.399601</v>
      </c>
      <c r="K34" s="2">
        <f t="shared" si="5"/>
        <v>29639960000</v>
      </c>
      <c r="L34" s="2">
        <f t="shared" si="6"/>
        <v>23711968148.199799</v>
      </c>
      <c r="O34" t="str">
        <f t="shared" si="7"/>
        <v>PEQUEÑA 3 (10000-25000 UF)</v>
      </c>
    </row>
    <row r="35" spans="2:15" x14ac:dyDescent="0.25">
      <c r="B35">
        <v>13</v>
      </c>
      <c r="C35" t="s">
        <v>29</v>
      </c>
      <c r="D35" t="s">
        <v>30</v>
      </c>
      <c r="E35" s="2">
        <f t="shared" si="3"/>
        <v>2963996296.3995996</v>
      </c>
      <c r="F35" s="2">
        <f t="shared" si="3"/>
        <v>59279920000</v>
      </c>
      <c r="G35" s="2">
        <f t="shared" si="4"/>
        <v>31121958148.199799</v>
      </c>
      <c r="H35" t="s">
        <v>52</v>
      </c>
      <c r="I35" t="s">
        <v>53</v>
      </c>
      <c r="J35" s="2">
        <f t="shared" si="5"/>
        <v>29639960296.399601</v>
      </c>
      <c r="K35" s="2">
        <f t="shared" si="5"/>
        <v>59279920000</v>
      </c>
      <c r="L35" s="2">
        <f t="shared" si="6"/>
        <v>44459940148.199799</v>
      </c>
      <c r="O35" t="str">
        <f t="shared" si="7"/>
        <v>MEDIANA 1 (25000-50000 UF)</v>
      </c>
    </row>
    <row r="36" spans="2:15" x14ac:dyDescent="0.25">
      <c r="O36" t="str">
        <f t="shared" si="7"/>
        <v>MEDIANA 2 (50000-100000 UF)</v>
      </c>
    </row>
    <row r="37" spans="2:15" x14ac:dyDescent="0.25">
      <c r="O37" t="str">
        <f t="shared" si="7"/>
        <v>GRANDE 1 (100000-200000 UF)</v>
      </c>
    </row>
    <row r="38" spans="2:15" x14ac:dyDescent="0.25">
      <c r="O38" t="str">
        <f>+O23&amp;" ("&amp;Q23&amp;"-"&amp;R23&amp;" UF)"</f>
        <v>GRANDE 2 (200000-600000 UF)</v>
      </c>
    </row>
    <row r="39" spans="2:15" x14ac:dyDescent="0.25">
      <c r="O39" t="str">
        <f t="shared" si="7"/>
        <v>GRANDE 3 (600000-1000000 UF)</v>
      </c>
    </row>
    <row r="40" spans="2:15" x14ac:dyDescent="0.25">
      <c r="B40" t="s">
        <v>13</v>
      </c>
      <c r="C40" t="s">
        <v>2</v>
      </c>
      <c r="D40" t="s">
        <v>3</v>
      </c>
      <c r="E40" t="s">
        <v>10</v>
      </c>
      <c r="F40" t="s">
        <v>11</v>
      </c>
      <c r="G40" t="s">
        <v>12</v>
      </c>
      <c r="H40" t="s">
        <v>14</v>
      </c>
      <c r="I40" t="s">
        <v>3</v>
      </c>
      <c r="J40" t="s">
        <v>10</v>
      </c>
      <c r="K40" t="s">
        <v>11</v>
      </c>
      <c r="L40" t="s">
        <v>12</v>
      </c>
      <c r="O40" t="str">
        <f>+O25&amp;" ("&amp;Q25&amp; " UF y más)"</f>
        <v>GRANDE 4 (1000000 UF y más)</v>
      </c>
    </row>
    <row r="41" spans="2:15" x14ac:dyDescent="0.25">
      <c r="B41">
        <v>1</v>
      </c>
      <c r="C41" t="s">
        <v>15</v>
      </c>
      <c r="D41" t="s">
        <v>16</v>
      </c>
      <c r="E41" s="2">
        <v>0</v>
      </c>
      <c r="F41" s="2">
        <v>0</v>
      </c>
      <c r="G41" s="2">
        <v>0</v>
      </c>
      <c r="H41" t="s">
        <v>15</v>
      </c>
      <c r="I41" t="s">
        <v>16</v>
      </c>
      <c r="J41" s="2">
        <v>0</v>
      </c>
      <c r="K41" s="2">
        <v>0</v>
      </c>
      <c r="L41" s="2">
        <v>0</v>
      </c>
    </row>
    <row r="42" spans="2:15" x14ac:dyDescent="0.25">
      <c r="B42">
        <v>2</v>
      </c>
      <c r="C42" t="s">
        <v>17</v>
      </c>
      <c r="D42" t="s">
        <v>18</v>
      </c>
      <c r="E42" s="2">
        <f>+E24/$C$2</f>
        <v>0.41258296213808465</v>
      </c>
      <c r="F42" s="2">
        <f>+F24/$C$2</f>
        <v>99019.910913140309</v>
      </c>
      <c r="G42" s="2">
        <f>+(E42+F42)/2</f>
        <v>49510.161748051221</v>
      </c>
      <c r="H42" t="s">
        <v>19</v>
      </c>
      <c r="I42" t="s">
        <v>20</v>
      </c>
      <c r="J42" s="2">
        <f>+J24/$C$2</f>
        <v>0.41258296213808465</v>
      </c>
      <c r="K42" s="2">
        <f>+K24/$C$2</f>
        <v>8251.6592427616924</v>
      </c>
      <c r="L42" s="2">
        <f>+(J42+K42)/2</f>
        <v>4126.0359128619157</v>
      </c>
    </row>
    <row r="43" spans="2:15" x14ac:dyDescent="0.25">
      <c r="B43">
        <v>3</v>
      </c>
      <c r="C43" t="s">
        <v>17</v>
      </c>
      <c r="D43" t="s">
        <v>18</v>
      </c>
      <c r="E43" s="2">
        <f t="shared" ref="E43:F53" si="8">+E25/$C$2</f>
        <v>0.41258296213808465</v>
      </c>
      <c r="F43" s="2">
        <f t="shared" si="8"/>
        <v>99019.910913140309</v>
      </c>
      <c r="G43" s="2">
        <f t="shared" ref="G43:G53" si="9">+(E43+F43)/2</f>
        <v>49510.161748051221</v>
      </c>
      <c r="H43" t="s">
        <v>23</v>
      </c>
      <c r="I43" t="s">
        <v>24</v>
      </c>
      <c r="J43" s="2">
        <f t="shared" ref="J43:K53" si="10">+J25/$C$2</f>
        <v>8255.7850723830725</v>
      </c>
      <c r="K43" s="2">
        <f t="shared" si="10"/>
        <v>24754.977728285077</v>
      </c>
      <c r="L43" s="2">
        <f t="shared" ref="L43:L53" si="11">+(J43+K43)/2</f>
        <v>16505.381400334074</v>
      </c>
    </row>
    <row r="44" spans="2:15" x14ac:dyDescent="0.25">
      <c r="B44">
        <v>4</v>
      </c>
      <c r="C44" t="s">
        <v>17</v>
      </c>
      <c r="D44" t="s">
        <v>18</v>
      </c>
      <c r="E44" s="2">
        <f t="shared" si="8"/>
        <v>0.41258296213808465</v>
      </c>
      <c r="F44" s="2">
        <f t="shared" si="8"/>
        <v>99019.910913140309</v>
      </c>
      <c r="G44" s="2">
        <f t="shared" si="9"/>
        <v>49510.161748051221</v>
      </c>
      <c r="H44" t="s">
        <v>27</v>
      </c>
      <c r="I44" t="s">
        <v>28</v>
      </c>
      <c r="J44" s="2">
        <f t="shared" si="10"/>
        <v>24755.390311247214</v>
      </c>
      <c r="K44" s="2">
        <f t="shared" si="10"/>
        <v>99019.910913140309</v>
      </c>
      <c r="L44" s="2">
        <f t="shared" si="11"/>
        <v>61887.650612193764</v>
      </c>
    </row>
    <row r="45" spans="2:15" x14ac:dyDescent="0.25">
      <c r="B45">
        <v>5</v>
      </c>
      <c r="C45" t="s">
        <v>21</v>
      </c>
      <c r="D45" t="s">
        <v>22</v>
      </c>
      <c r="E45" s="2">
        <f t="shared" si="8"/>
        <v>99020.323496102457</v>
      </c>
      <c r="F45" s="2">
        <f t="shared" si="8"/>
        <v>1031457.4053452116</v>
      </c>
      <c r="G45" s="2">
        <f t="shared" si="9"/>
        <v>565238.86442065705</v>
      </c>
      <c r="H45" t="s">
        <v>31</v>
      </c>
      <c r="I45" t="s">
        <v>32</v>
      </c>
      <c r="J45" s="2">
        <f t="shared" si="10"/>
        <v>99020.323496102457</v>
      </c>
      <c r="K45" s="2">
        <f t="shared" si="10"/>
        <v>206291.48106904232</v>
      </c>
      <c r="L45" s="2">
        <f t="shared" si="11"/>
        <v>152655.90228257238</v>
      </c>
    </row>
    <row r="46" spans="2:15" x14ac:dyDescent="0.25">
      <c r="B46">
        <v>6</v>
      </c>
      <c r="C46" t="s">
        <v>21</v>
      </c>
      <c r="D46" t="s">
        <v>22</v>
      </c>
      <c r="E46" s="2">
        <f t="shared" si="8"/>
        <v>99020.323496102457</v>
      </c>
      <c r="F46" s="2">
        <f t="shared" si="8"/>
        <v>1031457.4053452116</v>
      </c>
      <c r="G46" s="2">
        <f t="shared" si="9"/>
        <v>565238.86442065705</v>
      </c>
      <c r="H46" t="s">
        <v>33</v>
      </c>
      <c r="I46" t="s">
        <v>34</v>
      </c>
      <c r="J46" s="2">
        <f t="shared" si="10"/>
        <v>206291.89365200445</v>
      </c>
      <c r="K46" s="2">
        <f t="shared" si="10"/>
        <v>412582.96213808464</v>
      </c>
      <c r="L46" s="2">
        <f t="shared" si="11"/>
        <v>309437.42789504456</v>
      </c>
    </row>
    <row r="47" spans="2:15" x14ac:dyDescent="0.25">
      <c r="B47">
        <v>7</v>
      </c>
      <c r="C47" t="s">
        <v>21</v>
      </c>
      <c r="D47" t="s">
        <v>22</v>
      </c>
      <c r="E47" s="2">
        <f t="shared" si="8"/>
        <v>99020.323496102457</v>
      </c>
      <c r="F47" s="2">
        <f t="shared" si="8"/>
        <v>1031457.4053452116</v>
      </c>
      <c r="G47" s="2">
        <f t="shared" si="9"/>
        <v>565238.86442065705</v>
      </c>
      <c r="H47" t="s">
        <v>35</v>
      </c>
      <c r="I47" t="s">
        <v>36</v>
      </c>
      <c r="J47" s="2">
        <f t="shared" si="10"/>
        <v>412583.37472104677</v>
      </c>
      <c r="K47" s="2">
        <f t="shared" si="10"/>
        <v>1031457.4053452116</v>
      </c>
      <c r="L47" s="2">
        <f t="shared" si="11"/>
        <v>722020.39003312914</v>
      </c>
    </row>
    <row r="48" spans="2:15" x14ac:dyDescent="0.25">
      <c r="B48">
        <v>8</v>
      </c>
      <c r="C48" t="s">
        <v>25</v>
      </c>
      <c r="D48" t="s">
        <v>26</v>
      </c>
      <c r="E48" s="2">
        <f t="shared" si="8"/>
        <v>1031457.8179281736</v>
      </c>
      <c r="F48" s="2">
        <f t="shared" si="8"/>
        <v>4125829.6213808465</v>
      </c>
      <c r="G48" s="2">
        <f t="shared" si="9"/>
        <v>2578643.7196545098</v>
      </c>
      <c r="H48" t="s">
        <v>38</v>
      </c>
      <c r="I48" t="s">
        <v>39</v>
      </c>
      <c r="J48" s="2">
        <f t="shared" si="10"/>
        <v>1031457.8179281736</v>
      </c>
      <c r="K48" s="2">
        <f t="shared" si="10"/>
        <v>2062914.8106904232</v>
      </c>
      <c r="L48" s="2">
        <f t="shared" si="11"/>
        <v>1547186.3143092985</v>
      </c>
    </row>
    <row r="49" spans="2:13" x14ac:dyDescent="0.25">
      <c r="B49">
        <v>9</v>
      </c>
      <c r="C49" t="s">
        <v>25</v>
      </c>
      <c r="D49" t="s">
        <v>26</v>
      </c>
      <c r="E49" s="2">
        <f t="shared" si="8"/>
        <v>1031457.8179281736</v>
      </c>
      <c r="F49" s="2">
        <f t="shared" si="8"/>
        <v>4125829.6213808465</v>
      </c>
      <c r="G49" s="2">
        <f t="shared" si="9"/>
        <v>2578643.7196545098</v>
      </c>
      <c r="H49" t="s">
        <v>40</v>
      </c>
      <c r="I49" t="s">
        <v>41</v>
      </c>
      <c r="J49" s="2">
        <f t="shared" si="10"/>
        <v>2062915.2232733853</v>
      </c>
      <c r="K49" s="2">
        <f t="shared" si="10"/>
        <v>4125829.6213808465</v>
      </c>
      <c r="L49" s="2">
        <f t="shared" si="11"/>
        <v>3094372.4223271161</v>
      </c>
    </row>
    <row r="50" spans="2:13" x14ac:dyDescent="0.25">
      <c r="B50">
        <v>10</v>
      </c>
      <c r="C50" t="s">
        <v>29</v>
      </c>
      <c r="D50" t="s">
        <v>30</v>
      </c>
      <c r="E50" s="2">
        <f t="shared" si="8"/>
        <v>4125830.0339638079</v>
      </c>
      <c r="F50" s="2">
        <f t="shared" si="8"/>
        <v>82516592.427616924</v>
      </c>
      <c r="G50" s="2">
        <f t="shared" si="9"/>
        <v>43321211.230790369</v>
      </c>
      <c r="H50" t="s">
        <v>43</v>
      </c>
      <c r="I50" t="s">
        <v>44</v>
      </c>
      <c r="J50" s="2">
        <f t="shared" si="10"/>
        <v>4125830.0339638079</v>
      </c>
      <c r="K50" s="2">
        <f t="shared" si="10"/>
        <v>8251659.242761693</v>
      </c>
      <c r="L50" s="2">
        <f t="shared" si="11"/>
        <v>6188744.6383627504</v>
      </c>
    </row>
    <row r="51" spans="2:13" x14ac:dyDescent="0.25">
      <c r="B51">
        <v>11</v>
      </c>
      <c r="C51" t="s">
        <v>29</v>
      </c>
      <c r="D51" t="s">
        <v>30</v>
      </c>
      <c r="E51" s="2">
        <f t="shared" si="8"/>
        <v>4125830.0339638079</v>
      </c>
      <c r="F51" s="2">
        <f t="shared" si="8"/>
        <v>82516592.427616924</v>
      </c>
      <c r="G51" s="2">
        <f t="shared" si="9"/>
        <v>43321211.230790369</v>
      </c>
      <c r="H51" t="s">
        <v>46</v>
      </c>
      <c r="I51" t="s">
        <v>47</v>
      </c>
      <c r="J51" s="2">
        <f t="shared" si="10"/>
        <v>8251659.6553446548</v>
      </c>
      <c r="K51" s="2">
        <f t="shared" si="10"/>
        <v>24754977.728285078</v>
      </c>
      <c r="L51" s="2">
        <f t="shared" si="11"/>
        <v>16503318.691814866</v>
      </c>
    </row>
    <row r="52" spans="2:13" x14ac:dyDescent="0.25">
      <c r="B52">
        <v>12</v>
      </c>
      <c r="C52" t="s">
        <v>29</v>
      </c>
      <c r="D52" t="s">
        <v>30</v>
      </c>
      <c r="E52" s="2">
        <f t="shared" si="8"/>
        <v>4125830.0339638079</v>
      </c>
      <c r="F52" s="2">
        <f t="shared" si="8"/>
        <v>82516592.427616924</v>
      </c>
      <c r="G52" s="2">
        <f t="shared" si="9"/>
        <v>43321211.230790369</v>
      </c>
      <c r="H52" t="s">
        <v>49</v>
      </c>
      <c r="I52" t="s">
        <v>50</v>
      </c>
      <c r="J52" s="2">
        <f t="shared" si="10"/>
        <v>24754978.140868042</v>
      </c>
      <c r="K52" s="2">
        <f t="shared" si="10"/>
        <v>41258296.213808462</v>
      </c>
      <c r="L52" s="2">
        <f t="shared" si="11"/>
        <v>33006637.17733825</v>
      </c>
    </row>
    <row r="53" spans="2:13" x14ac:dyDescent="0.25">
      <c r="B53">
        <v>13</v>
      </c>
      <c r="C53" t="s">
        <v>29</v>
      </c>
      <c r="D53" t="s">
        <v>30</v>
      </c>
      <c r="E53" s="2">
        <f t="shared" si="8"/>
        <v>4125830.0339638079</v>
      </c>
      <c r="F53" s="2">
        <f t="shared" si="8"/>
        <v>82516592.427616924</v>
      </c>
      <c r="G53" s="2">
        <f t="shared" si="9"/>
        <v>43321211.230790369</v>
      </c>
      <c r="H53" t="s">
        <v>52</v>
      </c>
      <c r="I53" t="s">
        <v>53</v>
      </c>
      <c r="J53" s="2">
        <f t="shared" si="10"/>
        <v>41258296.626391426</v>
      </c>
      <c r="K53" s="2">
        <f t="shared" si="10"/>
        <v>82516592.427616924</v>
      </c>
      <c r="L53" s="2">
        <f t="shared" si="11"/>
        <v>61887444.527004175</v>
      </c>
    </row>
    <row r="57" spans="2:13" x14ac:dyDescent="0.25">
      <c r="C57" t="s">
        <v>2</v>
      </c>
      <c r="D57" t="s">
        <v>3</v>
      </c>
      <c r="E57" t="s">
        <v>4</v>
      </c>
      <c r="F57" t="s">
        <v>5</v>
      </c>
      <c r="G57" t="s">
        <v>6</v>
      </c>
      <c r="H57" t="s">
        <v>7</v>
      </c>
      <c r="I57" t="s">
        <v>8</v>
      </c>
      <c r="J57" t="s">
        <v>9</v>
      </c>
      <c r="K57" t="s">
        <v>10</v>
      </c>
      <c r="L57" t="s">
        <v>11</v>
      </c>
      <c r="M57" t="s">
        <v>12</v>
      </c>
    </row>
    <row r="58" spans="2:13" x14ac:dyDescent="0.25">
      <c r="C58" t="s">
        <v>15</v>
      </c>
      <c r="D58" t="s">
        <v>16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</row>
    <row r="59" spans="2:13" x14ac:dyDescent="0.25">
      <c r="C59" t="s">
        <v>17</v>
      </c>
      <c r="D59" t="s">
        <v>18</v>
      </c>
      <c r="E59">
        <v>0.01</v>
      </c>
      <c r="F59">
        <v>2400</v>
      </c>
      <c r="G59">
        <v>1200.0050000000001</v>
      </c>
      <c r="H59">
        <v>287.22000000000003</v>
      </c>
      <c r="I59">
        <v>68932800</v>
      </c>
      <c r="J59">
        <v>34466543.609999999</v>
      </c>
      <c r="K59">
        <v>0.36141940354850888</v>
      </c>
      <c r="L59">
        <v>86740.656851642125</v>
      </c>
      <c r="M59">
        <v>43370.509135522836</v>
      </c>
    </row>
    <row r="60" spans="2:13" x14ac:dyDescent="0.25">
      <c r="C60" t="s">
        <v>21</v>
      </c>
      <c r="D60" t="s">
        <v>22</v>
      </c>
      <c r="E60">
        <v>2400.0100000000002</v>
      </c>
      <c r="F60">
        <v>25000</v>
      </c>
      <c r="G60">
        <v>13700.005000000001</v>
      </c>
      <c r="H60">
        <v>68933087.220000014</v>
      </c>
      <c r="I60">
        <v>718050000</v>
      </c>
      <c r="J60">
        <v>393491543.61000001</v>
      </c>
      <c r="K60">
        <v>86741.018271045687</v>
      </c>
      <c r="L60">
        <v>903548.50887127209</v>
      </c>
      <c r="M60">
        <v>495144.76357115887</v>
      </c>
    </row>
    <row r="61" spans="2:13" x14ac:dyDescent="0.25">
      <c r="C61" t="s">
        <v>25</v>
      </c>
      <c r="D61" t="s">
        <v>26</v>
      </c>
      <c r="E61">
        <v>25000.01</v>
      </c>
      <c r="F61">
        <v>100000</v>
      </c>
      <c r="G61">
        <v>62500.004999999997</v>
      </c>
      <c r="H61">
        <v>718050287.21999991</v>
      </c>
      <c r="I61">
        <v>2872200000</v>
      </c>
      <c r="J61">
        <v>1795125143.6099999</v>
      </c>
      <c r="K61">
        <v>903548.87029067555</v>
      </c>
      <c r="L61">
        <v>3614194.0354850884</v>
      </c>
      <c r="M61">
        <v>2258871.452887882</v>
      </c>
    </row>
    <row r="62" spans="2:13" x14ac:dyDescent="0.25">
      <c r="C62" t="s">
        <v>29</v>
      </c>
      <c r="D62" t="s">
        <v>30</v>
      </c>
      <c r="E62">
        <v>100000.01</v>
      </c>
      <c r="F62">
        <v>2000000</v>
      </c>
      <c r="G62">
        <v>1050000.0049999999</v>
      </c>
      <c r="H62">
        <v>2872200287.2199998</v>
      </c>
      <c r="I62">
        <v>57444000000</v>
      </c>
      <c r="J62">
        <v>30158100143.610001</v>
      </c>
      <c r="K62">
        <v>3614194.3969044918</v>
      </c>
      <c r="L62">
        <v>72283880.709701777</v>
      </c>
      <c r="M62">
        <v>37949037.553303137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Fernanda</dc:creator>
  <cp:lastModifiedBy>Fernanda</cp:lastModifiedBy>
  <dcterms:created xsi:type="dcterms:W3CDTF">2021-06-08T15:10:45Z</dcterms:created>
  <dcterms:modified xsi:type="dcterms:W3CDTF">2021-06-08T15:17:26Z</dcterms:modified>
</cp:coreProperties>
</file>