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3.xml" ContentType="application/vnd.openxmlformats-officedocument.drawing+xml"/>
  <Override PartName="/xl/tables/table6.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B3A2B365-0436-4899-8FEB-A4478618D1FE}" xr6:coauthVersionLast="45" xr6:coauthVersionMax="45" xr10:uidLastSave="{00000000-0000-0000-0000-000000000000}"/>
  <bookViews>
    <workbookView xWindow="28680" yWindow="-120" windowWidth="29040" windowHeight="15990" tabRatio="833" activeTab="1" xr2:uid="{F0BF9B96-FFF4-4E12-841F-9553B6E1990E}"/>
  </bookViews>
  <sheets>
    <sheet name="DATA`S" sheetId="1" r:id="rId1"/>
    <sheet name="PRODUCTOS" sheetId="2" r:id="rId2"/>
    <sheet name="MONITOREO" sheetId="5" r:id="rId3"/>
    <sheet name="DATOS" sheetId="3" r:id="rId4"/>
    <sheet name="Variables" sheetId="6" r:id="rId5"/>
    <sheet name="PERSONAS" sheetId="4" r:id="rId6"/>
    <sheet name="Investigación" sheetId="11" r:id="rId7"/>
    <sheet name="Monitoreo_Invest" sheetId="10" r:id="rId8"/>
    <sheet name="Detalle Productos" sheetId="7" r:id="rId9"/>
    <sheet name="SHOPIFY" sheetId="9" r:id="rId10"/>
    <sheet name="PRIORIZACION" sheetId="8" r:id="rId11"/>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cnología">#N/A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5" i="9" l="1"/>
  <c r="C65" i="9"/>
  <c r="E65" i="9"/>
  <c r="F65" i="9"/>
  <c r="G65" i="9"/>
  <c r="W65" i="9"/>
  <c r="B66" i="9"/>
  <c r="C66" i="9"/>
  <c r="E66" i="9"/>
  <c r="F66" i="9"/>
  <c r="G66" i="9"/>
  <c r="W66" i="9"/>
  <c r="B67" i="9"/>
  <c r="C67" i="9"/>
  <c r="D67" i="9"/>
  <c r="E67" i="9"/>
  <c r="F67" i="9"/>
  <c r="G67" i="9"/>
  <c r="W67" i="9"/>
  <c r="B68" i="9"/>
  <c r="C68" i="9"/>
  <c r="D68" i="9"/>
  <c r="E68" i="9"/>
  <c r="F68" i="9"/>
  <c r="G68" i="9"/>
  <c r="W68" i="9"/>
  <c r="B69" i="9"/>
  <c r="C69" i="9"/>
  <c r="D69" i="9"/>
  <c r="E69" i="9"/>
  <c r="F69" i="9"/>
  <c r="G69" i="9"/>
  <c r="W69" i="9"/>
  <c r="B70" i="9"/>
  <c r="C70" i="9"/>
  <c r="E70" i="9"/>
  <c r="F70" i="9"/>
  <c r="G70" i="9"/>
  <c r="W70" i="9"/>
  <c r="G98" i="8"/>
  <c r="A67" i="2"/>
  <c r="A67" i="9" s="1"/>
  <c r="A68" i="2"/>
  <c r="A68" i="9" s="1"/>
  <c r="A69" i="2"/>
  <c r="A69" i="9" s="1"/>
  <c r="A70" i="2"/>
  <c r="D70" i="2" s="1"/>
  <c r="D67" i="2"/>
  <c r="D68" i="2"/>
  <c r="G99" i="8" s="1"/>
  <c r="D69" i="2"/>
  <c r="A65" i="2"/>
  <c r="D65" i="2" s="1"/>
  <c r="A66" i="2"/>
  <c r="D66" i="2" s="1"/>
  <c r="G14" i="8" s="1"/>
  <c r="G13" i="8" l="1"/>
  <c r="G101" i="8"/>
  <c r="D70" i="9"/>
  <c r="D66" i="9"/>
  <c r="D65" i="9"/>
  <c r="G100" i="8"/>
  <c r="A70" i="9"/>
  <c r="A66" i="9"/>
  <c r="A65"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8"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B14" i="9" l="1"/>
  <c r="C14" i="9"/>
  <c r="G14" i="9"/>
  <c r="B15" i="9"/>
  <c r="C15" i="9"/>
  <c r="G15" i="9"/>
  <c r="B16" i="9"/>
  <c r="C16" i="9"/>
  <c r="G16" i="9"/>
  <c r="B17" i="9"/>
  <c r="C17" i="9"/>
  <c r="G17" i="9"/>
  <c r="B18" i="9"/>
  <c r="C18" i="9"/>
  <c r="G18" i="9"/>
  <c r="B19" i="9"/>
  <c r="C19" i="9"/>
  <c r="G19" i="9"/>
  <c r="B20" i="9"/>
  <c r="C20" i="9"/>
  <c r="G20" i="9"/>
  <c r="B21" i="9"/>
  <c r="C21" i="9"/>
  <c r="G21" i="9"/>
  <c r="B22" i="9"/>
  <c r="C22" i="9"/>
  <c r="G22" i="9"/>
  <c r="B23" i="9"/>
  <c r="C23" i="9"/>
  <c r="G23" i="9"/>
  <c r="B24" i="9"/>
  <c r="C24" i="9"/>
  <c r="G24" i="9"/>
  <c r="B25" i="9"/>
  <c r="C25" i="9"/>
  <c r="G25" i="9"/>
  <c r="B26" i="9"/>
  <c r="C26" i="9"/>
  <c r="G26" i="9"/>
  <c r="B27" i="9"/>
  <c r="C27" i="9"/>
  <c r="G27" i="9"/>
  <c r="B28" i="9"/>
  <c r="C28" i="9"/>
  <c r="G28" i="9"/>
  <c r="B29" i="9"/>
  <c r="C29" i="9"/>
  <c r="G29" i="9"/>
  <c r="B30" i="9"/>
  <c r="C30" i="9"/>
  <c r="G30" i="9"/>
  <c r="B31" i="9"/>
  <c r="C31" i="9"/>
  <c r="G31" i="9"/>
  <c r="B32" i="9"/>
  <c r="C32" i="9"/>
  <c r="G32" i="9"/>
  <c r="B33" i="9"/>
  <c r="C33" i="9"/>
  <c r="G33" i="9"/>
  <c r="B34" i="9"/>
  <c r="C34" i="9"/>
  <c r="G34" i="9"/>
  <c r="B35" i="9"/>
  <c r="C35" i="9"/>
  <c r="G35" i="9"/>
  <c r="B36" i="9"/>
  <c r="C36" i="9"/>
  <c r="G36" i="9"/>
  <c r="B37" i="9"/>
  <c r="C37" i="9"/>
  <c r="G37" i="9"/>
  <c r="B38" i="9"/>
  <c r="C38" i="9"/>
  <c r="G38" i="9"/>
  <c r="B39" i="9"/>
  <c r="C39" i="9"/>
  <c r="G39" i="9"/>
  <c r="B40" i="9"/>
  <c r="C40" i="9"/>
  <c r="G40" i="9"/>
  <c r="B41" i="9"/>
  <c r="C41" i="9"/>
  <c r="G41" i="9"/>
  <c r="B42" i="9"/>
  <c r="C42" i="9"/>
  <c r="G42" i="9"/>
  <c r="B43" i="9"/>
  <c r="C43" i="9"/>
  <c r="G43" i="9"/>
  <c r="B44" i="9"/>
  <c r="C44" i="9"/>
  <c r="G44" i="9"/>
  <c r="B45" i="9"/>
  <c r="C45" i="9"/>
  <c r="G45" i="9"/>
  <c r="B46" i="9"/>
  <c r="C46" i="9"/>
  <c r="G46" i="9"/>
  <c r="B47" i="9"/>
  <c r="C47" i="9"/>
  <c r="G47" i="9"/>
  <c r="B48" i="9"/>
  <c r="C48" i="9"/>
  <c r="G48" i="9"/>
  <c r="B49" i="9"/>
  <c r="C49" i="9"/>
  <c r="G49" i="9"/>
  <c r="B50" i="9"/>
  <c r="C50" i="9"/>
  <c r="G50" i="9"/>
  <c r="B51" i="9"/>
  <c r="C51" i="9"/>
  <c r="G51" i="9"/>
  <c r="B52" i="9"/>
  <c r="C52" i="9"/>
  <c r="G52" i="9"/>
  <c r="B53" i="9"/>
  <c r="C53" i="9"/>
  <c r="G53" i="9"/>
  <c r="B54" i="9"/>
  <c r="C54" i="9"/>
  <c r="G54" i="9"/>
  <c r="B55" i="9"/>
  <c r="C55" i="9"/>
  <c r="G55" i="9"/>
  <c r="B56" i="9"/>
  <c r="C56" i="9"/>
  <c r="G56" i="9"/>
  <c r="B57" i="9"/>
  <c r="C57" i="9"/>
  <c r="G57" i="9"/>
  <c r="B58" i="9"/>
  <c r="C58" i="9"/>
  <c r="G58" i="9"/>
  <c r="B59" i="9"/>
  <c r="C59" i="9"/>
  <c r="G59" i="9"/>
  <c r="B60" i="9"/>
  <c r="C60" i="9"/>
  <c r="G60" i="9"/>
  <c r="B61" i="9"/>
  <c r="C61" i="9"/>
  <c r="G61" i="9"/>
  <c r="B62" i="9"/>
  <c r="C62" i="9"/>
  <c r="G62" i="9"/>
  <c r="B63" i="9"/>
  <c r="C63" i="9"/>
  <c r="G63" i="9"/>
  <c r="B64" i="9"/>
  <c r="C64" i="9"/>
  <c r="G64" i="9"/>
  <c r="B9" i="9"/>
  <c r="C9" i="9"/>
  <c r="G9" i="9"/>
  <c r="B10" i="9"/>
  <c r="C10" i="9"/>
  <c r="G10" i="9"/>
  <c r="B11" i="9"/>
  <c r="C11" i="9"/>
  <c r="G11" i="9"/>
  <c r="B12" i="9"/>
  <c r="C12" i="9"/>
  <c r="G12" i="9"/>
  <c r="B13" i="9"/>
  <c r="C13" i="9"/>
  <c r="G13" i="9"/>
  <c r="C8" i="9"/>
  <c r="G8" i="9"/>
  <c r="B8" i="9"/>
  <c r="A47" i="2" l="1"/>
  <c r="A47" i="9" s="1"/>
  <c r="A43" i="2"/>
  <c r="A44" i="2"/>
  <c r="A45" i="2"/>
  <c r="A46" i="2"/>
  <c r="A50" i="2"/>
  <c r="A51" i="2"/>
  <c r="A52" i="2"/>
  <c r="A53" i="2"/>
  <c r="A54" i="2"/>
  <c r="A55" i="2"/>
  <c r="A56" i="2"/>
  <c r="A57" i="2"/>
  <c r="D57" i="2" s="1"/>
  <c r="G85" i="8" s="1"/>
  <c r="A58" i="2"/>
  <c r="A59" i="2"/>
  <c r="A37" i="2"/>
  <c r="A38" i="2"/>
  <c r="A39" i="2"/>
  <c r="A33" i="2"/>
  <c r="A34" i="2"/>
  <c r="A35" i="2"/>
  <c r="A23" i="2"/>
  <c r="A8" i="2"/>
  <c r="A8" i="9" s="1"/>
  <c r="A9" i="2"/>
  <c r="A9" i="9" s="1"/>
  <c r="A10" i="2"/>
  <c r="A10" i="9" s="1"/>
  <c r="A11" i="2"/>
  <c r="A11" i="9" s="1"/>
  <c r="A12" i="2"/>
  <c r="A12" i="9" s="1"/>
  <c r="A13" i="2"/>
  <c r="A13" i="9" s="1"/>
  <c r="A14" i="2"/>
  <c r="A14" i="9" s="1"/>
  <c r="A15" i="2"/>
  <c r="A15" i="9" s="1"/>
  <c r="A16" i="2"/>
  <c r="A16" i="9" s="1"/>
  <c r="A17" i="2"/>
  <c r="A17" i="9" s="1"/>
  <c r="A18" i="2"/>
  <c r="A18" i="9" s="1"/>
  <c r="A19" i="2"/>
  <c r="A19" i="9" s="1"/>
  <c r="A20" i="2"/>
  <c r="A20" i="9" s="1"/>
  <c r="A21" i="2"/>
  <c r="A21" i="9" s="1"/>
  <c r="A22" i="2"/>
  <c r="A22" i="9" s="1"/>
  <c r="A24" i="2"/>
  <c r="A24" i="9" s="1"/>
  <c r="A25" i="2"/>
  <c r="A25" i="9" s="1"/>
  <c r="A26" i="2"/>
  <c r="A26" i="9" s="1"/>
  <c r="A27" i="2"/>
  <c r="A27" i="9" s="1"/>
  <c r="A28" i="2"/>
  <c r="A28" i="9" s="1"/>
  <c r="A29" i="2"/>
  <c r="A29" i="9" s="1"/>
  <c r="A30" i="2"/>
  <c r="A30" i="9" s="1"/>
  <c r="A31" i="2"/>
  <c r="A31" i="9" s="1"/>
  <c r="A32" i="2"/>
  <c r="A32" i="9" s="1"/>
  <c r="A36" i="2"/>
  <c r="A36" i="9" s="1"/>
  <c r="A40" i="2"/>
  <c r="A40" i="9" s="1"/>
  <c r="A41" i="2"/>
  <c r="A41" i="9" s="1"/>
  <c r="A42" i="2"/>
  <c r="A42" i="9" s="1"/>
  <c r="A48" i="2"/>
  <c r="A48" i="9" s="1"/>
  <c r="A49" i="2"/>
  <c r="A49" i="9" s="1"/>
  <c r="A60" i="2"/>
  <c r="A60" i="9" s="1"/>
  <c r="A61" i="2"/>
  <c r="A61" i="9" s="1"/>
  <c r="A62" i="2"/>
  <c r="A62" i="9" s="1"/>
  <c r="A63" i="2"/>
  <c r="A63" i="9" s="1"/>
  <c r="A64" i="2"/>
  <c r="A64" i="9" s="1"/>
  <c r="D56" i="2" l="1"/>
  <c r="A56" i="9"/>
  <c r="D33" i="2"/>
  <c r="A33" i="9"/>
  <c r="D59" i="2"/>
  <c r="G87" i="8" s="1"/>
  <c r="A59" i="9"/>
  <c r="D55" i="2"/>
  <c r="A55" i="9"/>
  <c r="D51" i="2"/>
  <c r="A51" i="9"/>
  <c r="D44" i="2"/>
  <c r="A44" i="9"/>
  <c r="D34" i="2"/>
  <c r="A34" i="9"/>
  <c r="D52" i="2"/>
  <c r="A52" i="9"/>
  <c r="D23" i="2"/>
  <c r="A23" i="9"/>
  <c r="D39" i="2"/>
  <c r="A39" i="9"/>
  <c r="D58" i="2"/>
  <c r="G86" i="8" s="1"/>
  <c r="A58" i="9"/>
  <c r="D54" i="2"/>
  <c r="A54" i="9"/>
  <c r="D50" i="2"/>
  <c r="A50" i="9"/>
  <c r="D43" i="2"/>
  <c r="A43" i="9"/>
  <c r="D37" i="2"/>
  <c r="A37" i="9"/>
  <c r="D45" i="2"/>
  <c r="A45" i="9"/>
  <c r="D35" i="2"/>
  <c r="A35" i="9"/>
  <c r="D38" i="2"/>
  <c r="A38" i="9"/>
  <c r="A57" i="9"/>
  <c r="D53" i="2"/>
  <c r="A53" i="9"/>
  <c r="D46" i="2"/>
  <c r="A46" i="9"/>
  <c r="D57" i="9" l="1"/>
  <c r="D58" i="9"/>
  <c r="D59" i="9"/>
  <c r="D45" i="9"/>
  <c r="G61" i="8"/>
  <c r="D54" i="9"/>
  <c r="G62" i="8"/>
  <c r="D55" i="9"/>
  <c r="G65" i="8"/>
  <c r="D43" i="9"/>
  <c r="G68" i="8"/>
  <c r="D44" i="9"/>
  <c r="G69" i="8"/>
  <c r="D53" i="9"/>
  <c r="G82" i="8"/>
  <c r="D52" i="9"/>
  <c r="G60" i="8"/>
  <c r="D51" i="9"/>
  <c r="G83" i="8"/>
  <c r="D39" i="9"/>
  <c r="G45" i="8"/>
  <c r="D50" i="9"/>
  <c r="G44" i="8"/>
  <c r="D33" i="9"/>
  <c r="G73" i="8"/>
  <c r="D34" i="9"/>
  <c r="G74" i="8"/>
  <c r="D38" i="9"/>
  <c r="G77" i="8"/>
  <c r="D35" i="9"/>
  <c r="G40" i="8"/>
  <c r="D37" i="9"/>
  <c r="G42" i="8"/>
  <c r="D23" i="9"/>
  <c r="G37" i="8"/>
  <c r="D56" i="9"/>
  <c r="G21" i="8"/>
  <c r="D46" i="9"/>
  <c r="G91" i="8"/>
  <c r="D19" i="2"/>
  <c r="D20" i="2"/>
  <c r="D21" i="2"/>
  <c r="D22" i="2"/>
  <c r="D24" i="2"/>
  <c r="D25" i="2"/>
  <c r="D26" i="2"/>
  <c r="D27" i="2"/>
  <c r="D28" i="2"/>
  <c r="D29" i="2"/>
  <c r="D30" i="2"/>
  <c r="D31" i="2"/>
  <c r="D32" i="2"/>
  <c r="G53" i="8" s="1"/>
  <c r="D36" i="2"/>
  <c r="G33" i="8" s="1"/>
  <c r="D40" i="2"/>
  <c r="D41" i="2"/>
  <c r="G96" i="8" s="1"/>
  <c r="D42" i="2"/>
  <c r="D47" i="2"/>
  <c r="D48" i="2"/>
  <c r="D49" i="2"/>
  <c r="D60" i="2"/>
  <c r="G88" i="8" s="1"/>
  <c r="D61" i="2"/>
  <c r="G75" i="8" s="1"/>
  <c r="D62" i="2"/>
  <c r="G76" i="8" s="1"/>
  <c r="D63" i="2"/>
  <c r="G97" i="8" s="1"/>
  <c r="D64" i="2"/>
  <c r="G15" i="8" s="1"/>
  <c r="D30" i="9" l="1"/>
  <c r="D36" i="9"/>
  <c r="D32" i="9"/>
  <c r="D41" i="9"/>
  <c r="D19" i="9"/>
  <c r="G66" i="8"/>
  <c r="D31" i="9"/>
  <c r="G52" i="8"/>
  <c r="D47" i="9"/>
  <c r="G81" i="8"/>
  <c r="D48" i="9"/>
  <c r="G89" i="8"/>
  <c r="D49" i="9"/>
  <c r="G90" i="8"/>
  <c r="D60" i="9"/>
  <c r="D63" i="9"/>
  <c r="D62" i="9"/>
  <c r="D61" i="9"/>
  <c r="D64" i="9"/>
  <c r="D21" i="9"/>
  <c r="G25" i="8"/>
  <c r="D22" i="9"/>
  <c r="G26" i="8"/>
  <c r="D20" i="9"/>
  <c r="G84" i="8"/>
  <c r="D27" i="9"/>
  <c r="G94" i="8"/>
  <c r="D26" i="9"/>
  <c r="G93" i="8"/>
  <c r="D29" i="9"/>
  <c r="G20" i="8"/>
  <c r="D25" i="9"/>
  <c r="G92" i="8"/>
  <c r="D28" i="9"/>
  <c r="G95" i="8"/>
  <c r="D24" i="9"/>
  <c r="G17" i="8"/>
  <c r="D40" i="9"/>
  <c r="G12" i="8"/>
  <c r="D42" i="9"/>
  <c r="G16" i="8"/>
  <c r="W64" i="9"/>
  <c r="W63" i="9"/>
  <c r="W62" i="9"/>
  <c r="W61" i="9"/>
  <c r="W60" i="9"/>
  <c r="W59" i="9"/>
  <c r="W58" i="9"/>
  <c r="W57" i="9"/>
  <c r="W56" i="9"/>
  <c r="W55" i="9"/>
  <c r="W54" i="9"/>
  <c r="W53" i="9"/>
  <c r="W52" i="9"/>
  <c r="W51" i="9"/>
  <c r="W50" i="9"/>
  <c r="W49" i="9"/>
  <c r="W48" i="9"/>
  <c r="W47" i="9"/>
  <c r="W46" i="9"/>
  <c r="W45" i="9"/>
  <c r="W44" i="9"/>
  <c r="W43" i="9"/>
  <c r="W42" i="9"/>
  <c r="W41" i="9"/>
  <c r="W40" i="9"/>
  <c r="W39" i="9"/>
  <c r="W38" i="9"/>
  <c r="W37" i="9"/>
  <c r="W36" i="9"/>
  <c r="W35" i="9"/>
  <c r="W34" i="9"/>
  <c r="W33" i="9"/>
  <c r="W32" i="9"/>
  <c r="W31" i="9"/>
  <c r="W30" i="9"/>
  <c r="W29" i="9"/>
  <c r="W28" i="9"/>
  <c r="W27" i="9"/>
  <c r="W26" i="9"/>
  <c r="W25" i="9"/>
  <c r="W24" i="9"/>
  <c r="W23" i="9"/>
  <c r="W22" i="9"/>
  <c r="W21" i="9"/>
  <c r="W20" i="9"/>
  <c r="W19" i="9"/>
  <c r="W18" i="9"/>
  <c r="W17" i="9"/>
  <c r="W16" i="9"/>
  <c r="W15" i="9"/>
  <c r="W14" i="9"/>
  <c r="W13" i="9"/>
  <c r="W12" i="9"/>
  <c r="W11" i="9"/>
  <c r="W10" i="9"/>
  <c r="W9" i="9"/>
  <c r="W8" i="9"/>
  <c r="J66" i="2" l="1"/>
  <c r="I66" i="2"/>
  <c r="H66" i="2"/>
  <c r="L65" i="2"/>
  <c r="J65" i="2"/>
  <c r="I65" i="2"/>
  <c r="L66" i="2"/>
  <c r="H65" i="2"/>
  <c r="H24" i="2"/>
  <c r="H24" i="9" s="1"/>
  <c r="J40" i="2"/>
  <c r="J40" i="9" s="1"/>
  <c r="J56" i="2"/>
  <c r="J56" i="9" s="1"/>
  <c r="J21" i="2"/>
  <c r="J21" i="9" s="1"/>
  <c r="J24" i="2"/>
  <c r="J24" i="9" s="1"/>
  <c r="I56" i="2"/>
  <c r="I56" i="9" s="1"/>
  <c r="I29" i="2"/>
  <c r="I29" i="9" s="1"/>
  <c r="I42" i="2"/>
  <c r="I42" i="9" s="1"/>
  <c r="I22" i="2"/>
  <c r="I22" i="9" s="1"/>
  <c r="I21" i="2"/>
  <c r="I21" i="9" s="1"/>
  <c r="J29" i="2"/>
  <c r="J29" i="9" s="1"/>
  <c r="J42" i="2"/>
  <c r="J42" i="9" s="1"/>
  <c r="J22" i="2"/>
  <c r="J22" i="9" s="1"/>
  <c r="I40" i="2"/>
  <c r="I40" i="9" s="1"/>
  <c r="I24" i="2"/>
  <c r="I24" i="9" s="1"/>
  <c r="H40" i="2"/>
  <c r="H40" i="9" s="1"/>
  <c r="H22" i="2"/>
  <c r="H22" i="9" s="1"/>
  <c r="L21" i="2"/>
  <c r="X21" i="9" s="1"/>
  <c r="H29" i="2"/>
  <c r="H29" i="9" s="1"/>
  <c r="L29" i="2"/>
  <c r="X29" i="9" s="1"/>
  <c r="L40" i="2"/>
  <c r="X40" i="9" s="1"/>
  <c r="L42" i="2"/>
  <c r="X42" i="9" s="1"/>
  <c r="H56" i="2"/>
  <c r="H56" i="9" s="1"/>
  <c r="L56" i="2"/>
  <c r="X56" i="9" s="1"/>
  <c r="L22" i="2"/>
  <c r="X22" i="9" s="1"/>
  <c r="L24" i="2"/>
  <c r="X24" i="9" s="1"/>
  <c r="H42" i="2"/>
  <c r="H42" i="9" s="1"/>
  <c r="H21" i="2"/>
  <c r="H21" i="9" s="1"/>
  <c r="D18" i="2"/>
  <c r="D17" i="2"/>
  <c r="X66" i="9" l="1"/>
  <c r="H66" i="9"/>
  <c r="J66" i="9"/>
  <c r="H65" i="9"/>
  <c r="J65" i="9"/>
  <c r="I66" i="9"/>
  <c r="X65" i="9"/>
  <c r="I65" i="9"/>
  <c r="D17" i="9"/>
  <c r="G39" i="8"/>
  <c r="D18" i="9"/>
  <c r="G41" i="8"/>
  <c r="D29" i="4"/>
  <c r="D28" i="4"/>
  <c r="D27" i="4"/>
  <c r="D26" i="4"/>
  <c r="D25" i="4"/>
  <c r="D24" i="4"/>
  <c r="D23" i="4"/>
  <c r="D7" i="4"/>
  <c r="D8" i="4"/>
  <c r="D9" i="4"/>
  <c r="D10" i="4"/>
  <c r="D11" i="4"/>
  <c r="D12" i="4"/>
  <c r="D13" i="4"/>
  <c r="D14" i="4"/>
  <c r="D15" i="4"/>
  <c r="D16" i="4"/>
  <c r="D17" i="4"/>
  <c r="D18" i="4"/>
  <c r="D19" i="4"/>
  <c r="D20" i="4"/>
  <c r="D21" i="4"/>
  <c r="D22" i="4"/>
  <c r="D4" i="4"/>
  <c r="D5" i="4"/>
  <c r="D6" i="4"/>
  <c r="D3" i="4"/>
  <c r="D9" i="2"/>
  <c r="D10" i="2"/>
  <c r="D11" i="2"/>
  <c r="D12" i="2"/>
  <c r="D13" i="2"/>
  <c r="D14" i="2"/>
  <c r="D15" i="2"/>
  <c r="D16" i="2"/>
  <c r="D8" i="2"/>
  <c r="D8" i="9" l="1"/>
  <c r="G43" i="8"/>
  <c r="D13" i="9"/>
  <c r="G50" i="8"/>
  <c r="D9" i="9"/>
  <c r="G48" i="8"/>
  <c r="D10" i="9"/>
  <c r="G46" i="8"/>
  <c r="D16" i="9"/>
  <c r="G51" i="8"/>
  <c r="D12" i="9"/>
  <c r="G47" i="8"/>
  <c r="D11" i="9"/>
  <c r="G49" i="8"/>
  <c r="D15" i="9"/>
  <c r="G32" i="8"/>
  <c r="D14" i="9"/>
  <c r="G31" i="8"/>
  <c r="H68" i="2" l="1"/>
  <c r="J68" i="2"/>
  <c r="J70" i="2"/>
  <c r="I68" i="2"/>
  <c r="I70" i="2"/>
  <c r="I67" i="2"/>
  <c r="L69" i="2"/>
  <c r="L67" i="2"/>
  <c r="H70" i="2"/>
  <c r="J67" i="2"/>
  <c r="H67" i="2"/>
  <c r="L68" i="2"/>
  <c r="I69" i="2"/>
  <c r="L70" i="2"/>
  <c r="H69" i="2"/>
  <c r="J69" i="2"/>
  <c r="I60" i="2"/>
  <c r="I60" i="9" s="1"/>
  <c r="I58" i="2"/>
  <c r="I58" i="9" s="1"/>
  <c r="L57" i="2"/>
  <c r="X57" i="9" s="1"/>
  <c r="L58" i="2"/>
  <c r="X58" i="9" s="1"/>
  <c r="H59" i="2"/>
  <c r="H59" i="9" s="1"/>
  <c r="I57" i="2"/>
  <c r="I57" i="9" s="1"/>
  <c r="J57" i="2"/>
  <c r="J57" i="9" s="1"/>
  <c r="J58" i="2"/>
  <c r="J58" i="9" s="1"/>
  <c r="J60" i="2"/>
  <c r="J60" i="9" s="1"/>
  <c r="L59" i="2"/>
  <c r="X59" i="9" s="1"/>
  <c r="I59" i="2"/>
  <c r="I59" i="9" s="1"/>
  <c r="J59" i="2"/>
  <c r="J59" i="9" s="1"/>
  <c r="H58" i="2"/>
  <c r="H58" i="9" s="1"/>
  <c r="H57" i="2"/>
  <c r="H57" i="9" s="1"/>
  <c r="H36" i="2"/>
  <c r="H36" i="9" s="1"/>
  <c r="J14" i="2"/>
  <c r="J14" i="9" s="1"/>
  <c r="J15" i="2"/>
  <c r="J15" i="9" s="1"/>
  <c r="I27" i="2"/>
  <c r="I27" i="9" s="1"/>
  <c r="I38" i="2"/>
  <c r="I38" i="9" s="1"/>
  <c r="I50" i="2"/>
  <c r="I50" i="9" s="1"/>
  <c r="I64" i="2"/>
  <c r="I64" i="9" s="1"/>
  <c r="I18" i="2"/>
  <c r="I18" i="9" s="1"/>
  <c r="J8" i="2"/>
  <c r="J8" i="9" s="1"/>
  <c r="J43" i="2"/>
  <c r="J43" i="9" s="1"/>
  <c r="J20" i="2"/>
  <c r="J20" i="9" s="1"/>
  <c r="J27" i="2"/>
  <c r="J27" i="9" s="1"/>
  <c r="J38" i="2"/>
  <c r="J38" i="9" s="1"/>
  <c r="J50" i="2"/>
  <c r="J50" i="9" s="1"/>
  <c r="J64" i="2"/>
  <c r="J64" i="9" s="1"/>
  <c r="J18" i="2"/>
  <c r="J18" i="9" s="1"/>
  <c r="J32" i="2"/>
  <c r="J32" i="9" s="1"/>
  <c r="I32" i="2"/>
  <c r="I32" i="9" s="1"/>
  <c r="I41" i="2"/>
  <c r="I41" i="9" s="1"/>
  <c r="I49" i="2"/>
  <c r="I49" i="9" s="1"/>
  <c r="I61" i="2"/>
  <c r="I61" i="9" s="1"/>
  <c r="I20" i="2"/>
  <c r="I20" i="9" s="1"/>
  <c r="I9" i="2"/>
  <c r="I9" i="9" s="1"/>
  <c r="J34" i="2"/>
  <c r="J34" i="9" s="1"/>
  <c r="J61" i="2"/>
  <c r="J61" i="9" s="1"/>
  <c r="I36" i="2"/>
  <c r="I36" i="9" s="1"/>
  <c r="I46" i="2"/>
  <c r="I46" i="9" s="1"/>
  <c r="I19" i="2"/>
  <c r="I19" i="9" s="1"/>
  <c r="J28" i="2"/>
  <c r="J28" i="9" s="1"/>
  <c r="J11" i="2"/>
  <c r="J11" i="9" s="1"/>
  <c r="J54" i="2"/>
  <c r="J54" i="9" s="1"/>
  <c r="J12" i="2"/>
  <c r="J12" i="9" s="1"/>
  <c r="I28" i="2"/>
  <c r="I28" i="9" s="1"/>
  <c r="I45" i="2"/>
  <c r="I45" i="9" s="1"/>
  <c r="J26" i="2"/>
  <c r="J26" i="9" s="1"/>
  <c r="J45" i="2"/>
  <c r="J45" i="9" s="1"/>
  <c r="I14" i="2"/>
  <c r="I14" i="9" s="1"/>
  <c r="I35" i="2"/>
  <c r="I35" i="9" s="1"/>
  <c r="I62" i="2"/>
  <c r="I62" i="9" s="1"/>
  <c r="I23" i="2"/>
  <c r="I23" i="9" s="1"/>
  <c r="J37" i="2"/>
  <c r="J37" i="9" s="1"/>
  <c r="J35" i="2"/>
  <c r="J35" i="9" s="1"/>
  <c r="J48" i="2"/>
  <c r="J48" i="9" s="1"/>
  <c r="I8" i="2"/>
  <c r="I8" i="9" s="1"/>
  <c r="I30" i="2"/>
  <c r="I30" i="9" s="1"/>
  <c r="I47" i="2"/>
  <c r="I47" i="9" s="1"/>
  <c r="I55" i="2"/>
  <c r="I55" i="9" s="1"/>
  <c r="I11" i="2"/>
  <c r="I11" i="9" s="1"/>
  <c r="J51" i="2"/>
  <c r="J51" i="9" s="1"/>
  <c r="J36" i="2"/>
  <c r="J36" i="9" s="1"/>
  <c r="I31" i="2"/>
  <c r="I31" i="9" s="1"/>
  <c r="I44" i="2"/>
  <c r="I44" i="9" s="1"/>
  <c r="I52" i="2"/>
  <c r="I52" i="9" s="1"/>
  <c r="I16" i="2"/>
  <c r="I16" i="9" s="1"/>
  <c r="J10" i="2"/>
  <c r="J10" i="9" s="1"/>
  <c r="J49" i="2"/>
  <c r="J49" i="9" s="1"/>
  <c r="J17" i="2"/>
  <c r="J17" i="9" s="1"/>
  <c r="J31" i="2"/>
  <c r="J31" i="9" s="1"/>
  <c r="J44" i="2"/>
  <c r="J44" i="9" s="1"/>
  <c r="J52" i="2"/>
  <c r="J52" i="9" s="1"/>
  <c r="J16" i="2"/>
  <c r="J16" i="9" s="1"/>
  <c r="J41" i="2"/>
  <c r="J41" i="9" s="1"/>
  <c r="I26" i="2"/>
  <c r="I26" i="9" s="1"/>
  <c r="I34" i="2"/>
  <c r="I34" i="9" s="1"/>
  <c r="I43" i="2"/>
  <c r="I43" i="9" s="1"/>
  <c r="I51" i="2"/>
  <c r="I51" i="9" s="1"/>
  <c r="I63" i="2"/>
  <c r="I63" i="9" s="1"/>
  <c r="I17" i="2"/>
  <c r="I17" i="9" s="1"/>
  <c r="H8" i="2"/>
  <c r="H8" i="9" s="1"/>
  <c r="J39" i="2"/>
  <c r="J39" i="9" s="1"/>
  <c r="L36" i="2"/>
  <c r="X36" i="9" s="1"/>
  <c r="I33" i="2"/>
  <c r="I33" i="9" s="1"/>
  <c r="I54" i="2"/>
  <c r="I54" i="9" s="1"/>
  <c r="I12" i="2"/>
  <c r="I12" i="9" s="1"/>
  <c r="J55" i="2"/>
  <c r="J55" i="9" s="1"/>
  <c r="J33" i="2"/>
  <c r="J33" i="9" s="1"/>
  <c r="J46" i="2"/>
  <c r="J46" i="9" s="1"/>
  <c r="J19" i="2"/>
  <c r="J19" i="9" s="1"/>
  <c r="J47" i="2"/>
  <c r="J47" i="9" s="1"/>
  <c r="I37" i="2"/>
  <c r="I37" i="9" s="1"/>
  <c r="I53" i="2"/>
  <c r="I53" i="9" s="1"/>
  <c r="I13" i="2"/>
  <c r="I13" i="9" s="1"/>
  <c r="J13" i="2"/>
  <c r="J13" i="9" s="1"/>
  <c r="I15" i="2"/>
  <c r="I15" i="9" s="1"/>
  <c r="I25" i="2"/>
  <c r="I25" i="9" s="1"/>
  <c r="I48" i="2"/>
  <c r="I48" i="9" s="1"/>
  <c r="I10" i="2"/>
  <c r="I10" i="9" s="1"/>
  <c r="J63" i="2"/>
  <c r="J63" i="9" s="1"/>
  <c r="J25" i="2"/>
  <c r="J25" i="9" s="1"/>
  <c r="J62" i="2"/>
  <c r="J62" i="9" s="1"/>
  <c r="J23" i="2"/>
  <c r="J23" i="9" s="1"/>
  <c r="J53" i="2"/>
  <c r="J53" i="9" s="1"/>
  <c r="I39" i="2"/>
  <c r="I39" i="9" s="1"/>
  <c r="J30" i="2"/>
  <c r="J30" i="9" s="1"/>
  <c r="J9" i="2"/>
  <c r="J9" i="9" s="1"/>
  <c r="H60" i="2"/>
  <c r="H60" i="9" s="1"/>
  <c r="H26" i="2"/>
  <c r="H26" i="9" s="1"/>
  <c r="L20" i="2"/>
  <c r="X20" i="9" s="1"/>
  <c r="L49" i="2"/>
  <c r="X49" i="9" s="1"/>
  <c r="H48" i="2"/>
  <c r="H48" i="9" s="1"/>
  <c r="H25" i="2"/>
  <c r="H25" i="9" s="1"/>
  <c r="L32" i="2"/>
  <c r="X32" i="9" s="1"/>
  <c r="H62" i="2"/>
  <c r="H62" i="9" s="1"/>
  <c r="H47" i="2"/>
  <c r="H47" i="9" s="1"/>
  <c r="H31" i="2"/>
  <c r="H31" i="9" s="1"/>
  <c r="L61" i="2"/>
  <c r="X61" i="9" s="1"/>
  <c r="L63" i="2"/>
  <c r="X63" i="9" s="1"/>
  <c r="H19" i="2"/>
  <c r="H19" i="9" s="1"/>
  <c r="H61" i="2"/>
  <c r="H61" i="9" s="1"/>
  <c r="H28" i="2"/>
  <c r="H28" i="9" s="1"/>
  <c r="H38" i="2"/>
  <c r="H38" i="9" s="1"/>
  <c r="L33" i="2"/>
  <c r="X33" i="9" s="1"/>
  <c r="H46" i="2"/>
  <c r="H46" i="9" s="1"/>
  <c r="L55" i="2"/>
  <c r="X55" i="9" s="1"/>
  <c r="H43" i="2"/>
  <c r="H43" i="9" s="1"/>
  <c r="L35" i="2"/>
  <c r="X35" i="9" s="1"/>
  <c r="H55" i="2"/>
  <c r="H55" i="9" s="1"/>
  <c r="H52" i="2"/>
  <c r="H52" i="9" s="1"/>
  <c r="L47" i="2"/>
  <c r="X47" i="9" s="1"/>
  <c r="H32" i="2"/>
  <c r="H32" i="9" s="1"/>
  <c r="H41" i="2"/>
  <c r="H41" i="9" s="1"/>
  <c r="L27" i="2"/>
  <c r="X27" i="9" s="1"/>
  <c r="H39" i="2"/>
  <c r="H39" i="9" s="1"/>
  <c r="L45" i="2"/>
  <c r="X45" i="9" s="1"/>
  <c r="L51" i="2"/>
  <c r="X51" i="9" s="1"/>
  <c r="L34" i="2"/>
  <c r="X34" i="9" s="1"/>
  <c r="L23" i="2"/>
  <c r="X23" i="9" s="1"/>
  <c r="L62" i="2"/>
  <c r="X62" i="9" s="1"/>
  <c r="L41" i="2"/>
  <c r="X41" i="9" s="1"/>
  <c r="H64" i="2"/>
  <c r="H64" i="9" s="1"/>
  <c r="H34" i="2"/>
  <c r="H34" i="9" s="1"/>
  <c r="L54" i="2"/>
  <c r="X54" i="9" s="1"/>
  <c r="H33" i="2"/>
  <c r="H33" i="9" s="1"/>
  <c r="H45" i="2"/>
  <c r="H45" i="9" s="1"/>
  <c r="H20" i="2"/>
  <c r="H20" i="9" s="1"/>
  <c r="L30" i="2"/>
  <c r="X30" i="9" s="1"/>
  <c r="L48" i="2"/>
  <c r="X48" i="9" s="1"/>
  <c r="L28" i="2"/>
  <c r="X28" i="9" s="1"/>
  <c r="H30" i="2"/>
  <c r="H30" i="9" s="1"/>
  <c r="L25" i="2"/>
  <c r="X25" i="9" s="1"/>
  <c r="L43" i="2"/>
  <c r="X43" i="9" s="1"/>
  <c r="H35" i="2"/>
  <c r="H35" i="9" s="1"/>
  <c r="L53" i="2"/>
  <c r="X53" i="9" s="1"/>
  <c r="H23" i="2"/>
  <c r="H23" i="9" s="1"/>
  <c r="L37" i="2"/>
  <c r="X37" i="9" s="1"/>
  <c r="L39" i="2"/>
  <c r="X39" i="9" s="1"/>
  <c r="L50" i="2"/>
  <c r="X50" i="9" s="1"/>
  <c r="H37" i="2"/>
  <c r="H37" i="9" s="1"/>
  <c r="L46" i="2"/>
  <c r="X46" i="9" s="1"/>
  <c r="L31" i="2"/>
  <c r="X31" i="9" s="1"/>
  <c r="L26" i="2"/>
  <c r="X26" i="9" s="1"/>
  <c r="L19" i="2"/>
  <c r="X19" i="9" s="1"/>
  <c r="H27" i="2"/>
  <c r="H27" i="9" s="1"/>
  <c r="H50" i="2"/>
  <c r="H50" i="9" s="1"/>
  <c r="H53" i="2"/>
  <c r="H53" i="9" s="1"/>
  <c r="H44" i="2"/>
  <c r="H44" i="9" s="1"/>
  <c r="H51" i="2"/>
  <c r="H51" i="9" s="1"/>
  <c r="H63" i="2"/>
  <c r="H63" i="9" s="1"/>
  <c r="L64" i="2"/>
  <c r="X64" i="9" s="1"/>
  <c r="L60" i="2"/>
  <c r="X60" i="9" s="1"/>
  <c r="H49" i="2"/>
  <c r="H49" i="9" s="1"/>
  <c r="L44" i="2"/>
  <c r="X44" i="9" s="1"/>
  <c r="L52" i="2"/>
  <c r="X52" i="9" s="1"/>
  <c r="L38" i="2"/>
  <c r="X38" i="9" s="1"/>
  <c r="H54" i="2"/>
  <c r="H54" i="9" s="1"/>
  <c r="L17" i="2"/>
  <c r="X17" i="9" s="1"/>
  <c r="H18" i="2"/>
  <c r="H18" i="9" s="1"/>
  <c r="H17" i="2"/>
  <c r="H17" i="9" s="1"/>
  <c r="L18" i="2"/>
  <c r="X18" i="9" s="1"/>
  <c r="H16" i="2"/>
  <c r="H16" i="9" s="1"/>
  <c r="H12" i="2"/>
  <c r="H12" i="9" s="1"/>
  <c r="H14" i="2"/>
  <c r="H14" i="9" s="1"/>
  <c r="L8" i="2"/>
  <c r="X8" i="9" s="1"/>
  <c r="L12" i="2"/>
  <c r="X12" i="9" s="1"/>
  <c r="L14" i="2"/>
  <c r="X14" i="9" s="1"/>
  <c r="L10" i="2"/>
  <c r="X10" i="9" s="1"/>
  <c r="L11" i="2"/>
  <c r="X11" i="9" s="1"/>
  <c r="H9" i="2"/>
  <c r="H9" i="9" s="1"/>
  <c r="H15" i="2"/>
  <c r="H15" i="9" s="1"/>
  <c r="L13" i="2"/>
  <c r="X13" i="9" s="1"/>
  <c r="L16" i="2"/>
  <c r="X16" i="9" s="1"/>
  <c r="H10" i="2"/>
  <c r="H10" i="9" s="1"/>
  <c r="H11" i="2"/>
  <c r="H11" i="9" s="1"/>
  <c r="L9" i="2"/>
  <c r="X9" i="9" s="1"/>
  <c r="L15" i="2"/>
  <c r="X15" i="9" s="1"/>
  <c r="H13" i="2"/>
  <c r="H13" i="9" s="1"/>
  <c r="J69" i="9" l="1"/>
  <c r="I68" i="9"/>
  <c r="H69" i="9"/>
  <c r="H67" i="9"/>
  <c r="X69" i="9"/>
  <c r="J70" i="9"/>
  <c r="X67" i="9"/>
  <c r="X70" i="9"/>
  <c r="J67" i="9"/>
  <c r="I67" i="9"/>
  <c r="J68" i="9"/>
  <c r="X68" i="9"/>
  <c r="I69" i="9"/>
  <c r="H70" i="9"/>
  <c r="I70" i="9"/>
  <c r="H68" i="9"/>
</calcChain>
</file>

<file path=xl/sharedStrings.xml><?xml version="1.0" encoding="utf-8"?>
<sst xmlns="http://schemas.openxmlformats.org/spreadsheetml/2006/main" count="4522" uniqueCount="1126">
  <si>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</si>
  <si>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</si>
  <si>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</si>
  <si>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</si>
  <si>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</si>
  <si>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</si>
  <si>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</si>
  <si>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</si>
  <si>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</si>
  <si>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</si>
  <si>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</si>
  <si>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</si>
  <si>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</si>
  <si>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</si>
  <si>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</si>
  <si>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</si>
  <si>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</si>
  <si>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</si>
  <si>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</si>
  <si>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</si>
  <si>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</si>
  <si>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</si>
  <si>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</si>
  <si>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</si>
  <si>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</si>
  <si>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</si>
  <si>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</si>
  <si>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</si>
  <si>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</si>
  <si>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</si>
  <si>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</si>
  <si>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</si>
  <si>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</si>
  <si>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</si>
  <si>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</si>
  <si>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</si>
  <si>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</si>
  <si>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</si>
  <si>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</si>
  <si>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</si>
  <si>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</si>
  <si>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</si>
  <si>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</si>
  <si>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</si>
  <si>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</si>
  <si>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</si>
  <si>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</si>
  <si>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</si>
  <si>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</si>
  <si>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</si>
  <si>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</si>
  <si>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</si>
  <si>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</si>
  <si>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</si>
  <si>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</si>
  <si>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</si>
  <si>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</si>
  <si>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</si>
  <si>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</si>
  <si>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</si>
  <si>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</si>
  <si>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</si>
  <si>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</si>
  <si>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</si>
  <si>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</si>
  <si>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</si>
  <si>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</si>
  <si>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</si>
  <si>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</si>
  <si>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</si>
  <si>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</si>
  <si>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</si>
  <si>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</si>
  <si>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</si>
  <si>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</si>
  <si>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</si>
  <si>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</si>
  <si>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</si>
  <si>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</si>
  <si>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</si>
  <si>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</si>
  <si>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</si>
  <si>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</si>
  <si>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</si>
  <si>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</si>
  <si>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</si>
  <si>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</si>
  <si>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</si>
  <si>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</si>
  <si>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</si>
  <si>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</si>
  <si>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</si>
  <si>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</si>
  <si>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</si>
  <si>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</si>
  <si>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</si>
  <si>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</si>
  <si>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</si>
  <si>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</si>
  <si>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</si>
  <si>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</si>
  <si>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</si>
  <si>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</si>
  <si>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</si>
  <si>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</si>
  <si>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</si>
  <si>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</si>
  <si>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</si>
  <si>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</si>
  <si>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</si>
  <si>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</si>
  <si>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</si>
  <si>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</si>
  <si>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</si>
  <si>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</si>
  <si>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</si>
  <si>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</si>
  <si>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</si>
  <si>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</si>
  <si>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</si>
  <si>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</si>
  <si>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</si>
  <si>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</si>
  <si>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</si>
  <si>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</si>
  <si>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</si>
  <si>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</si>
  <si>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</si>
  <si>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</si>
  <si>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</si>
  <si>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</si>
  <si>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</si>
  <si>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</si>
  <si>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</si>
  <si>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</si>
  <si>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</si>
  <si>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</si>
  <si>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</si>
  <si>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</si>
  <si>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</si>
  <si>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</si>
  <si>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</si>
  <si>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</si>
  <si>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</si>
  <si>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</si>
  <si>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</si>
  <si>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</si>
  <si>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</si>
  <si>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</si>
  <si>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</si>
  <si>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</si>
  <si>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</si>
  <si>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</si>
  <si>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</si>
  <si>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</si>
  <si>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</si>
  <si>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</si>
  <si>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</si>
  <si>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</si>
  <si>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</si>
  <si>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</si>
  <si>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</si>
  <si>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</si>
  <si>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</si>
  <si>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</si>
  <si>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</si>
  <si>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</si>
  <si>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</si>
  <si>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</si>
  <si>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</si>
  <si>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</si>
  <si>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</si>
  <si>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</si>
  <si>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</si>
  <si>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</si>
  <si>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</si>
  <si>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</si>
  <si>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</si>
  <si>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</si>
  <si>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</si>
  <si>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</si>
  <si>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</si>
  <si>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</si>
  <si>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</si>
  <si>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</si>
  <si>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</si>
  <si>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</si>
  <si>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</si>
  <si>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</si>
  <si>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</si>
  <si>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</si>
  <si>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</si>
  <si>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</si>
  <si>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</si>
  <si>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</si>
  <si>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</si>
  <si>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</si>
  <si>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</si>
  <si>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</si>
  <si>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</si>
  <si>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</si>
  <si>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</si>
  <si>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</si>
  <si>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</si>
  <si>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</si>
  <si>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</si>
  <si>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</si>
  <si>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</si>
  <si>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</si>
  <si>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</si>
  <si>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</si>
  <si>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</si>
  <si>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</si>
  <si>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</si>
  <si>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</si>
  <si>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</si>
  <si>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</si>
  <si>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</si>
  <si>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</si>
  <si>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</si>
  <si>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</si>
  <si>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</si>
  <si>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</si>
  <si>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</si>
  <si>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</si>
  <si>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</si>
  <si>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</si>
  <si>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</si>
  <si>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</si>
  <si>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</si>
  <si>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</si>
  <si>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</si>
  <si>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</si>
  <si>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</si>
  <si>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</si>
  <si>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</si>
  <si>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</si>
  <si>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</si>
  <si>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</si>
  <si>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</si>
  <si>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</si>
  <si>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</si>
  <si>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</si>
  <si>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</si>
  <si>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</si>
  <si>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</si>
  <si>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</si>
  <si>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</si>
  <si>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</si>
  <si>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</si>
  <si>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</si>
  <si>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</si>
  <si>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</si>
  <si>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</si>
  <si>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</si>
  <si>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</si>
  <si>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</si>
  <si>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</si>
  <si>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</si>
  <si>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</si>
  <si>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</si>
  <si>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</si>
  <si>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</si>
  <si>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</si>
  <si>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</si>
  <si>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</si>
  <si>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</si>
  <si>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</si>
  <si>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</si>
  <si>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</si>
  <si>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</si>
  <si>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</si>
  <si>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</si>
  <si>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</si>
  <si>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</si>
  <si>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</si>
  <si>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</si>
  <si>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</si>
  <si>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</si>
  <si>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</si>
  <si>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</si>
  <si>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</si>
  <si>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</si>
  <si>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</si>
  <si>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</si>
  <si>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</si>
  <si>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</si>
  <si>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</si>
  <si>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</si>
  <si>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</si>
  <si>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</si>
  <si>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</si>
  <si>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</si>
  <si>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</si>
  <si>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</si>
  <si>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</si>
  <si>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</si>
  <si>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</si>
  <si>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</si>
  <si>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</si>
  <si>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</si>
  <si>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</si>
  <si>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</si>
  <si>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</si>
  <si>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</si>
  <si>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</si>
  <si>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</si>
  <si>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</si>
  <si>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</si>
  <si>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</si>
  <si>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</si>
  <si>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</si>
  <si>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</si>
  <si>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</si>
  <si>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</si>
  <si>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</si>
  <si>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</si>
  <si>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</si>
  <si>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</si>
  <si>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</si>
  <si>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</si>
  <si>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</si>
  <si>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</si>
  <si>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</si>
  <si>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</si>
  <si>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</si>
  <si>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</si>
  <si>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</si>
  <si>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</si>
  <si>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</si>
  <si>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</si>
  <si>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</si>
  <si>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</si>
  <si>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</si>
  <si>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</si>
  <si>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</si>
  <si>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</si>
  <si>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</si>
  <si>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</si>
  <si>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</si>
  <si>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</si>
  <si>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</si>
  <si>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</si>
  <si>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</si>
  <si>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</si>
  <si>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</si>
  <si>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</si>
  <si>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</si>
  <si>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</si>
  <si>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</si>
  <si>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</si>
  <si>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</si>
  <si>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</si>
  <si>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</si>
  <si>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</si>
  <si>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</si>
  <si>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</si>
  <si>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</si>
  <si>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</si>
  <si>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</si>
  <si>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</si>
  <si>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</si>
  <si>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</si>
  <si>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</si>
  <si>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</si>
  <si>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</si>
  <si>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</si>
  <si>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</si>
  <si>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</si>
  <si>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</si>
  <si>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</si>
  <si>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</si>
  <si>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</si>
  <si>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</si>
  <si>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</si>
  <si>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</si>
  <si>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</si>
  <si>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</si>
  <si>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</si>
  <si>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</si>
  <si>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</si>
  <si>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</si>
  <si>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</si>
  <si>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</si>
  <si>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</si>
  <si>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</si>
  <si>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</si>
  <si>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</si>
  <si>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</si>
  <si>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</si>
  <si>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</si>
  <si>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</si>
  <si>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</si>
  <si>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</si>
  <si>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</si>
  <si>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</si>
  <si>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</si>
  <si>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</si>
  <si>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</si>
  <si>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</si>
  <si>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</si>
  <si>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</si>
  <si>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</si>
  <si>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</si>
  <si>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</si>
  <si>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</si>
  <si>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</si>
  <si>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</si>
  <si>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</si>
  <si>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</si>
  <si>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</si>
  <si>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</si>
  <si>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</si>
  <si>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</si>
  <si>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</si>
  <si>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</si>
  <si>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</si>
  <si>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</si>
  <si>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</si>
  <si>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</si>
  <si>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</si>
  <si>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</si>
  <si>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</si>
  <si>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</si>
  <si>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</si>
  <si>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</si>
  <si>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</si>
  <si>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</si>
  <si>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</si>
  <si>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</si>
  <si>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</si>
  <si>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</si>
  <si>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</si>
  <si>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</si>
  <si>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</si>
  <si>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</si>
  <si>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</si>
  <si>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</si>
  <si>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</si>
  <si>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</si>
  <si>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</si>
  <si>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</si>
  <si>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</si>
  <si>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</si>
  <si>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</si>
  <si>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</si>
  <si>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</si>
  <si>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</si>
  <si>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</si>
  <si>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</si>
  <si>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</si>
  <si>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</si>
  <si>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</si>
  <si>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</si>
  <si>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</si>
  <si>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</si>
  <si>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</si>
  <si>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</si>
  <si>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</si>
  <si>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</si>
  <si>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</si>
  <si>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</si>
  <si>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</si>
  <si>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</si>
  <si>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</si>
  <si>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</si>
  <si>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</si>
  <si>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</si>
  <si>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</si>
  <si>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</si>
  <si>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</si>
  <si>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</si>
  <si>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</si>
  <si>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</si>
  <si>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</si>
  <si>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</si>
  <si>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</si>
  <si>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</si>
  <si>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</si>
  <si>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</si>
  <si>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</si>
  <si>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</si>
  <si>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</si>
  <si>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</si>
  <si>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</si>
  <si>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</si>
  <si>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</si>
  <si>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</si>
  <si>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</si>
  <si>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</si>
  <si>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</si>
  <si>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</si>
  <si>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</si>
  <si>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</si>
  <si>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</si>
  <si>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</si>
  <si>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</si>
  <si>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</si>
  <si>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</si>
  <si>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</si>
  <si>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</si>
  <si>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</si>
  <si>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</si>
  <si>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</si>
  <si>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</si>
  <si>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</si>
  <si>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</si>
  <si>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</si>
  <si>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</si>
  <si>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</si>
  <si>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</si>
  <si>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</si>
  <si>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</si>
  <si>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</si>
  <si>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</si>
  <si>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</si>
  <si>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</si>
  <si>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</si>
  <si>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</si>
  <si>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</si>
  <si>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</si>
  <si>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</si>
  <si>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</si>
  <si>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</si>
  <si>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</si>
  <si>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</si>
  <si>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</si>
  <si>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</si>
  <si>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</si>
  <si>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</si>
  <si>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</si>
  <si>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</si>
  <si>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</si>
  <si>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</si>
  <si>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</si>
  <si>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</si>
  <si>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</si>
  <si>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</si>
  <si>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</si>
  <si>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</si>
  <si>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</si>
  <si>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</si>
  <si>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</si>
  <si>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</si>
  <si>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</si>
  <si>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</si>
  <si>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</si>
  <si>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</si>
  <si>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</si>
  <si>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</si>
  <si>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</si>
  <si>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</si>
  <si>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</si>
  <si>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</si>
  <si>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</si>
  <si>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</si>
  <si>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</si>
  <si>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</si>
  <si>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</si>
  <si>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</si>
  <si>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</si>
  <si>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</si>
  <si>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</si>
  <si>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</si>
  <si>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</si>
  <si>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</si>
  <si>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</si>
  <si>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</si>
  <si>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</si>
  <si>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</si>
  <si>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</si>
  <si>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</si>
  <si>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</si>
  <si>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</si>
  <si>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</si>
  <si>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</si>
  <si>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</si>
  <si>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</si>
  <si>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</si>
  <si>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</si>
  <si>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</si>
  <si>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</si>
  <si>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</si>
  <si>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</si>
  <si>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</si>
  <si>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</si>
  <si>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</si>
  <si>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</si>
  <si>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</si>
  <si>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</si>
  <si>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</si>
  <si>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</si>
  <si>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</si>
  <si>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</si>
  <si>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</si>
  <si>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</si>
  <si>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</si>
  <si>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</si>
  <si>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</si>
  <si>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</si>
  <si>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</si>
  <si>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</si>
  <si>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</si>
  <si>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</si>
  <si>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</si>
  <si>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</si>
  <si>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</si>
  <si>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</si>
  <si>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</si>
  <si>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</si>
  <si>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</si>
  <si>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</si>
  <si>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</si>
  <si>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</si>
  <si>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</si>
  <si>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</si>
  <si>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</si>
  <si>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</si>
  <si>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</si>
  <si>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</si>
  <si>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</si>
  <si>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</si>
  <si>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</si>
  <si>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</si>
  <si>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</si>
  <si>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</si>
  <si>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</si>
  <si>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</si>
  <si>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</si>
  <si>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</si>
  <si>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</si>
  <si>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</si>
  <si>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</si>
  <si>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</si>
  <si>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</si>
  <si>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</si>
  <si>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</si>
  <si>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</si>
  <si>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</si>
  <si>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</si>
  <si>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</si>
  <si>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</si>
  <si>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</si>
  <si>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</si>
  <si>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</si>
  <si>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</si>
  <si>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</si>
  <si>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</si>
  <si>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</si>
  <si>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</si>
  <si>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</si>
  <si>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</si>
  <si>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</si>
  <si>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</si>
  <si>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</si>
  <si>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</si>
  <si>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</si>
  <si>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</si>
  <si>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</si>
  <si>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</si>
  <si>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</si>
  <si>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</si>
  <si>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</si>
  <si>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</si>
  <si>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</si>
  <si>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</si>
  <si>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</si>
  <si>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</si>
  <si>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</si>
  <si>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</si>
  <si>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</si>
  <si>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</si>
  <si>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</si>
  <si>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</si>
  <si>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</si>
  <si>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</si>
  <si>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</si>
  <si>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</si>
  <si>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</si>
  <si>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</si>
  <si>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</si>
  <si>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</si>
  <si>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</si>
  <si>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</si>
  <si>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</si>
  <si>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</si>
  <si>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</si>
  <si>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</si>
  <si>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</si>
  <si>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</si>
  <si>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</si>
  <si>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</si>
  <si>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</si>
  <si>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</si>
  <si>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</si>
  <si>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</si>
  <si>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</si>
  <si>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</si>
  <si>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</si>
  <si>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</si>
  <si>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</si>
  <si>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</si>
  <si>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</si>
  <si>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</si>
  <si>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</si>
  <si>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</si>
  <si>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</si>
  <si>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</si>
  <si>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</si>
  <si>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</si>
  <si>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</si>
  <si>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</si>
  <si>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</si>
  <si>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</si>
  <si>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</si>
  <si>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</si>
  <si>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</si>
  <si>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</si>
  <si>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</si>
  <si>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</si>
  <si>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</si>
  <si>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</si>
  <si>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</si>
  <si>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</si>
  <si>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</si>
  <si>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</si>
  <si>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</si>
  <si>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</si>
  <si>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</si>
  <si>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</si>
  <si>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</si>
  <si>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</si>
  <si>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</si>
  <si>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</si>
  <si>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</si>
  <si>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</si>
  <si>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</si>
  <si>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</si>
  <si>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</si>
  <si>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</si>
  <si>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</si>
  <si>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</si>
  <si>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</si>
  <si>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</si>
  <si>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</si>
  <si>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</si>
  <si>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</si>
  <si>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</si>
  <si>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</si>
  <si>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</si>
  <si>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</si>
  <si>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</si>
  <si>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</si>
  <si>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</si>
  <si>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</si>
  <si>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</si>
  <si>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</si>
  <si>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</si>
  <si>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</si>
  <si>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</si>
  <si>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</si>
  <si>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</si>
  <si>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</si>
  <si>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</si>
  <si>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</si>
  <si>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</si>
  <si>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</si>
  <si>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Vulnerabilidades socio - ambientales en  Zonas de Sacrificio</t>
  </si>
  <si>
    <t>Producto Previos</t>
  </si>
  <si>
    <t>Estadísticas Vitales</t>
  </si>
  <si>
    <t>Lista la parte de Fallecidos, faltan Nacimientos.</t>
  </si>
  <si>
    <t>Emergency</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</si>
  <si>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</si>
  <si>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</si>
  <si>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</si>
  <si>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</si>
  <si>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</si>
  <si>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</si>
  <si>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</si>
  <si>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</si>
  <si>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</si>
  <si>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</si>
  <si>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</si>
  <si>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</si>
  <si>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</si>
  <si>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</si>
  <si>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</si>
  <si>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</si>
  <si>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</si>
  <si>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</si>
  <si>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</si>
  <si>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</si>
  <si>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</si>
  <si>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Indices Satelitales para Agricultura de Precisión</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</si>
  <si>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</si>
  <si>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</si>
  <si>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</si>
  <si>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</si>
  <si>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</si>
  <si>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</si>
  <si>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</si>
  <si>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</si>
  <si>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</si>
  <si>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</si>
  <si>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</si>
  <si>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</si>
  <si>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</si>
  <si>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</si>
  <si>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</si>
  <si>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</si>
  <si>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</si>
  <si>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</si>
  <si>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</si>
  <si>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</si>
  <si>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</si>
  <si>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</si>
  <si>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</si>
  <si>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</si>
  <si>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</si>
  <si>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</si>
  <si>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</si>
  <si>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</si>
  <si>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</si>
  <si>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</si>
  <si>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</si>
  <si>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</si>
  <si>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</si>
  <si>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</si>
  <si>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</si>
  <si>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</si>
  <si>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</si>
  <si>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</si>
  <si>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</si>
  <si>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</si>
  <si>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</si>
  <si>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</si>
  <si>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</si>
  <si>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</si>
  <si>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</si>
  <si>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</si>
  <si>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</si>
  <si>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</si>
  <si>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</si>
  <si>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</si>
  <si>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</si>
  <si>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</si>
  <si>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</si>
  <si>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</si>
  <si>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</si>
  <si>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</si>
  <si>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</si>
  <si>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</si>
  <si>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</si>
  <si>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</si>
  <si>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</si>
  <si>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</si>
  <si>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</si>
  <si>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</si>
  <si>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</si>
  <si>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</si>
  <si>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</si>
  <si>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</si>
  <si>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</si>
  <si>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</si>
  <si>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</si>
  <si>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</si>
  <si>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</si>
  <si>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</si>
  <si>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</si>
  <si>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</si>
  <si>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</si>
  <si>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</si>
  <si>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</si>
  <si>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</si>
  <si>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</si>
  <si>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</si>
  <si>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</si>
  <si>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</si>
  <si>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</si>
  <si>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</si>
  <si>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</si>
  <si>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</si>
  <si>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</si>
  <si>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</si>
  <si>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</si>
  <si>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</si>
  <si>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</si>
  <si>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</si>
  <si>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</si>
  <si>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</si>
  <si>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</si>
  <si>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</si>
  <si>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</si>
  <si>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</si>
  <si>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</si>
  <si>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</si>
  <si>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</si>
  <si>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</si>
  <si>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</si>
  <si>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</si>
  <si>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</si>
  <si>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</si>
  <si>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</si>
  <si>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</si>
  <si>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</si>
  <si>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</si>
  <si>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</si>
  <si>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</si>
  <si>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</si>
  <si>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</si>
  <si>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</si>
  <si>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</si>
  <si>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</si>
  <si>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</si>
  <si>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</si>
  <si>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</si>
  <si>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</si>
  <si>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00027</t>
  </si>
  <si>
    <t>00028</t>
  </si>
  <si>
    <t>00029</t>
  </si>
  <si>
    <t>00030</t>
  </si>
  <si>
    <t>00031</t>
  </si>
  <si>
    <t>00032</t>
  </si>
  <si>
    <t>00033</t>
  </si>
  <si>
    <t>00034</t>
  </si>
  <si>
    <t>00035</t>
  </si>
  <si>
    <t>Agrostat. Estadística del AGRO GUATEMALA</t>
  </si>
  <si>
    <t>00036</t>
  </si>
  <si>
    <t>00037</t>
  </si>
  <si>
    <t>00038</t>
  </si>
  <si>
    <t>00039</t>
  </si>
  <si>
    <t>00040</t>
  </si>
  <si>
    <t>00045</t>
  </si>
  <si>
    <t>Perfil socioeconómico</t>
  </si>
  <si>
    <t>00046</t>
  </si>
  <si>
    <t>Geoespacial</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</si>
  <si>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</si>
  <si>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</si>
  <si>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</si>
  <si>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</si>
  <si>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</si>
  <si>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</si>
  <si>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</si>
  <si>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</si>
  <si>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</si>
  <si>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</si>
  <si>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</si>
  <si>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</si>
  <si>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</si>
  <si>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</si>
  <si>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</si>
  <si>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</si>
  <si>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</si>
  <si>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</si>
  <si>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</si>
  <si>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</si>
  <si>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</si>
  <si>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</si>
  <si>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</si>
  <si>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</si>
  <si>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</si>
  <si>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</si>
  <si>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</si>
  <si>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</si>
  <si>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</si>
  <si>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</si>
  <si>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</si>
  <si>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</si>
  <si>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</si>
  <si>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</si>
  <si>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</si>
  <si>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</si>
  <si>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</si>
  <si>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</si>
  <si>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 xml:space="preserve">Detalle ICVU </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</si>
  <si>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</si>
  <si>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</si>
  <si>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</si>
  <si>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</si>
  <si>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</si>
  <si>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</si>
  <si>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</si>
  <si>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</si>
  <si>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</si>
  <si>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</si>
  <si>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</si>
  <si>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</si>
  <si>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</si>
  <si>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Nacionañ</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</si>
  <si>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</si>
  <si>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</si>
  <si>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</si>
  <si>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</si>
  <si>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</si>
  <si>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</si>
  <si>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</si>
  <si>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</si>
  <si>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</si>
  <si>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</si>
  <si>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</si>
  <si>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</si>
  <si>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</si>
  <si>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</si>
  <si>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</si>
  <si>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</si>
  <si>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</si>
  <si>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</si>
  <si>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</si>
  <si>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</si>
  <si>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</si>
  <si>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</si>
  <si>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</si>
  <si>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</si>
  <si>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</si>
  <si>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</si>
  <si>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</si>
  <si>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</si>
  <si>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</si>
  <si>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</si>
  <si>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</si>
  <si>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</si>
  <si>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</si>
  <si>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</si>
  <si>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</si>
  <si>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</si>
  <si>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</si>
  <si>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</si>
  <si>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</si>
  <si>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</si>
  <si>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</si>
  <si>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</si>
  <si>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</si>
  <si>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</si>
  <si>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</si>
  <si>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</si>
  <si>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</si>
  <si>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</si>
  <si>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</si>
  <si>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</si>
  <si>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 xml:space="preserve">Información 2016: se descarga una a una (especie de power bi). SIL: Sistema de información laboral (al parecer vinculado al INE). Tasa de desocupación desde el 2010, mensual. información nacional. </t>
  </si>
  <si>
    <t>EXTRACCIÓN INFORMÁTICOS</t>
  </si>
  <si>
    <t>Consejo para la Transparencia</t>
  </si>
  <si>
    <t>Falta investigación y entender de qué se trata y que lo que hay.</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</si>
  <si>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</si>
  <si>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</si>
  <si>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</si>
  <si>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</si>
  <si>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</si>
  <si>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</si>
  <si>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</si>
  <si>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</si>
  <si>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</si>
  <si>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</si>
  <si>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</si>
  <si>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</si>
  <si>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</si>
  <si>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</si>
  <si>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</si>
  <si>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</si>
  <si>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</si>
  <si>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</si>
  <si>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</si>
  <si>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http://observatorio.mp.gob.gt/portal-estadistico/</t>
  </si>
  <si>
    <t>Informáticos</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</si>
  <si>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</si>
  <si>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</si>
  <si>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</si>
  <si>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</si>
  <si>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</si>
  <si>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</si>
  <si>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</si>
  <si>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</si>
  <si>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</si>
  <si>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</si>
  <si>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</si>
  <si>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</si>
  <si>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</si>
  <si>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</si>
  <si>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</si>
  <si>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</si>
  <si>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</si>
  <si>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</si>
  <si>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</si>
  <si>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</si>
  <si>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</si>
  <si>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</si>
  <si>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</si>
  <si>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</si>
  <si>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</si>
  <si>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</si>
  <si>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</si>
  <si>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</si>
  <si>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</si>
  <si>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</si>
  <si>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</si>
  <si>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</si>
  <si>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</si>
  <si>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Natalia 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</si>
  <si>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</si>
  <si>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</si>
  <si>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</si>
  <si>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</si>
  <si>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</si>
  <si>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aún no efectuado</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</si>
  <si>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</si>
  <si>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</si>
  <si>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</si>
  <si>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</si>
  <si>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</si>
  <si>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</si>
  <si>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AGROCLIMA - Geomática agrícola</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</si>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</sst>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3"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s>
  <fills count="17">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s>
  <borders count="9">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0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0" fillId="10" borderId="4" xfId="0" applyFont="1" applyFill="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11" borderId="4" xfId="0" applyFont="1" applyFill="1" applyBorder="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5" borderId="0" xfId="0" applyFont="1" applyFill="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14" fontId="3" fillId="10" borderId="0" xfId="0" applyNumberFormat="1" applyFont="1" applyFill="1"/>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10" fillId="10" borderId="0" xfId="0" applyFont="1" applyFill="1"/>
    <xf numFmtId="0" fontId="3" fillId="10" borderId="0" xfId="0" applyFont="1" applyFill="1"/>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10" fillId="0" borderId="0" xfId="0" applyFont="1" applyAlignment="1">
      <alignment vertical="top" wrapText="1"/>
    </xf>
    <xf numFmtId="0" fontId="10" fillId="0" borderId="0" xfId="0" applyFont="1" applyAlignment="1">
      <alignment horizontal="left" vertical="top" wrapText="1"/>
    </xf>
    <xf numFmtId="0" fontId="0" fillId="10" borderId="0" xfId="0" applyFill="1" applyAlignment="1">
      <alignment horizontal="left" vertical="top" wrapText="1"/>
    </xf>
    <xf numFmtId="9" fontId="0" fillId="0" borderId="0" xfId="1" applyNumberFormat="1" applyFont="1" applyAlignment="1">
      <alignment horizontal="left" vertical="top" wrapText="1"/>
    </xf>
    <xf numFmtId="0" fontId="0" fillId="0" borderId="0" xfId="0" applyFill="1" applyAlignment="1">
      <alignment horizontal="left" vertical="top" wrapText="1"/>
    </xf>
  </cellXfs>
  <cellStyles count="3">
    <cellStyle name="Hipervínculo" xfId="2" builtinId="8"/>
    <cellStyle name="Normal" xfId="0" builtinId="0"/>
    <cellStyle name="Porcentaje" xfId="1" builtinId="5"/>
  </cellStyles>
  <dxfs count="135">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34"/>
      <tableStyleElement type="headerRow" dxfId="133"/>
    </tableStyle>
  </tableStyle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openxmlformats.org/officeDocument/2006/relationships/calcChain" Target="calcChain.xml"/><Relationship Id="rId21" Type="http://schemas.microsoft.com/office/2007/relationships/slicerCache" Target="slicerCaches/slicerCache10.xml"/><Relationship Id="rId34" Type="http://schemas.microsoft.com/office/2007/relationships/slicerCache" Target="slicerCaches/slicerCache2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microsoft.com/office/2007/relationships/slicerCache" Target="slicerCaches/slicerCache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1360805</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1421765</xdr:colOff>
      <xdr:row>0</xdr:row>
      <xdr:rowOff>27306</xdr:rowOff>
    </xdr:from>
    <xdr:to>
      <xdr:col>7</xdr:col>
      <xdr:colOff>1169035</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1229995</xdr:colOff>
      <xdr:row>0</xdr:row>
      <xdr:rowOff>26036</xdr:rowOff>
    </xdr:from>
    <xdr:to>
      <xdr:col>9</xdr:col>
      <xdr:colOff>393065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27306</xdr:rowOff>
    </xdr:from>
    <xdr:to>
      <xdr:col>11</xdr:col>
      <xdr:colOff>559435</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2</xdr:col>
      <xdr:colOff>1297940</xdr:colOff>
      <xdr:row>5</xdr:row>
      <xdr:rowOff>140336</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2540</xdr:colOff>
      <xdr:row>0</xdr:row>
      <xdr:rowOff>50166</xdr:rowOff>
    </xdr:from>
    <xdr:to>
      <xdr:col>4</xdr:col>
      <xdr:colOff>1514475</xdr:colOff>
      <xdr:row>5</xdr:row>
      <xdr:rowOff>164466</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1781175</xdr:colOff>
      <xdr:row>0</xdr:row>
      <xdr:rowOff>64136</xdr:rowOff>
    </xdr:from>
    <xdr:to>
      <xdr:col>6</xdr:col>
      <xdr:colOff>57785</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179070</xdr:colOff>
      <xdr:row>0</xdr:row>
      <xdr:rowOff>26036</xdr:rowOff>
    </xdr:from>
    <xdr:to>
      <xdr:col>10</xdr:col>
      <xdr:colOff>312420</xdr:colOff>
      <xdr:row>5</xdr:row>
      <xdr:rowOff>140336</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108479</xdr:colOff>
      <xdr:row>0</xdr:row>
      <xdr:rowOff>0</xdr:rowOff>
    </xdr:from>
    <xdr:to>
      <xdr:col>1</xdr:col>
      <xdr:colOff>2595563</xdr:colOff>
      <xdr:row>8</xdr:row>
      <xdr:rowOff>0</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537104" y="0"/>
              <a:ext cx="2487084" cy="133350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4</xdr:col>
      <xdr:colOff>1473835</xdr:colOff>
      <xdr:row>5</xdr:row>
      <xdr:rowOff>140336</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74155</xdr:colOff>
      <xdr:row>0</xdr:row>
      <xdr:rowOff>0</xdr:rowOff>
    </xdr:from>
    <xdr:to>
      <xdr:col>5</xdr:col>
      <xdr:colOff>2030731</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878558</xdr:colOff>
      <xdr:row>0</xdr:row>
      <xdr:rowOff>10935</xdr:rowOff>
    </xdr:from>
    <xdr:to>
      <xdr:col>10</xdr:col>
      <xdr:colOff>2106860</xdr:colOff>
      <xdr:row>5</xdr:row>
      <xdr:rowOff>102375</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2184188</xdr:colOff>
      <xdr:row>0</xdr:row>
      <xdr:rowOff>35277</xdr:rowOff>
    </xdr:from>
    <xdr:to>
      <xdr:col>12</xdr:col>
      <xdr:colOff>77893</xdr:colOff>
      <xdr:row>5</xdr:row>
      <xdr:rowOff>102659</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421005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1343660</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1459230</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428625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32" totalsRowShown="0" dataDxfId="132">
  <autoFilter ref="B7:J32" xr:uid="{A0E2A789-D79F-4DB7-90A3-654E5E441AF8}"/>
  <tableColumns count="9">
    <tableColumn id="1" xr3:uid="{7076C6AD-6717-404D-96C6-53FBA68C1EBC}" name="Data" dataDxfId="131"/>
    <tableColumn id="2" xr3:uid="{B68EB833-5A56-4B1F-8BF1-E83CF0F5B1BA}" name="id_data" dataDxfId="130"/>
    <tableColumn id="3" xr3:uid="{B68551BE-AD5B-4ABC-92F3-75214F86D3BC}" name="Estado" dataDxfId="129"/>
    <tableColumn id="4" xr3:uid="{35F21F0F-CEDD-4627-8F3A-B243E93A29A8}" name="Desarrollo" dataDxfId="128"/>
    <tableColumn id="5" xr3:uid="{55D616E3-D0F3-464E-B32C-8DF920812CBC}" name="Investigación" dataDxfId="127"/>
    <tableColumn id="6" xr3:uid="{C1D2156E-87B8-470E-9168-7A6E5AE31CC2}" name="Breve Descripción" dataDxfId="126"/>
    <tableColumn id="7" xr3:uid="{5B85BAF7-51FC-47E2-B831-0E709569CEC4}" name="Vistas" dataDxfId="125"/>
    <tableColumn id="8" xr3:uid="{57861CEA-0BDC-4179-9FF2-0E59F48A2157}" name="Repositorio Dropbox" dataDxfId="124"/>
    <tableColumn id="9" xr3:uid="{0E50183B-22E4-424B-96DD-18AC3480E706}" name="Link Logo" dataDxfId="12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AB70" totalsRowShown="0" headerRowDxfId="122">
  <autoFilter ref="A7:AB70" xr:uid="{B45D9B6D-7E6E-4374-A7A8-688EAA2C002B}">
    <filterColumn colId="2">
      <filters>
        <filter val="DATAAGRO"/>
      </filters>
    </filterColumn>
  </autoFilter>
  <tableColumns count="28">
    <tableColumn id="1" xr3:uid="{01CFB9DB-FBAD-4A9E-9D8F-5FB3EB42A9EB}" name="id_data" dataDxfId="121">
      <calculatedColumnFormula>+VLOOKUP(C8,'DATA`S'!$B$8:$C$32,2,0)</calculatedColumnFormula>
    </tableColumn>
    <tableColumn id="2" xr3:uid="{07061539-DFF5-4A11-BADD-2A240074A56A}" name="Corr_Producto" dataDxfId="120"/>
    <tableColumn id="3" xr3:uid="{56D80777-3871-4DBF-8856-DFDA54440D55}" name="Data" dataDxfId="119"/>
    <tableColumn id="4" xr3:uid="{73D49374-8912-4C27-A2AF-E0476A8E9AEE}" name="id_producto" dataDxfId="118">
      <calculatedColumnFormula>+A8&amp;"-"&amp;B8</calculatedColumnFormula>
    </tableColumn>
    <tableColumn id="5" xr3:uid="{71534AA1-DF8C-466C-AAA8-87DA9F119341}" name="Producto asociado " dataDxfId="117"/>
    <tableColumn id="26" xr3:uid="{8B686EE2-348B-48C2-990B-424A8FB284BC}" name="Nombre comercial" dataDxfId="116"/>
    <tableColumn id="6" xr3:uid="{75779DBD-8A91-4D7A-8A36-000CEDC599B6}" name="Estado" dataDxfId="115"/>
    <tableColumn id="25" xr3:uid="{E03A0489-5A50-4DA9-A8DF-999E6DC669EA}" name="Avance" dataDxfId="114" dataCellStyle="Porcentaje">
      <calculatedColumnFormula>+VLOOKUP(PRODUCTOS[[#This Row],[id_producto]],PRIORIZACION!$G$11:$J$108,4,0)</calculatedColumnFormula>
    </tableColumn>
    <tableColumn id="7" xr3:uid="{2699BB10-9D24-4629-8F45-4A2526A4D39A}" name="Responsable Desarrollo" dataDxfId="113"/>
    <tableColumn id="8" xr3:uid="{69F4BEA1-A9B4-4421-A0EE-47BCAF12AAB2}" name="Responsable Información" dataDxfId="112"/>
    <tableColumn id="9" xr3:uid="{8C6218FF-E6F6-471C-87F4-DD412097A1EE}" name="Descripción (Indicar qué permite ver o hacer el producto) " dataDxfId="111"/>
    <tableColumn id="10" xr3:uid="{03C8A422-EE9B-494A-A440-9110009A358E}" name="Tecnología" dataDxfId="110">
      <calculatedColumnFormula>+VLOOKUP(PRODUCTOS[[#This Row],[id_producto]],PRIORIZACION!$G$11:$N$108,8,0)</calculatedColumnFormula>
    </tableColumn>
    <tableColumn id="11" xr3:uid="{1A081205-19B8-4238-8F9E-1836061C2D4F}" name="Host " dataDxfId="109"/>
    <tableColumn id="12" xr3:uid="{6BCD6CB8-BA53-40A7-9F90-7EBA78E345DA}" name="Link Odoo" dataDxfId="108"/>
    <tableColumn id="13" xr3:uid="{502BD7B7-DD01-471A-8E5E-C527F983E20E}" name="Fecha Publicación" dataDxfId="107"/>
    <tableColumn id="14" xr3:uid="{D0799FF2-7DFE-4D09-994D-5586AE9FCF0E}" name="País" dataDxfId="106"/>
    <tableColumn id="15" xr3:uid="{00014923-35F8-4A24-9B8B-A626BE90EC3E}" name="Escala " dataDxfId="105"/>
    <tableColumn id="16" xr3:uid="{D32995C9-2CA4-4BD7-A181-0CE6434624DC}" name="Periodo" dataDxfId="104"/>
    <tableColumn id="17" xr3:uid="{5F683DA7-34DC-43D1-A154-FB5C17AB82E4}" name="Actualizaciones" dataDxfId="103"/>
    <tableColumn id="18" xr3:uid="{D0F7DA38-1DAE-48DF-8725-440804E511ED}" name="Tipo Producto" dataDxfId="102"/>
    <tableColumn id="19" xr3:uid="{6345440E-6C11-4DE3-9F30-57AA749130A3}" name="Fuentes " dataDxfId="101"/>
    <tableColumn id="20" xr3:uid="{06F6F5BE-A8B5-450A-B890-E5272AC160CB}" name="Ref principal " dataDxfId="100"/>
    <tableColumn id="21" xr3:uid="{F22EE5BC-B966-49EB-A843-F1384A77D7A0}" name="Competencia o material vinculado " dataDxfId="99"/>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98"/>
    <tableColumn id="29" xr3:uid="{B82AF5FC-FE01-4F10-8B3A-A6B205199D0A}" name="Miniatura" dataDxfId="9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6"/>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44" totalsRowShown="0" headerRowDxfId="95" dataDxfId="94">
  <autoFilter ref="A9:M44" xr:uid="{2573F5B0-EE83-49B6-AF2E-FA541AB2D0A7}"/>
  <tableColumns count="13">
    <tableColumn id="1" xr3:uid="{01DC2308-9C99-4EEE-82DB-DC6B48F1F8E3}" name="N°" dataDxfId="93"/>
    <tableColumn id="2" xr3:uid="{F3B4997E-B2A4-4EB5-AF03-1C32EC201E29}" name="Tema Investigación " dataDxfId="92"/>
    <tableColumn id="3" xr3:uid="{2ED8CCEC-CAF8-463E-AB90-B3689E282F52}" name="Responsables " dataDxfId="91"/>
    <tableColumn id="5" xr3:uid="{A45DAC7C-0BE8-484E-8902-C84794C6E4E6}" name="Fecha inicio" dataDxfId="90"/>
    <tableColumn id="4" xr3:uid="{1DFD24D3-150A-4A18-8D2B-471C5E615C4A}" name="Estado"/>
    <tableColumn id="7" xr3:uid="{A5E888F3-954C-4454-ABBF-0CB322AC2892}" name="Fecha Termino" dataDxfId="89"/>
    <tableColumn id="8" xr3:uid="{DC2FD273-C50C-4DC5-BCAE-F4707F0CC4FD}" name="Chile" dataDxfId="88"/>
    <tableColumn id="9" xr3:uid="{DC0F9138-A833-4513-8446-6D9A0BE8DC03}" name="Panamá " dataDxfId="87"/>
    <tableColumn id="10" xr3:uid="{1C354151-0542-4839-A312-82A4762672B3}" name="Guatemala" dataDxfId="86"/>
    <tableColumn id="11" xr3:uid="{B44F5A38-555A-4E07-BD14-45F877391CC6}" name="Honduras" dataDxfId="85"/>
    <tableColumn id="12" xr3:uid="{E43EB3EC-0D6D-42B8-A156-EA2EF365B7B3}" name="El Salvador" dataDxfId="84"/>
    <tableColumn id="6" xr3:uid="{9ED27B35-B472-416C-B394-C3447A132041}" name="Link 1" dataDxfId="83"/>
    <tableColumn id="13" xr3:uid="{0813E4B9-E868-4B0E-A181-67DEE49699BC}" name="Link 2" dataDxfId="82"/>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9:I50" totalsRowShown="0" headerRowDxfId="81" dataDxfId="80">
  <autoFilter ref="A9:I50" xr:uid="{14629A1E-D5D5-412C-8FAB-488411430C85}"/>
  <tableColumns count="9">
    <tableColumn id="1" xr3:uid="{7299EEE0-40CF-4EF5-8F0C-C1FFA863E5B5}" name="N°" dataDxfId="79"/>
    <tableColumn id="2" xr3:uid="{9E84EC16-0161-44D0-9CB9-123C0428ADAD}" name="Tema/institución Investigación " dataDxfId="78"/>
    <tableColumn id="3" xr3:uid="{76853A8B-3945-4590-AB61-F2892D4BDEF9}" name="Responsable" dataDxfId="77"/>
    <tableColumn id="5" xr3:uid="{F7339DE0-8C86-4469-9258-ED935FDEFA77}" name="Fecha inicio" dataDxfId="76"/>
    <tableColumn id="6" xr3:uid="{1434B0D6-C669-403A-970D-962B797CA9A9}" name="Fecha avance" dataDxfId="75"/>
    <tableColumn id="7" xr3:uid="{B968D1D9-84E8-493C-9491-88D890E8453F}" name="Fecha Termino" dataDxfId="74"/>
    <tableColumn id="8" xr3:uid="{914D3775-FE9D-4F06-9643-2FF0DC094A44}" name="Comentario" dataDxfId="73"/>
    <tableColumn id="4" xr3:uid="{447DB363-0F58-4053-9903-C5B73E99B8F7}" name="Acción" dataDxfId="72"/>
    <tableColumn id="9" xr3:uid="{FAD7DF30-EA13-48D4-85BE-33B82685C836}" name="Seguimiento" dataDxfId="71"/>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70" dataDxfId="69">
  <autoFilter ref="B8:L88" xr:uid="{B19E98DB-D5A2-4B79-98FB-79403A46B576}"/>
  <tableColumns count="11">
    <tableColumn id="1" xr3:uid="{53D02E25-6272-402F-ABD7-44B8E0C71D87}" name="Data" dataDxfId="68"/>
    <tableColumn id="8" xr3:uid="{EC4D90DB-631D-4228-A704-DD698C8FDA74}" name="id_producto" dataDxfId="67"/>
    <tableColumn id="2" xr3:uid="{8BB7EEC5-6570-41F8-9A07-5AAEA8522606}" name="Plazo Producto" dataDxfId="66"/>
    <tableColumn id="3" xr3:uid="{8CB3D480-A20D-43D6-A036-A52F2B756492}" name="Producto" dataDxfId="65"/>
    <tableColumn id="4" xr3:uid="{A37F897B-BDC4-49DB-9D73-0B585928FBCF}" name="Secciones" dataDxfId="64"/>
    <tableColumn id="5" xr3:uid="{52913CC1-5A92-42A3-9DE0-3B6AB5FF68D3}" name="Sub-secciones" dataDxfId="63"/>
    <tableColumn id="6" xr3:uid="{AA418FB7-7169-4105-9A7B-952204D6B07D}" name="Variables" dataDxfId="62"/>
    <tableColumn id="7" xr3:uid="{9CFF7943-E7AB-407C-A8B2-A61784C0D377}" name="Fuente" dataDxfId="61"/>
    <tableColumn id="9" xr3:uid="{E0A15B94-D546-4F86-877E-4ECCBE8390C9}" name="Situación Variable" dataDxfId="60"/>
    <tableColumn id="10" xr3:uid="{766CAFFF-49CC-4F0A-A3FA-AA09276E3B90}" name="Fecha Actualización" dataDxfId="59"/>
    <tableColumn id="11" xr3:uid="{8FEDBB30-0CE4-44B9-B885-55B24F35F89F}" name="Observaciones" dataDxfId="58"/>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Q70" totalsRowShown="0" headerRowDxfId="57">
  <autoFilter ref="A7:AQ70" xr:uid="{8E7BE500-FD82-4AF8-9786-CF4905281DB3}"/>
  <tableColumns count="43">
    <tableColumn id="1" xr3:uid="{97B30EC8-C107-4A29-BFE9-64B671A010DD}" name="id_data" dataDxfId="56">
      <calculatedColumnFormula>PRODUCTOS[[#This Row],[id_data]]</calculatedColumnFormula>
    </tableColumn>
    <tableColumn id="2" xr3:uid="{D4210DF6-B71C-4CEA-B273-A001CC99D71D}" name="Corr_Producto" dataDxfId="55"/>
    <tableColumn id="3" xr3:uid="{3A3C3A45-DC12-420E-B4A9-B6FC4AB09680}" name="Data" dataDxfId="54"/>
    <tableColumn id="4" xr3:uid="{F589E312-6F04-441B-BD92-57D8AF605B91}" name="id_producto" dataDxfId="53">
      <calculatedColumnFormula>+A8&amp;"-"&amp;B8</calculatedColumnFormula>
    </tableColumn>
    <tableColumn id="5" xr3:uid="{8673061C-EC24-4EF4-81F6-F73CCCED37A8}" name="Producto asociado " dataDxfId="52"/>
    <tableColumn id="32" xr3:uid="{BB6CBD3F-A1DC-4006-8ED6-2EDD0372776F}" name="Nombre comercial" dataDxfId="51">
      <calculatedColumnFormula>PRODUCTOS[[#This Row],[Nombre comercial]]</calculatedColumnFormula>
    </tableColumn>
    <tableColumn id="6" xr3:uid="{F158BFCF-29BB-4A21-85DD-EC1A577268A9}" name="Estado" dataDxfId="50"/>
    <tableColumn id="21" xr3:uid="{F5606F96-2B4C-4028-BAFD-98E68F248BB6}" name="Avance" dataDxfId="49" dataCellStyle="Porcentaje"/>
    <tableColumn id="7" xr3:uid="{F996455F-A80C-45DE-824E-AA15DC67B89F}" name="Responsable Desarrollo" dataDxfId="48">
      <calculatedColumnFormula>PRODUCTOS[[#This Row],[Responsable Desarrollo]]</calculatedColumnFormula>
    </tableColumn>
    <tableColumn id="8" xr3:uid="{8243748E-EFCB-4AEF-AE13-DEB22DE5398A}" name="Responsable Información" dataDxfId="47">
      <calculatedColumnFormula>PRODUCTOS[[#This Row],[Responsable Información]]</calculatedColumnFormula>
    </tableColumn>
    <tableColumn id="25" xr3:uid="{DE283954-0E54-4788-A6B7-64B3FABE5655}" name="Párrafo enganche" dataDxfId="46"/>
    <tableColumn id="31" xr3:uid="{69B5166B-7DB7-4B2A-BDDB-51BC1CDC9E13}" name="Variante_1" dataDxfId="45"/>
    <tableColumn id="30" xr3:uid="{FD2BFBD3-7364-4A40-82AD-5ED8F1EC60C8}" name="Precio_1" dataDxfId="44"/>
    <tableColumn id="27" xr3:uid="{7BAA5845-FEF8-4AF0-A034-4502EA6425FB}" name="Variante_2" dataDxfId="43"/>
    <tableColumn id="26" xr3:uid="{055AC0B8-B715-4865-A615-F93F51BDB937}" name="Precio_2" dataDxfId="42"/>
    <tableColumn id="34" xr3:uid="{E986E95A-C830-4C89-88DC-A69F64460E34}" name="Variante_3" dataDxfId="41"/>
    <tableColumn id="33" xr3:uid="{15105E85-D580-466D-8DEA-A21111029F6E}" name="Precio_3" dataDxfId="40"/>
    <tableColumn id="9" xr3:uid="{EE306381-1575-4475-A9CE-5592A93932BB}" name="Descripción (Indicar qué permite ver o hacer el producto) " dataDxfId="39"/>
    <tableColumn id="35" xr3:uid="{C39FDC20-ABE5-4151-B056-F4B5E12D47DD}" name="CAR_Tipo_Prod" dataDxfId="38"/>
    <tableColumn id="36" xr3:uid="{C8D4ECC0-DE7A-41BF-A6E9-9964E26F4261}" name="CAR_Var1_Disponible" dataDxfId="37"/>
    <tableColumn id="39" xr3:uid="{87F44B21-0148-4ECE-9BC5-6D8A4C1030F3}" name="CAR_Periodo" dataDxfId="36"/>
    <tableColumn id="37" xr3:uid="{DB23C32C-B4CE-4982-8D0A-F32C01C6CF98}" name="CAR_Proveedor" dataDxfId="35"/>
    <tableColumn id="38" xr3:uid="{887C31F6-B5D9-48A2-AC60-3BBFDA8C2D93}" name="CAR_Colección" dataDxfId="34">
      <calculatedColumnFormula>SHOPIFY[[#This Row],[Data]]</calculatedColumnFormula>
    </tableColumn>
    <tableColumn id="10" xr3:uid="{465FFD71-9838-46F8-96D9-04071B46AADF}" name="ESP_Tecnología" dataDxfId="33">
      <calculatedColumnFormula>PRODUCTOS[[#This Row],[Tecnología]]</calculatedColumnFormula>
    </tableColumn>
    <tableColumn id="11" xr3:uid="{EC2BE421-D8F5-4218-AF58-90E90B893031}" name="Host " dataDxfId="32"/>
    <tableColumn id="12" xr3:uid="{E79C574B-B7A1-469C-8F8F-2D0CFAE51341}" name="Link Odoo" dataDxfId="31"/>
    <tableColumn id="13" xr3:uid="{3809FE9C-54F9-4CF7-B339-2E0041642249}" name="Fecha Publicación" dataDxfId="30"/>
    <tableColumn id="14" xr3:uid="{F596F3F4-DDEC-4196-A3BB-82BA12090401}" name="País" dataDxfId="29"/>
    <tableColumn id="15" xr3:uid="{8ABA9F49-20E7-4D44-969F-61983CB570CF}" name="Escala " dataDxfId="28"/>
    <tableColumn id="16" xr3:uid="{96768B2C-E9AB-4A4C-B2EA-54B345E4B2EE}" name="ESP_Periodo" dataDxfId="27"/>
    <tableColumn id="40" xr3:uid="{B886925D-5342-4EF0-BEC7-231A532CD384}" name="ESP_Incluye" dataDxfId="26"/>
    <tableColumn id="41" xr3:uid="{3B13D200-0F79-4222-81F3-6523101D8224}" name="ESP_Uso_Disp." dataDxfId="25"/>
    <tableColumn id="42" xr3:uid="{36761705-B510-456F-B13C-7C1F1691A844}" name="ESP_Fuentes " dataDxfId="24"/>
    <tableColumn id="43" xr3:uid="{51F4D077-A0BB-4F59-B19A-FA245554DE68}" name="ACC_Recibirás" dataDxfId="23"/>
    <tableColumn id="44" xr3:uid="{5291A2DA-9FCC-47E6-8092-612F754EE474}" name="ACC_Licencia_uso" dataDxfId="22"/>
    <tableColumn id="17" xr3:uid="{77D650B5-1F6E-4D9B-91EE-AFD5F57BC1C1}" name="ACC_Actualizaciones" dataDxfId="21"/>
    <tableColumn id="45" xr3:uid="{9AD5E5EE-A8BD-4739-AE89-A1B8EC4723F5}" name="ACC_N°_usuarios" dataDxfId="20"/>
    <tableColumn id="18" xr3:uid="{AC3AE441-67FC-4118-9DEB-4484BC70FA5A}" name="Etiquetas" dataDxfId="19"/>
    <tableColumn id="22" xr3:uid="{0EAB21ED-E5E2-4B44-8E8C-DA03632B81CB}" name="Vistas"/>
    <tableColumn id="23" xr3:uid="{4146A4AA-B422-4A23-AFC0-891AE3F78FEE}" name="Repositorio Dropbox"/>
    <tableColumn id="24" xr3:uid="{44B7EB22-51ED-4A59-9AAA-14197F95E149}" name="Link Logo"/>
    <tableColumn id="28" xr3:uid="{4352BE36-B76B-41FB-8592-7009FF2F8409}" name="Observaciones" dataDxfId="18"/>
    <tableColumn id="29" xr3:uid="{2127F871-F5E7-448D-8C26-8CF290798729}" name="Miniatura" dataDxfId="1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101" totalsRowShown="0" headerRowDxfId="16" tableBorderDxfId="15">
  <autoFilter ref="B11:P101" xr:uid="{488C7ADA-DF10-4033-BE01-B6478A789716}"/>
  <sortState xmlns:xlrd2="http://schemas.microsoft.com/office/spreadsheetml/2017/richdata2" ref="B12:P65">
    <sortCondition ref="B12:B65"/>
    <sortCondition ref="D12:D65"/>
  </sortState>
  <tableColumns count="15">
    <tableColumn id="1" xr3:uid="{229DCB04-6969-4E62-A149-FB9E3CAE5BF4}" name="Data" dataDxfId="14"/>
    <tableColumn id="2" xr3:uid="{CD34A55D-D0AD-4B52-8194-AFDE7E5C6050}" name="Producto Previos" dataDxfId="13"/>
    <tableColumn id="3" xr3:uid="{4029C438-04CA-46F0-B968-E3D862055C27}" name="Secuencia (dentro DATA)" dataDxfId="12"/>
    <tableColumn id="4" xr3:uid="{9842277F-498F-4399-B9E9-AE2739193ABA}" name="País" dataDxfId="11"/>
    <tableColumn id="5" xr3:uid="{ED853D5F-1B7C-4052-B0FE-5337CC52FC4D}" name="Integrado en PRODUCTOS? [SI/NO]" dataDxfId="10"/>
    <tableColumn id="15" xr3:uid="{8D63376D-2407-4CF9-A0F9-4552C9649833}" name="id_producto" dataDxfId="9"/>
    <tableColumn id="6" xr3:uid="{14D31B75-8E88-42FB-BB27-6BB36C1418D0}" name="Prioridad [1-9]" dataDxfId="8"/>
    <tableColumn id="7" xr3:uid="{679658E8-A980-4528-82C7-F19E24336030}" name="Estado" dataDxfId="7"/>
    <tableColumn id="8" xr3:uid="{2EF6A42B-DFA0-4FE7-A1E1-2E79F580EB12}" name="Avance [0-100%]" dataDxfId="6" dataCellStyle="Porcentaje"/>
    <tableColumn id="9" xr3:uid="{40541782-CDD5-4622-B1C1-C97D63A0C9AA}" name="Responsable Desarrollo" dataDxfId="5"/>
    <tableColumn id="10" xr3:uid="{3B543DE3-BF65-4BD9-9932-28271C56E4C6}" name="Responsable Información" dataDxfId="4"/>
    <tableColumn id="11" xr3:uid="{DAB3B04F-F977-4413-A23F-4094B552D30E}" name="Tareas/Elementos / Observaciones" dataDxfId="3"/>
    <tableColumn id="12" xr3:uid="{78859102-313B-47F6-BED8-F613D7B8587E}" name="Tecnología"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5" Type="http://schemas.microsoft.com/office/2007/relationships/slicer" Target="../slicers/slicer5.xml"/><Relationship Id="rId4"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hyperlink" Target="https://www.dropbox.com/sh/kh8gwmvprdymv7y/AAAAKNjMJ_CEAf_QLM_YBT5ea?dl=0" TargetMode="Externa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hyperlink" Target="https://www.conicyt.cl/fondap/2014/12/09/sexto-concurso-nacional-de-centros-en-investigacion-en-areas-prioritarias-%e2%80%93-fondap/"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5" Type="http://schemas.openxmlformats.org/officeDocument/2006/relationships/table" Target="../tables/table5.xm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6.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7.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32"/>
  <sheetViews>
    <sheetView showGridLines="0" zoomScale="70" zoomScaleNormal="70" workbookViewId="0">
      <selection activeCell="B33" sqref="B33"/>
    </sheetView>
  </sheetViews>
  <sheetFormatPr baseColWidth="10" defaultRowHeight="14.5" x14ac:dyDescent="0.35"/>
  <cols>
    <col min="2" max="2" width="16.54296875" customWidth="1"/>
    <col min="3" max="3" width="9.1796875" customWidth="1"/>
    <col min="4" max="5" width="12.54296875" style="5" customWidth="1"/>
    <col min="6" max="6" width="14.81640625" style="5" bestFit="1" customWidth="1"/>
    <col min="7" max="7" width="44.6328125" customWidth="1"/>
    <col min="8" max="8" width="30.08984375" customWidth="1"/>
    <col min="9" max="9" width="22.36328125" customWidth="1"/>
    <col min="10" max="10" width="21.81640625" customWidth="1"/>
  </cols>
  <sheetData>
    <row r="5" spans="2:10" ht="23.4" customHeight="1" x14ac:dyDescent="0.35"/>
    <row r="6" spans="2:10" ht="24.65" customHeight="1" x14ac:dyDescent="0.35"/>
    <row r="7" spans="2:10" x14ac:dyDescent="0.35">
      <c r="B7" t="s">
        <v>32</v>
      </c>
      <c r="C7" t="s">
        <v>87</v>
      </c>
      <c r="D7" s="5" t="s">
        <v>99</v>
      </c>
      <c r="E7" s="5" t="s">
        <v>170</v>
      </c>
      <c r="F7" s="5" t="s">
        <v>175</v>
      </c>
      <c r="G7" t="s">
        <v>35</v>
      </c>
      <c r="H7" s="8" t="s">
        <v>178</v>
      </c>
      <c r="I7" t="s">
        <v>33</v>
      </c>
      <c r="J7" t="s">
        <v>1</v>
      </c>
    </row>
    <row r="8" spans="2:10" ht="42" x14ac:dyDescent="0.35">
      <c r="B8" s="1" t="s">
        <v>3</v>
      </c>
      <c r="C8" s="4" t="s">
        <v>69</v>
      </c>
      <c r="D8" s="11" t="s">
        <v>165</v>
      </c>
      <c r="E8" s="6" t="s">
        <v>144</v>
      </c>
      <c r="F8" s="6" t="s">
        <v>105</v>
      </c>
      <c r="G8" s="1"/>
      <c r="H8" s="3" t="s">
        <v>194</v>
      </c>
      <c r="I8" s="3" t="s">
        <v>162</v>
      </c>
      <c r="J8" s="3" t="s">
        <v>0</v>
      </c>
    </row>
    <row r="9" spans="2:10" ht="42" x14ac:dyDescent="0.35">
      <c r="B9" s="1" t="s">
        <v>4</v>
      </c>
      <c r="C9" s="4" t="s">
        <v>70</v>
      </c>
      <c r="D9" s="11" t="s">
        <v>168</v>
      </c>
      <c r="E9" s="6" t="s">
        <v>174</v>
      </c>
      <c r="F9" s="6" t="s">
        <v>106</v>
      </c>
      <c r="G9" s="1"/>
      <c r="H9" s="3" t="s">
        <v>181</v>
      </c>
      <c r="I9" s="3" t="s">
        <v>158</v>
      </c>
      <c r="J9" s="3" t="s">
        <v>2</v>
      </c>
    </row>
    <row r="10" spans="2:10" ht="42" x14ac:dyDescent="0.35">
      <c r="B10" s="1" t="s">
        <v>5</v>
      </c>
      <c r="C10" s="4" t="s">
        <v>71</v>
      </c>
      <c r="D10" s="11" t="s">
        <v>165</v>
      </c>
      <c r="E10" s="6" t="s">
        <v>144</v>
      </c>
      <c r="F10" s="6" t="s">
        <v>130</v>
      </c>
      <c r="G10" s="1"/>
      <c r="H10" s="3" t="s">
        <v>182</v>
      </c>
      <c r="I10" s="3" t="s">
        <v>151</v>
      </c>
      <c r="J10" s="3" t="s">
        <v>31</v>
      </c>
    </row>
    <row r="11" spans="2:10" ht="42" x14ac:dyDescent="0.35">
      <c r="B11" s="1" t="s">
        <v>6</v>
      </c>
      <c r="C11" s="4" t="s">
        <v>72</v>
      </c>
      <c r="D11" s="11" t="s">
        <v>189</v>
      </c>
      <c r="E11" s="6" t="s">
        <v>173</v>
      </c>
      <c r="F11" s="6" t="s">
        <v>132</v>
      </c>
      <c r="G11" s="1"/>
      <c r="H11" s="3" t="s">
        <v>190</v>
      </c>
      <c r="I11" s="3" t="s">
        <v>160</v>
      </c>
      <c r="J11" s="3" t="s">
        <v>21</v>
      </c>
    </row>
    <row r="12" spans="2:10" ht="42" x14ac:dyDescent="0.35">
      <c r="B12" s="1" t="s">
        <v>30</v>
      </c>
      <c r="C12" s="4" t="s">
        <v>73</v>
      </c>
      <c r="D12" s="11" t="s">
        <v>165</v>
      </c>
      <c r="E12" s="6" t="s">
        <v>144</v>
      </c>
      <c r="F12" s="6" t="s">
        <v>138</v>
      </c>
      <c r="G12" s="1"/>
      <c r="H12" s="3" t="s">
        <v>184</v>
      </c>
      <c r="I12" s="3" t="s">
        <v>163</v>
      </c>
      <c r="J12" s="3" t="s">
        <v>29</v>
      </c>
    </row>
    <row r="13" spans="2:10" ht="31.5" x14ac:dyDescent="0.35">
      <c r="B13" s="1" t="s">
        <v>7</v>
      </c>
      <c r="C13" s="4" t="s">
        <v>74</v>
      </c>
      <c r="D13" s="11" t="s">
        <v>168</v>
      </c>
      <c r="E13" s="6" t="s">
        <v>144</v>
      </c>
      <c r="F13" s="6" t="s">
        <v>134</v>
      </c>
      <c r="G13" s="1"/>
      <c r="H13" s="3" t="s">
        <v>183</v>
      </c>
      <c r="I13" s="3" t="s">
        <v>156</v>
      </c>
      <c r="J13" s="3"/>
    </row>
    <row r="14" spans="2:10" ht="42" x14ac:dyDescent="0.35">
      <c r="B14" s="1" t="s">
        <v>8</v>
      </c>
      <c r="C14" s="4" t="s">
        <v>75</v>
      </c>
      <c r="D14" s="11" t="s">
        <v>165</v>
      </c>
      <c r="E14" s="6" t="s">
        <v>144</v>
      </c>
      <c r="F14" s="6" t="s">
        <v>102</v>
      </c>
      <c r="G14" s="1"/>
      <c r="H14" s="3" t="s">
        <v>185</v>
      </c>
      <c r="I14" s="3" t="s">
        <v>161</v>
      </c>
      <c r="J14" s="3" t="s">
        <v>26</v>
      </c>
    </row>
    <row r="15" spans="2:10" ht="31.5" x14ac:dyDescent="0.35">
      <c r="B15" s="1" t="s">
        <v>9</v>
      </c>
      <c r="C15" s="4" t="s">
        <v>76</v>
      </c>
      <c r="D15" s="11" t="s">
        <v>169</v>
      </c>
      <c r="E15" s="6" t="s">
        <v>171</v>
      </c>
      <c r="F15" s="6" t="s">
        <v>171</v>
      </c>
      <c r="G15" s="1"/>
      <c r="H15" s="3" t="s">
        <v>183</v>
      </c>
      <c r="I15" s="3" t="s">
        <v>164</v>
      </c>
      <c r="J15" s="3" t="s">
        <v>193</v>
      </c>
    </row>
    <row r="16" spans="2:10" ht="31.5" x14ac:dyDescent="0.35">
      <c r="B16" s="1" t="s">
        <v>10</v>
      </c>
      <c r="C16" s="4" t="s">
        <v>77</v>
      </c>
      <c r="D16" s="11" t="s">
        <v>165</v>
      </c>
      <c r="E16" s="6" t="s">
        <v>140</v>
      </c>
      <c r="F16" s="6" t="s">
        <v>177</v>
      </c>
      <c r="G16" s="1"/>
      <c r="H16" s="3" t="s">
        <v>183</v>
      </c>
      <c r="I16" s="3"/>
      <c r="J16" s="3" t="s">
        <v>22</v>
      </c>
    </row>
    <row r="17" spans="2:10" ht="42" x14ac:dyDescent="0.35">
      <c r="B17" s="1" t="s">
        <v>11</v>
      </c>
      <c r="C17" s="4" t="s">
        <v>78</v>
      </c>
      <c r="D17" s="11" t="s">
        <v>167</v>
      </c>
      <c r="E17" s="6" t="s">
        <v>144</v>
      </c>
      <c r="F17" s="6" t="s">
        <v>176</v>
      </c>
      <c r="G17" s="1"/>
      <c r="H17" s="3" t="s">
        <v>186</v>
      </c>
      <c r="I17" s="3" t="s">
        <v>153</v>
      </c>
      <c r="J17" s="3" t="s">
        <v>19</v>
      </c>
    </row>
    <row r="18" spans="2:10" ht="42" x14ac:dyDescent="0.35">
      <c r="B18" s="1" t="s">
        <v>12</v>
      </c>
      <c r="C18" s="4" t="s">
        <v>79</v>
      </c>
      <c r="D18" s="11" t="s">
        <v>165</v>
      </c>
      <c r="E18" s="6" t="s">
        <v>144</v>
      </c>
      <c r="F18" s="6" t="s">
        <v>102</v>
      </c>
      <c r="G18" s="1"/>
      <c r="H18" s="3" t="s">
        <v>179</v>
      </c>
      <c r="I18" s="3" t="s">
        <v>159</v>
      </c>
      <c r="J18" s="3" t="s">
        <v>24</v>
      </c>
    </row>
    <row r="19" spans="2:10" ht="60" x14ac:dyDescent="0.35">
      <c r="B19" s="1" t="s">
        <v>13</v>
      </c>
      <c r="C19" s="4" t="s">
        <v>80</v>
      </c>
      <c r="D19" s="11" t="s">
        <v>166</v>
      </c>
      <c r="E19" s="6" t="s">
        <v>144</v>
      </c>
      <c r="F19" s="6" t="s">
        <v>146</v>
      </c>
      <c r="G19" s="7" t="s">
        <v>34</v>
      </c>
      <c r="H19" s="3" t="s">
        <v>180</v>
      </c>
      <c r="I19" s="3" t="s">
        <v>150</v>
      </c>
      <c r="J19" s="3" t="s">
        <v>25</v>
      </c>
    </row>
    <row r="20" spans="2:10" x14ac:dyDescent="0.35">
      <c r="B20" s="1" t="s">
        <v>14</v>
      </c>
      <c r="C20" s="4" t="s">
        <v>81</v>
      </c>
      <c r="D20" s="11" t="s">
        <v>165</v>
      </c>
      <c r="E20" s="6" t="s">
        <v>136</v>
      </c>
      <c r="F20" s="6" t="s">
        <v>136</v>
      </c>
      <c r="G20" s="1"/>
      <c r="H20" s="3" t="s">
        <v>183</v>
      </c>
      <c r="I20" s="3"/>
      <c r="J20" s="3" t="s">
        <v>193</v>
      </c>
    </row>
    <row r="21" spans="2:10" x14ac:dyDescent="0.35">
      <c r="B21" s="1" t="s">
        <v>15</v>
      </c>
      <c r="C21" s="4" t="s">
        <v>82</v>
      </c>
      <c r="D21" s="11" t="s">
        <v>169</v>
      </c>
      <c r="E21" s="6" t="s">
        <v>171</v>
      </c>
      <c r="F21" s="6" t="s">
        <v>171</v>
      </c>
      <c r="G21" s="1"/>
      <c r="H21" s="3" t="s">
        <v>183</v>
      </c>
      <c r="I21" s="3"/>
      <c r="J21" s="3" t="s">
        <v>193</v>
      </c>
    </row>
    <row r="22" spans="2:10" ht="31.5" x14ac:dyDescent="0.35">
      <c r="B22" s="1" t="s">
        <v>16</v>
      </c>
      <c r="C22" s="4" t="s">
        <v>83</v>
      </c>
      <c r="D22" s="11" t="s">
        <v>169</v>
      </c>
      <c r="E22" s="6" t="s">
        <v>172</v>
      </c>
      <c r="F22" s="6" t="s">
        <v>172</v>
      </c>
      <c r="G22" s="1"/>
      <c r="H22" s="3" t="s">
        <v>183</v>
      </c>
      <c r="I22" s="3" t="s">
        <v>157</v>
      </c>
      <c r="J22" s="3" t="s">
        <v>23</v>
      </c>
    </row>
    <row r="23" spans="2:10" ht="42" x14ac:dyDescent="0.35">
      <c r="B23" s="1" t="s">
        <v>18</v>
      </c>
      <c r="C23" s="4" t="s">
        <v>84</v>
      </c>
      <c r="D23" s="11" t="s">
        <v>165</v>
      </c>
      <c r="E23" s="6" t="s">
        <v>144</v>
      </c>
      <c r="F23" s="6" t="s">
        <v>100</v>
      </c>
      <c r="G23" s="1"/>
      <c r="H23" s="3" t="s">
        <v>187</v>
      </c>
      <c r="I23" s="3" t="s">
        <v>152</v>
      </c>
      <c r="J23" s="3" t="s">
        <v>17</v>
      </c>
    </row>
    <row r="24" spans="2:10" ht="31.5" x14ac:dyDescent="0.35">
      <c r="B24" s="1" t="s">
        <v>678</v>
      </c>
      <c r="C24" s="4" t="s">
        <v>85</v>
      </c>
      <c r="D24" s="11" t="s">
        <v>169</v>
      </c>
      <c r="E24" s="6" t="s">
        <v>173</v>
      </c>
      <c r="F24" s="6" t="s">
        <v>171</v>
      </c>
      <c r="G24" s="1"/>
      <c r="H24" s="3" t="s">
        <v>183</v>
      </c>
      <c r="I24" s="3" t="s">
        <v>154</v>
      </c>
      <c r="J24" s="3" t="s">
        <v>20</v>
      </c>
    </row>
    <row r="25" spans="2:10" ht="42" x14ac:dyDescent="0.35">
      <c r="B25" s="1" t="s">
        <v>28</v>
      </c>
      <c r="C25" s="4" t="s">
        <v>86</v>
      </c>
      <c r="D25" s="11" t="s">
        <v>165</v>
      </c>
      <c r="E25" s="6" t="s">
        <v>144</v>
      </c>
      <c r="F25" s="6" t="s">
        <v>177</v>
      </c>
      <c r="G25" s="1"/>
      <c r="H25" s="3" t="s">
        <v>188</v>
      </c>
      <c r="I25" s="3" t="s">
        <v>155</v>
      </c>
      <c r="J25" s="3" t="s">
        <v>27</v>
      </c>
    </row>
    <row r="26" spans="2:10" ht="31.5" x14ac:dyDescent="0.35">
      <c r="B26" s="1" t="s">
        <v>851</v>
      </c>
      <c r="C26" s="4" t="s">
        <v>191</v>
      </c>
      <c r="D26" s="10" t="s">
        <v>168</v>
      </c>
      <c r="E26" s="6" t="s">
        <v>173</v>
      </c>
      <c r="F26" s="6" t="s">
        <v>132</v>
      </c>
      <c r="H26" s="3" t="s">
        <v>183</v>
      </c>
      <c r="I26" s="3" t="s">
        <v>192</v>
      </c>
      <c r="J26" s="3" t="s">
        <v>193</v>
      </c>
    </row>
    <row r="27" spans="2:10" x14ac:dyDescent="0.35">
      <c r="B27" s="1" t="s">
        <v>949</v>
      </c>
      <c r="C27" s="4" t="s">
        <v>960</v>
      </c>
      <c r="D27" s="39"/>
      <c r="E27" s="10"/>
      <c r="F27" s="10" t="s">
        <v>134</v>
      </c>
      <c r="G27" s="1"/>
      <c r="H27" s="3"/>
      <c r="I27" s="3"/>
      <c r="J27" s="3"/>
    </row>
    <row r="28" spans="2:10" x14ac:dyDescent="0.35">
      <c r="B28" s="1" t="s">
        <v>852</v>
      </c>
      <c r="C28" s="4" t="s">
        <v>961</v>
      </c>
      <c r="D28" s="39"/>
      <c r="E28" s="10"/>
      <c r="F28" s="10" t="s">
        <v>134</v>
      </c>
      <c r="G28" s="1"/>
      <c r="H28" s="3"/>
      <c r="I28" s="3"/>
      <c r="J28" s="3"/>
    </row>
    <row r="29" spans="2:10" x14ac:dyDescent="0.35">
      <c r="B29" s="1" t="s">
        <v>866</v>
      </c>
      <c r="C29" s="4" t="s">
        <v>962</v>
      </c>
      <c r="D29" s="39"/>
      <c r="E29" s="10"/>
      <c r="F29" s="10"/>
      <c r="G29" s="1"/>
      <c r="H29" s="3"/>
      <c r="I29" s="3"/>
      <c r="J29" s="3"/>
    </row>
    <row r="30" spans="2:10" x14ac:dyDescent="0.35">
      <c r="B30" s="1" t="s">
        <v>847</v>
      </c>
      <c r="C30" s="4" t="s">
        <v>963</v>
      </c>
      <c r="D30" s="39"/>
      <c r="E30" s="10"/>
      <c r="F30" s="10"/>
      <c r="G30" s="1"/>
      <c r="H30" s="3"/>
      <c r="I30" s="3"/>
      <c r="J30" s="3"/>
    </row>
    <row r="31" spans="2:10" x14ac:dyDescent="0.35">
      <c r="B31" s="1" t="s">
        <v>865</v>
      </c>
      <c r="C31" s="4" t="s">
        <v>964</v>
      </c>
      <c r="D31" s="39"/>
      <c r="E31" s="10"/>
      <c r="F31" s="10"/>
      <c r="G31" s="1"/>
      <c r="H31" s="3"/>
      <c r="I31" s="3"/>
      <c r="J31" s="3"/>
    </row>
    <row r="32" spans="2:10" x14ac:dyDescent="0.35">
      <c r="B32" s="1" t="s">
        <v>914</v>
      </c>
      <c r="C32" s="4" t="s">
        <v>965</v>
      </c>
      <c r="D32" s="39"/>
      <c r="E32" s="10"/>
      <c r="F32" s="10"/>
      <c r="G32" s="1"/>
      <c r="H32" s="3"/>
      <c r="I32" s="3"/>
      <c r="J32" s="3"/>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Q70"/>
  <sheetViews>
    <sheetView topLeftCell="A64" workbookViewId="0">
      <selection activeCell="E42" sqref="E42"/>
    </sheetView>
  </sheetViews>
  <sheetFormatPr baseColWidth="10" defaultRowHeight="14.5" x14ac:dyDescent="0.35"/>
  <cols>
    <col min="1" max="1" width="7.6328125" customWidth="1"/>
    <col min="2" max="2" width="10" customWidth="1"/>
    <col min="3" max="3" width="17.90625" customWidth="1"/>
    <col min="5" max="6" width="31.81640625" customWidth="1"/>
    <col min="7" max="8" width="13.36328125" customWidth="1"/>
    <col min="9" max="9" width="13.90625" hidden="1" customWidth="1"/>
    <col min="10" max="10" width="12.90625" hidden="1" customWidth="1"/>
    <col min="11" max="11" width="33.7265625" customWidth="1"/>
    <col min="12" max="17" width="12.90625" customWidth="1"/>
    <col min="18" max="18" width="55.6328125" customWidth="1"/>
    <col min="19" max="19" width="22.81640625" customWidth="1"/>
    <col min="20" max="21" width="22.90625" customWidth="1"/>
    <col min="22" max="22" width="19" customWidth="1"/>
    <col min="23" max="23" width="55.6328125" customWidth="1"/>
    <col min="24" max="24" width="14.54296875" customWidth="1"/>
    <col min="25" max="25" width="7.08984375" hidden="1" customWidth="1"/>
    <col min="26" max="26" width="11.453125" hidden="1" customWidth="1"/>
    <col min="27" max="27" width="17.90625" hidden="1" customWidth="1"/>
    <col min="28" max="28" width="6.1796875" hidden="1" customWidth="1"/>
    <col min="29" max="29" width="9.36328125" hidden="1" customWidth="1"/>
    <col min="30" max="30" width="15" hidden="1" customWidth="1"/>
    <col min="31" max="34" width="15" customWidth="1"/>
    <col min="35" max="35" width="17.08984375" customWidth="1"/>
    <col min="36" max="37" width="19.453125" customWidth="1"/>
    <col min="38" max="38" width="22" customWidth="1"/>
    <col min="39" max="39" width="25" customWidth="1"/>
    <col min="40" max="40" width="21.453125" hidden="1" customWidth="1"/>
    <col min="41" max="41" width="26.08984375" hidden="1" customWidth="1"/>
    <col min="42" max="42" width="19.453125" hidden="1" customWidth="1"/>
    <col min="43" max="43" width="32" hidden="1" customWidth="1"/>
  </cols>
  <sheetData>
    <row r="7" spans="1:43" s="14" customFormat="1" ht="28.75" customHeight="1" x14ac:dyDescent="0.35">
      <c r="A7" s="14" t="s">
        <v>87</v>
      </c>
      <c r="B7" s="14" t="s">
        <v>98</v>
      </c>
      <c r="C7" s="14" t="s">
        <v>32</v>
      </c>
      <c r="D7" s="14" t="s">
        <v>88</v>
      </c>
      <c r="E7" s="14" t="s">
        <v>36</v>
      </c>
      <c r="F7" s="14" t="s">
        <v>990</v>
      </c>
      <c r="G7" s="14" t="s">
        <v>99</v>
      </c>
      <c r="H7" s="14" t="s">
        <v>975</v>
      </c>
      <c r="I7" s="14" t="s">
        <v>210</v>
      </c>
      <c r="J7" s="14" t="s">
        <v>211</v>
      </c>
      <c r="K7" s="33" t="s">
        <v>870</v>
      </c>
      <c r="L7" s="33" t="s">
        <v>871</v>
      </c>
      <c r="M7" s="33" t="s">
        <v>872</v>
      </c>
      <c r="N7" s="33" t="s">
        <v>873</v>
      </c>
      <c r="O7" s="33" t="s">
        <v>874</v>
      </c>
      <c r="P7" s="33" t="s">
        <v>875</v>
      </c>
      <c r="Q7" s="33" t="s">
        <v>876</v>
      </c>
      <c r="R7" s="14" t="s">
        <v>37</v>
      </c>
      <c r="S7" s="34" t="s">
        <v>877</v>
      </c>
      <c r="T7" s="33" t="s">
        <v>878</v>
      </c>
      <c r="U7" s="33" t="s">
        <v>879</v>
      </c>
      <c r="V7" s="33" t="s">
        <v>880</v>
      </c>
      <c r="W7" s="33" t="s">
        <v>881</v>
      </c>
      <c r="X7" s="35" t="s">
        <v>882</v>
      </c>
      <c r="Y7" s="35" t="s">
        <v>38</v>
      </c>
      <c r="Z7" s="35" t="s">
        <v>206</v>
      </c>
      <c r="AA7" s="35" t="s">
        <v>208</v>
      </c>
      <c r="AB7" s="35" t="s">
        <v>199</v>
      </c>
      <c r="AC7" s="35" t="s">
        <v>197</v>
      </c>
      <c r="AD7" s="35" t="s">
        <v>883</v>
      </c>
      <c r="AE7" s="35" t="s">
        <v>884</v>
      </c>
      <c r="AF7" s="35" t="s">
        <v>885</v>
      </c>
      <c r="AG7" s="35" t="s">
        <v>886</v>
      </c>
      <c r="AH7" s="36" t="s">
        <v>887</v>
      </c>
      <c r="AI7" s="36" t="s">
        <v>888</v>
      </c>
      <c r="AJ7" s="36" t="s">
        <v>889</v>
      </c>
      <c r="AK7" s="36" t="s">
        <v>890</v>
      </c>
      <c r="AL7" s="37" t="s">
        <v>891</v>
      </c>
      <c r="AM7" s="14" t="s">
        <v>178</v>
      </c>
      <c r="AN7" s="14" t="s">
        <v>33</v>
      </c>
      <c r="AO7" s="14" t="s">
        <v>1</v>
      </c>
      <c r="AP7" s="15" t="s">
        <v>214</v>
      </c>
      <c r="AQ7" s="15" t="s">
        <v>216</v>
      </c>
    </row>
    <row r="8" spans="1:43" ht="63" x14ac:dyDescent="0.35">
      <c r="A8" s="2" t="str">
        <f>PRODUCTOS[[#This Row],[id_data]]</f>
        <v>0012</v>
      </c>
      <c r="B8" s="2" t="str">
        <f>PRODUCTOS[[#This Row],[Corr_Producto]]</f>
        <v>00001</v>
      </c>
      <c r="C8" s="2" t="str">
        <f>PRODUCTOS[[#This Row],[Data]]</f>
        <v>DATARIESGO</v>
      </c>
      <c r="D8" s="2" t="str">
        <f>PRODUCTOS[[#This Row],[id_producto]]</f>
        <v>0012-00001</v>
      </c>
      <c r="E8" s="2" t="str">
        <f>PRODUCTOS[[#This Row],[Producto asociado ]]</f>
        <v>Mapa de Femicidios en Chile desde el año 2010 a 2020</v>
      </c>
      <c r="F8" s="2">
        <f>PRODUCTOS[[#This Row],[Nombre comercial]]</f>
        <v>0</v>
      </c>
      <c r="G8" s="2" t="str">
        <f>PRODUCTOS[[#This Row],[Estado]]</f>
        <v>Publicado</v>
      </c>
      <c r="H8" s="46">
        <f>PRODUCTOS[[#This Row],[Avance]]</f>
        <v>0.5</v>
      </c>
      <c r="I8" s="2" t="str">
        <f>PRODUCTOS[[#This Row],[Responsable Desarrollo]]</f>
        <v>Patricio</v>
      </c>
      <c r="J8" s="2" t="str">
        <f>PRODUCTOS[[#This Row],[Responsable Información]]</f>
        <v>Macarena</v>
      </c>
      <c r="K8" s="2"/>
      <c r="L8" s="2" t="s">
        <v>201</v>
      </c>
      <c r="M8" s="2">
        <v>0</v>
      </c>
      <c r="N8" s="2"/>
      <c r="O8" s="2"/>
      <c r="P8" s="2"/>
      <c r="Q8" s="2"/>
      <c r="R8" s="7" t="s">
        <v>43</v>
      </c>
      <c r="S8" s="7" t="s">
        <v>979</v>
      </c>
      <c r="T8" s="7" t="s">
        <v>200</v>
      </c>
      <c r="U8" s="7" t="s">
        <v>202</v>
      </c>
      <c r="V8" s="7" t="s">
        <v>892</v>
      </c>
      <c r="W8" s="7" t="str">
        <f>SHOPIFY[[#This Row],[Data]]</f>
        <v>DATARIESGO</v>
      </c>
      <c r="X8" s="2" t="str">
        <f>PRODUCTOS[[#This Row],[Tecnología]]</f>
        <v>POWER BI</v>
      </c>
      <c r="Y8" s="2" t="s">
        <v>44</v>
      </c>
      <c r="Z8" s="2" t="s">
        <v>207</v>
      </c>
      <c r="AA8" s="2"/>
      <c r="AB8" s="2" t="s">
        <v>200</v>
      </c>
      <c r="AC8" s="2" t="s">
        <v>201</v>
      </c>
      <c r="AD8" s="2" t="s">
        <v>202</v>
      </c>
      <c r="AE8" s="2" t="s">
        <v>893</v>
      </c>
      <c r="AF8" s="2" t="s">
        <v>982</v>
      </c>
      <c r="AG8" s="7" t="s">
        <v>45</v>
      </c>
      <c r="AH8" s="7" t="s">
        <v>894</v>
      </c>
      <c r="AI8" s="7" t="s">
        <v>895</v>
      </c>
      <c r="AJ8" s="2" t="s">
        <v>215</v>
      </c>
      <c r="AK8" s="2">
        <v>1</v>
      </c>
      <c r="AL8" s="2" t="s">
        <v>896</v>
      </c>
      <c r="AM8" s="12" t="s">
        <v>180</v>
      </c>
      <c r="AN8" s="12" t="s">
        <v>150</v>
      </c>
      <c r="AO8" s="13" t="s">
        <v>25</v>
      </c>
      <c r="AP8" s="7"/>
      <c r="AQ8" s="13" t="s">
        <v>217</v>
      </c>
    </row>
    <row r="9" spans="1:43" ht="72" x14ac:dyDescent="0.35">
      <c r="A9" s="2" t="str">
        <f>PRODUCTOS[[#This Row],[id_data]]</f>
        <v>0012</v>
      </c>
      <c r="B9" s="2" t="str">
        <f>PRODUCTOS[[#This Row],[Corr_Producto]]</f>
        <v>00002</v>
      </c>
      <c r="C9" s="2" t="str">
        <f>PRODUCTOS[[#This Row],[Data]]</f>
        <v>DATARIESGO</v>
      </c>
      <c r="D9" s="2" t="str">
        <f>PRODUCTOS[[#This Row],[id_producto]]</f>
        <v>0012-00002</v>
      </c>
      <c r="E9" s="2" t="str">
        <f>PRODUCTOS[[#This Row],[Producto asociado ]]</f>
        <v xml:space="preserve">Mapa de desempleo y crisis por sector económico. </v>
      </c>
      <c r="F9" s="2">
        <f>PRODUCTOS[[#This Row],[Nombre comercial]]</f>
        <v>0</v>
      </c>
      <c r="G9" s="2" t="str">
        <f>PRODUCTOS[[#This Row],[Estado]]</f>
        <v>Sin Información</v>
      </c>
      <c r="H9" s="46">
        <f>PRODUCTOS[[#This Row],[Avance]]</f>
        <v>0</v>
      </c>
      <c r="I9" s="2" t="str">
        <f>PRODUCTOS[[#This Row],[Responsable Desarrollo]]</f>
        <v>Abner-Patricio</v>
      </c>
      <c r="J9" s="2" t="str">
        <f>PRODUCTOS[[#This Row],[Responsable Información]]</f>
        <v>Reyes</v>
      </c>
      <c r="K9" s="2"/>
      <c r="L9" s="2"/>
      <c r="M9" s="2"/>
      <c r="N9" s="2"/>
      <c r="O9" s="2"/>
      <c r="P9" s="2"/>
      <c r="Q9" s="2"/>
      <c r="R9" s="7" t="s">
        <v>48</v>
      </c>
      <c r="S9" s="7"/>
      <c r="T9" s="7"/>
      <c r="U9" s="7"/>
      <c r="V9" s="7" t="s">
        <v>892</v>
      </c>
      <c r="W9" s="7" t="str">
        <f>SHOPIFY[[#This Row],[Data]]</f>
        <v>DATARIESGO</v>
      </c>
      <c r="X9" s="2" t="str">
        <f>PRODUCTOS[[#This Row],[Tecnología]]</f>
        <v>NO DEFINIDO</v>
      </c>
      <c r="Y9" s="2" t="s">
        <v>44</v>
      </c>
      <c r="Z9" s="2" t="s">
        <v>207</v>
      </c>
      <c r="AA9" s="2"/>
      <c r="AB9" s="2"/>
      <c r="AC9" s="2"/>
      <c r="AD9" s="2"/>
      <c r="AE9" s="2"/>
      <c r="AF9" s="2" t="s">
        <v>982</v>
      </c>
      <c r="AG9" s="7"/>
      <c r="AH9" s="7" t="s">
        <v>894</v>
      </c>
      <c r="AI9" s="7" t="s">
        <v>895</v>
      </c>
      <c r="AJ9" s="2" t="s">
        <v>215</v>
      </c>
      <c r="AK9" s="2">
        <v>1</v>
      </c>
      <c r="AL9" s="2" t="s">
        <v>896</v>
      </c>
      <c r="AP9" s="7"/>
      <c r="AQ9" s="13"/>
    </row>
    <row r="10" spans="1:43" ht="60" x14ac:dyDescent="0.35">
      <c r="A10" s="2" t="str">
        <f>PRODUCTOS[[#This Row],[id_data]]</f>
        <v>0012</v>
      </c>
      <c r="B10" s="2" t="str">
        <f>PRODUCTOS[[#This Row],[Corr_Producto]]</f>
        <v>00003</v>
      </c>
      <c r="C10" s="2" t="str">
        <f>PRODUCTOS[[#This Row],[Data]]</f>
        <v>DATARIESGO</v>
      </c>
      <c r="D10" s="47" t="str">
        <f>PRODUCTOS[[#This Row],[id_producto]]</f>
        <v>0012-00003</v>
      </c>
      <c r="E10" s="47" t="str">
        <f>PRODUCTOS[[#This Row],[Producto asociado ]]</f>
        <v>Monitoreo de incendios forestales en Chile (2016-2020)</v>
      </c>
      <c r="F10" s="2">
        <f>PRODUCTOS[[#This Row],[Nombre comercial]]</f>
        <v>0</v>
      </c>
      <c r="G10" s="2" t="str">
        <f>PRODUCTOS[[#This Row],[Estado]]</f>
        <v>En Desarrollo</v>
      </c>
      <c r="H10" s="46">
        <f>PRODUCTOS[[#This Row],[Avance]]</f>
        <v>0.9</v>
      </c>
      <c r="I10" s="2" t="str">
        <f>PRODUCTOS[[#This Row],[Responsable Desarrollo]]</f>
        <v>Efraín</v>
      </c>
      <c r="J10" s="2" t="str">
        <f>PRODUCTOS[[#This Row],[Responsable Información]]</f>
        <v>Efraín</v>
      </c>
      <c r="K10" s="2" t="s">
        <v>980</v>
      </c>
      <c r="L10" s="2"/>
      <c r="M10" s="2"/>
      <c r="N10" s="2"/>
      <c r="O10" s="2"/>
      <c r="P10" s="2"/>
      <c r="Q10" s="2"/>
      <c r="R10" s="7" t="s">
        <v>50</v>
      </c>
      <c r="S10" s="7"/>
      <c r="T10" s="7"/>
      <c r="U10" s="7"/>
      <c r="V10" s="7" t="s">
        <v>892</v>
      </c>
      <c r="W10" s="7" t="str">
        <f>SHOPIFY[[#This Row],[Data]]</f>
        <v>DATARIESGO</v>
      </c>
      <c r="X10" s="2" t="str">
        <f>PRODUCTOS[[#This Row],[Tecnología]]</f>
        <v>GEE</v>
      </c>
      <c r="Y10" s="2" t="s">
        <v>44</v>
      </c>
      <c r="Z10" s="2" t="s">
        <v>207</v>
      </c>
      <c r="AA10" s="2"/>
      <c r="AB10" s="2"/>
      <c r="AC10" s="2"/>
      <c r="AD10" s="2"/>
      <c r="AE10" s="2"/>
      <c r="AF10" s="2" t="s">
        <v>982</v>
      </c>
      <c r="AG10" s="7"/>
      <c r="AH10" s="7" t="s">
        <v>894</v>
      </c>
      <c r="AI10" s="7" t="s">
        <v>895</v>
      </c>
      <c r="AJ10" s="2" t="s">
        <v>215</v>
      </c>
      <c r="AK10" s="2">
        <v>1</v>
      </c>
      <c r="AL10" s="2" t="s">
        <v>896</v>
      </c>
      <c r="AP10" s="7"/>
      <c r="AQ10" s="13"/>
    </row>
    <row r="11" spans="1:43" ht="43.5" x14ac:dyDescent="0.35">
      <c r="A11" s="2" t="str">
        <f>PRODUCTOS[[#This Row],[id_data]]</f>
        <v>0012</v>
      </c>
      <c r="B11" s="2" t="str">
        <f>PRODUCTOS[[#This Row],[Corr_Producto]]</f>
        <v>00004</v>
      </c>
      <c r="C11" s="2" t="str">
        <f>PRODUCTOS[[#This Row],[Data]]</f>
        <v>DATARIESGO</v>
      </c>
      <c r="D11" s="2" t="str">
        <f>PRODUCTOS[[#This Row],[id_producto]]</f>
        <v>0012-00004</v>
      </c>
      <c r="E11" s="2" t="str">
        <f>PRODUCTOS[[#This Row],[Producto asociado ]]</f>
        <v xml:space="preserve">Tenencia de armas en Chile </v>
      </c>
      <c r="F11" s="2">
        <f>PRODUCTOS[[#This Row],[Nombre comercial]]</f>
        <v>0</v>
      </c>
      <c r="G11" s="2" t="str">
        <f>PRODUCTOS[[#This Row],[Estado]]</f>
        <v>Sin Información</v>
      </c>
      <c r="H11" s="46">
        <f>PRODUCTOS[[#This Row],[Avance]]</f>
        <v>0</v>
      </c>
      <c r="I11" s="2" t="str">
        <f>PRODUCTOS[[#This Row],[Responsable Desarrollo]]</f>
        <v>No Asignado</v>
      </c>
      <c r="J11" s="2" t="str">
        <f>PRODUCTOS[[#This Row],[Responsable Información]]</f>
        <v>Macarena</v>
      </c>
      <c r="K11" s="2"/>
      <c r="L11" s="2"/>
      <c r="M11" s="2"/>
      <c r="N11" s="2"/>
      <c r="O11" s="2"/>
      <c r="P11" s="2"/>
      <c r="Q11" s="2"/>
      <c r="R11" s="7" t="s">
        <v>54</v>
      </c>
      <c r="S11" s="7"/>
      <c r="T11" s="7"/>
      <c r="U11" s="7"/>
      <c r="V11" s="7" t="s">
        <v>892</v>
      </c>
      <c r="W11" s="7" t="str">
        <f>SHOPIFY[[#This Row],[Data]]</f>
        <v>DATARIESGO</v>
      </c>
      <c r="X11" s="2" t="str">
        <f>PRODUCTOS[[#This Row],[Tecnología]]</f>
        <v>NO DEFINIDO</v>
      </c>
      <c r="Y11" s="2" t="s">
        <v>44</v>
      </c>
      <c r="Z11" s="2" t="s">
        <v>207</v>
      </c>
      <c r="AA11" s="2"/>
      <c r="AB11" s="2"/>
      <c r="AC11" s="2"/>
      <c r="AD11" s="2"/>
      <c r="AE11" s="2"/>
      <c r="AF11" s="2" t="s">
        <v>982</v>
      </c>
      <c r="AG11" s="7"/>
      <c r="AH11" s="7" t="s">
        <v>894</v>
      </c>
      <c r="AI11" s="7" t="s">
        <v>895</v>
      </c>
      <c r="AJ11" s="2" t="s">
        <v>215</v>
      </c>
      <c r="AK11" s="2">
        <v>1</v>
      </c>
      <c r="AL11" s="2" t="s">
        <v>896</v>
      </c>
      <c r="AP11" s="7"/>
      <c r="AQ11" s="13"/>
    </row>
    <row r="12" spans="1:43" ht="36" x14ac:dyDescent="0.35">
      <c r="A12" s="2" t="str">
        <f>PRODUCTOS[[#This Row],[id_data]]</f>
        <v>0012</v>
      </c>
      <c r="B12" s="2" t="str">
        <f>PRODUCTOS[[#This Row],[Corr_Producto]]</f>
        <v>00005</v>
      </c>
      <c r="C12" s="2" t="str">
        <f>PRODUCTOS[[#This Row],[Data]]</f>
        <v>DATARIESGO</v>
      </c>
      <c r="D12" s="2" t="str">
        <f>PRODUCTOS[[#This Row],[id_producto]]</f>
        <v>0012-00005</v>
      </c>
      <c r="E12" s="2" t="str">
        <f>PRODUCTOS[[#This Row],[Producto asociado ]]</f>
        <v xml:space="preserve">Mapa de cobertura de profesionales de la salud a nivel Nacional </v>
      </c>
      <c r="F12" s="2">
        <f>PRODUCTOS[[#This Row],[Nombre comercial]]</f>
        <v>0</v>
      </c>
      <c r="G12" s="2" t="str">
        <f>PRODUCTOS[[#This Row],[Estado]]</f>
        <v>Sin Información</v>
      </c>
      <c r="H12" s="46">
        <f>PRODUCTOS[[#This Row],[Avance]]</f>
        <v>0</v>
      </c>
      <c r="I12" s="2" t="str">
        <f>PRODUCTOS[[#This Row],[Responsable Desarrollo]]</f>
        <v>No Asignado</v>
      </c>
      <c r="J12" s="2" t="str">
        <f>PRODUCTOS[[#This Row],[Responsable Información]]</f>
        <v>Macarena</v>
      </c>
      <c r="K12" s="2"/>
      <c r="L12" s="2"/>
      <c r="M12" s="2"/>
      <c r="N12" s="2"/>
      <c r="O12" s="2"/>
      <c r="P12" s="2"/>
      <c r="Q12" s="2"/>
      <c r="R12" s="7" t="s">
        <v>58</v>
      </c>
      <c r="S12" s="7"/>
      <c r="T12" s="7"/>
      <c r="U12" s="7"/>
      <c r="V12" s="7" t="s">
        <v>892</v>
      </c>
      <c r="W12" s="7" t="str">
        <f>SHOPIFY[[#This Row],[Data]]</f>
        <v>DATARIESGO</v>
      </c>
      <c r="X12" s="2" t="str">
        <f>PRODUCTOS[[#This Row],[Tecnología]]</f>
        <v>NO DEFINIDO</v>
      </c>
      <c r="Y12" s="2" t="s">
        <v>44</v>
      </c>
      <c r="Z12" s="2" t="s">
        <v>207</v>
      </c>
      <c r="AA12" s="2"/>
      <c r="AB12" s="2"/>
      <c r="AC12" s="2"/>
      <c r="AD12" s="2"/>
      <c r="AE12" s="2"/>
      <c r="AF12" s="2"/>
      <c r="AG12" s="2"/>
      <c r="AH12" s="2"/>
      <c r="AI12" s="2"/>
      <c r="AJ12" s="2"/>
      <c r="AK12" s="2"/>
      <c r="AL12" s="2"/>
      <c r="AP12" s="7"/>
      <c r="AQ12" s="13"/>
    </row>
    <row r="13" spans="1:43" ht="58" x14ac:dyDescent="0.35">
      <c r="A13" s="2" t="str">
        <f>PRODUCTOS[[#This Row],[id_data]]</f>
        <v>0012</v>
      </c>
      <c r="B13" s="2" t="str">
        <f>PRODUCTOS[[#This Row],[Corr_Producto]]</f>
        <v>00006</v>
      </c>
      <c r="C13" s="2" t="str">
        <f>PRODUCTOS[[#This Row],[Data]]</f>
        <v>DATARIESGO</v>
      </c>
      <c r="D13" s="2" t="str">
        <f>PRODUCTOS[[#This Row],[id_producto]]</f>
        <v>0012-00006</v>
      </c>
      <c r="E13" s="2" t="str">
        <f>PRODUCTOS[[#This Row],[Producto asociado ]]</f>
        <v>Vulnerabilidades socio - ambientales en  Zonas de Sacrificio: ¿Cuál es la situación actual de Quintero y Puchuncaví?</v>
      </c>
      <c r="F13" s="2">
        <f>PRODUCTOS[[#This Row],[Nombre comercial]]</f>
        <v>0</v>
      </c>
      <c r="G13" s="2" t="str">
        <f>PRODUCTOS[[#This Row],[Estado]]</f>
        <v>Sin Información</v>
      </c>
      <c r="H13" s="46">
        <f>PRODUCTOS[[#This Row],[Avance]]</f>
        <v>0</v>
      </c>
      <c r="I13" s="2" t="str">
        <f>PRODUCTOS[[#This Row],[Responsable Desarrollo]]</f>
        <v>No Asignado</v>
      </c>
      <c r="J13" s="2" t="str">
        <f>PRODUCTOS[[#This Row],[Responsable Información]]</f>
        <v>Natalia</v>
      </c>
      <c r="K13" s="2"/>
      <c r="L13" s="2"/>
      <c r="M13" s="2"/>
      <c r="N13" s="2"/>
      <c r="O13" s="2"/>
      <c r="P13" s="2"/>
      <c r="Q13" s="2"/>
      <c r="R13" s="7" t="s">
        <v>61</v>
      </c>
      <c r="S13" s="7"/>
      <c r="T13" s="7"/>
      <c r="U13" s="7"/>
      <c r="V13" s="7" t="s">
        <v>892</v>
      </c>
      <c r="W13" s="7" t="str">
        <f>SHOPIFY[[#This Row],[Data]]</f>
        <v>DATARIESGO</v>
      </c>
      <c r="X13" s="2" t="str">
        <f>PRODUCTOS[[#This Row],[Tecnología]]</f>
        <v>NO DEFINIDO</v>
      </c>
      <c r="Y13" s="2" t="s">
        <v>44</v>
      </c>
      <c r="Z13" s="2" t="s">
        <v>207</v>
      </c>
      <c r="AA13" s="2"/>
      <c r="AB13" s="2"/>
      <c r="AC13" s="2"/>
      <c r="AD13" s="2"/>
      <c r="AE13" s="2"/>
      <c r="AF13" s="2"/>
      <c r="AG13" s="2"/>
      <c r="AH13" s="2"/>
      <c r="AI13" s="2"/>
      <c r="AJ13" s="2"/>
      <c r="AK13" s="2"/>
      <c r="AL13" s="2"/>
      <c r="AP13" s="7"/>
      <c r="AQ13" s="13"/>
    </row>
    <row r="14" spans="1:43" ht="42" x14ac:dyDescent="0.35">
      <c r="A14" s="2" t="str">
        <f>PRODUCTOS[[#This Row],[id_data]]</f>
        <v>0017</v>
      </c>
      <c r="B14" s="2" t="str">
        <f>PRODUCTOS[[#This Row],[Corr_Producto]]</f>
        <v>00007</v>
      </c>
      <c r="C14" s="2" t="str">
        <f>PRODUCTOS[[#This Row],[Data]]</f>
        <v>DATAELECCIONES</v>
      </c>
      <c r="D14" s="47" t="str">
        <f>PRODUCTOS[[#This Row],[id_producto]]</f>
        <v>0017-00007</v>
      </c>
      <c r="E14" s="47" t="str">
        <f>PRODUCTOS[[#This Row],[Producto asociado ]]</f>
        <v xml:space="preserve">Mapa de Participación de Mujeres en la Gestión Local </v>
      </c>
      <c r="F14" s="2">
        <f>PRODUCTOS[[#This Row],[Nombre comercial]]</f>
        <v>0</v>
      </c>
      <c r="G14" s="2" t="str">
        <f>PRODUCTOS[[#This Row],[Estado]]</f>
        <v>Versión Prueba</v>
      </c>
      <c r="H14" s="46">
        <f>PRODUCTOS[[#This Row],[Avance]]</f>
        <v>0.5</v>
      </c>
      <c r="I14" s="2" t="str">
        <f>PRODUCTOS[[#This Row],[Responsable Desarrollo]]</f>
        <v>Patricio</v>
      </c>
      <c r="J14" s="2" t="str">
        <f>PRODUCTOS[[#This Row],[Responsable Información]]</f>
        <v>Natalia</v>
      </c>
      <c r="K14" s="2" t="s">
        <v>980</v>
      </c>
      <c r="L14" s="2"/>
      <c r="M14" s="2"/>
      <c r="N14" s="2"/>
      <c r="O14" s="2"/>
      <c r="P14" s="2"/>
      <c r="Q14" s="2"/>
      <c r="R14" s="7" t="s">
        <v>64</v>
      </c>
      <c r="S14" s="7"/>
      <c r="T14" s="7"/>
      <c r="U14" s="7"/>
      <c r="V14" s="7" t="s">
        <v>892</v>
      </c>
      <c r="W14" s="7" t="str">
        <f>SHOPIFY[[#This Row],[Data]]</f>
        <v>DATAELECCIONES</v>
      </c>
      <c r="X14" s="2" t="str">
        <f>PRODUCTOS[[#This Row],[Tecnología]]</f>
        <v>INFOGRAM</v>
      </c>
      <c r="Y14" s="2" t="s">
        <v>44</v>
      </c>
      <c r="Z14" s="2" t="s">
        <v>207</v>
      </c>
      <c r="AA14" s="2"/>
      <c r="AB14" s="2"/>
      <c r="AC14" s="2"/>
      <c r="AD14" s="2"/>
      <c r="AE14" s="2"/>
      <c r="AF14" s="2"/>
      <c r="AG14" s="2"/>
      <c r="AH14" s="2"/>
      <c r="AI14" s="2"/>
      <c r="AJ14" s="2"/>
      <c r="AK14" s="2"/>
      <c r="AL14" s="2"/>
      <c r="AM14" s="7" t="s">
        <v>218</v>
      </c>
      <c r="AN14" s="3" t="s">
        <v>154</v>
      </c>
      <c r="AO14" s="3" t="s">
        <v>20</v>
      </c>
      <c r="AP14" s="7"/>
      <c r="AQ14" s="13" t="s">
        <v>221</v>
      </c>
    </row>
    <row r="15" spans="1:43" ht="36" x14ac:dyDescent="0.35">
      <c r="A15" s="2" t="str">
        <f>PRODUCTOS[[#This Row],[id_data]]</f>
        <v>0017</v>
      </c>
      <c r="B15" s="2" t="str">
        <f>PRODUCTOS[[#This Row],[Corr_Producto]]</f>
        <v>00008</v>
      </c>
      <c r="C15" s="2" t="str">
        <f>PRODUCTOS[[#This Row],[Data]]</f>
        <v>DATAELECCIONES</v>
      </c>
      <c r="D15" s="47" t="str">
        <f>PRODUCTOS[[#This Row],[id_producto]]</f>
        <v>0017-00008</v>
      </c>
      <c r="E15" s="47" t="str">
        <f>PRODUCTOS[[#This Row],[Producto asociado ]]</f>
        <v xml:space="preserve">Geografía de la Tercera Edad en Chile </v>
      </c>
      <c r="F15" s="2">
        <f>PRODUCTOS[[#This Row],[Nombre comercial]]</f>
        <v>0</v>
      </c>
      <c r="G15" s="2" t="str">
        <f>PRODUCTOS[[#This Row],[Estado]]</f>
        <v>Versión Prueba</v>
      </c>
      <c r="H15" s="46">
        <f>PRODUCTOS[[#This Row],[Avance]]</f>
        <v>0.5</v>
      </c>
      <c r="I15" s="2" t="str">
        <f>PRODUCTOS[[#This Row],[Responsable Desarrollo]]</f>
        <v>Patricio</v>
      </c>
      <c r="J15" s="2" t="str">
        <f>PRODUCTOS[[#This Row],[Responsable Información]]</f>
        <v>Silvia</v>
      </c>
      <c r="K15" s="2" t="s">
        <v>980</v>
      </c>
      <c r="L15" s="2"/>
      <c r="M15" s="2"/>
      <c r="N15" s="2"/>
      <c r="O15" s="2"/>
      <c r="P15" s="2"/>
      <c r="Q15" s="2"/>
      <c r="R15" s="7" t="s">
        <v>66</v>
      </c>
      <c r="S15" s="7"/>
      <c r="T15" s="7"/>
      <c r="U15" s="7"/>
      <c r="V15" s="7" t="s">
        <v>892</v>
      </c>
      <c r="W15" s="7" t="str">
        <f>SHOPIFY[[#This Row],[Data]]</f>
        <v>DATAELECCIONES</v>
      </c>
      <c r="X15" s="2" t="str">
        <f>PRODUCTOS[[#This Row],[Tecnología]]</f>
        <v>INFOGRAM</v>
      </c>
      <c r="Y15" s="2" t="s">
        <v>44</v>
      </c>
      <c r="Z15" s="2" t="s">
        <v>207</v>
      </c>
      <c r="AA15" s="2"/>
      <c r="AB15" s="2"/>
      <c r="AC15" s="2"/>
      <c r="AD15" s="2"/>
      <c r="AE15" s="2"/>
      <c r="AF15" s="2"/>
      <c r="AG15" s="2"/>
      <c r="AH15" s="2"/>
      <c r="AI15" s="2"/>
      <c r="AJ15" s="2"/>
      <c r="AK15" s="2"/>
      <c r="AL15" s="2"/>
      <c r="AM15" s="7" t="s">
        <v>219</v>
      </c>
      <c r="AN15" s="3" t="s">
        <v>154</v>
      </c>
      <c r="AO15" s="3" t="s">
        <v>20</v>
      </c>
      <c r="AP15" s="7"/>
      <c r="AQ15" s="13" t="s">
        <v>220</v>
      </c>
    </row>
    <row r="16" spans="1:43" ht="43.5" x14ac:dyDescent="0.35">
      <c r="A16" s="2" t="str">
        <f>PRODUCTOS[[#This Row],[id_data]]</f>
        <v>0012</v>
      </c>
      <c r="B16" s="2" t="str">
        <f>PRODUCTOS[[#This Row],[Corr_Producto]]</f>
        <v>00009</v>
      </c>
      <c r="C16" s="2" t="str">
        <f>PRODUCTOS[[#This Row],[Data]]</f>
        <v>DATARIESGO</v>
      </c>
      <c r="D16" s="2" t="str">
        <f>PRODUCTOS[[#This Row],[id_producto]]</f>
        <v>0012-00009</v>
      </c>
      <c r="E16" s="2" t="str">
        <f>PRODUCTOS[[#This Row],[Producto asociado ]]</f>
        <v xml:space="preserve">Recursos Hídricos en el Norte de Chile: Crecimiento de la población y el agua disponible </v>
      </c>
      <c r="F16" s="2">
        <f>PRODUCTOS[[#This Row],[Nombre comercial]]</f>
        <v>0</v>
      </c>
      <c r="G16" s="2" t="str">
        <f>PRODUCTOS[[#This Row],[Estado]]</f>
        <v>Sin Información</v>
      </c>
      <c r="H16" s="46">
        <f>PRODUCTOS[[#This Row],[Avance]]</f>
        <v>0.15</v>
      </c>
      <c r="I16" s="2" t="str">
        <f>PRODUCTOS[[#This Row],[Responsable Desarrollo]]</f>
        <v>Efraín</v>
      </c>
      <c r="J16" s="2" t="str">
        <f>PRODUCTOS[[#This Row],[Responsable Información]]</f>
        <v>No Asignado</v>
      </c>
      <c r="K16" s="2"/>
      <c r="L16" s="2"/>
      <c r="M16" s="2"/>
      <c r="N16" s="2"/>
      <c r="O16" s="2"/>
      <c r="P16" s="2"/>
      <c r="Q16" s="2"/>
      <c r="R16" s="7" t="s">
        <v>68</v>
      </c>
      <c r="S16" s="7"/>
      <c r="T16" s="7"/>
      <c r="U16" s="7"/>
      <c r="V16" s="7" t="s">
        <v>892</v>
      </c>
      <c r="W16" s="7" t="str">
        <f>SHOPIFY[[#This Row],[Data]]</f>
        <v>DATARIESGO</v>
      </c>
      <c r="X16" s="2" t="str">
        <f>PRODUCTOS[[#This Row],[Tecnología]]</f>
        <v>NO DEFINIDO</v>
      </c>
      <c r="Y16" s="2" t="s">
        <v>44</v>
      </c>
      <c r="Z16" s="2" t="s">
        <v>207</v>
      </c>
      <c r="AA16" s="2"/>
      <c r="AB16" s="2"/>
      <c r="AC16" s="2"/>
      <c r="AD16" s="2"/>
      <c r="AE16" s="2"/>
      <c r="AF16" s="2"/>
      <c r="AG16" s="2"/>
      <c r="AH16" s="2"/>
      <c r="AI16" s="2"/>
      <c r="AJ16" s="2"/>
      <c r="AK16" s="2"/>
      <c r="AL16" s="2"/>
      <c r="AP16" s="7"/>
      <c r="AQ16" s="13"/>
    </row>
    <row r="17" spans="1:43" ht="42" x14ac:dyDescent="0.35">
      <c r="A17" s="2" t="str">
        <f>PRODUCTOS[[#This Row],[id_data]]</f>
        <v>0004</v>
      </c>
      <c r="B17" s="2" t="str">
        <f>PRODUCTOS[[#This Row],[Corr_Producto]]</f>
        <v>00010</v>
      </c>
      <c r="C17" s="2" t="str">
        <f>PRODUCTOS[[#This Row],[Data]]</f>
        <v>DATAMUNICIPIO</v>
      </c>
      <c r="D17" s="47" t="str">
        <f>PRODUCTOS[[#This Row],[id_producto]]</f>
        <v>0004-00010</v>
      </c>
      <c r="E17" s="47" t="str">
        <f>PRODUCTOS[[#This Row],[Producto asociado ]]</f>
        <v>Censo</v>
      </c>
      <c r="F17" s="2">
        <f>PRODUCTOS[[#This Row],[Nombre comercial]]</f>
        <v>0</v>
      </c>
      <c r="G17" s="2" t="str">
        <f>PRODUCTOS[[#This Row],[Estado]]</f>
        <v>En Desarrollo</v>
      </c>
      <c r="H17" s="46">
        <f>PRODUCTOS[[#This Row],[Avance]]</f>
        <v>0.7</v>
      </c>
      <c r="I17" s="2" t="str">
        <f>PRODUCTOS[[#This Row],[Responsable Desarrollo]]</f>
        <v>Abner-Patricio</v>
      </c>
      <c r="J17" s="2" t="str">
        <f>PRODUCTOS[[#This Row],[Responsable Información]]</f>
        <v>Astrid</v>
      </c>
      <c r="K17" s="2" t="s">
        <v>981</v>
      </c>
      <c r="L17" s="2" t="s">
        <v>986</v>
      </c>
      <c r="M17" s="2"/>
      <c r="N17" s="2"/>
      <c r="O17" s="2"/>
      <c r="P17" s="2"/>
      <c r="Q17" s="2"/>
      <c r="R17" s="7"/>
      <c r="S17" s="7"/>
      <c r="T17" s="7"/>
      <c r="U17" s="7"/>
      <c r="V17" s="7" t="s">
        <v>892</v>
      </c>
      <c r="W17" s="7" t="str">
        <f>SHOPIFY[[#This Row],[Data]]</f>
        <v>DATAMUNICIPIO</v>
      </c>
      <c r="X17" s="2" t="str">
        <f>PRODUCTOS[[#This Row],[Tecnología]]</f>
        <v>ARCGIS-POWER BI</v>
      </c>
      <c r="Y17" s="2"/>
      <c r="Z17" s="2"/>
      <c r="AA17" s="2"/>
      <c r="AB17" s="2"/>
      <c r="AC17" s="2"/>
      <c r="AD17" s="2"/>
      <c r="AE17" s="2"/>
      <c r="AF17" s="2"/>
      <c r="AG17" s="2"/>
      <c r="AH17" s="2"/>
      <c r="AI17" s="2"/>
      <c r="AJ17" s="2"/>
      <c r="AK17" s="2"/>
      <c r="AL17" s="2"/>
      <c r="AM17" s="3"/>
      <c r="AN17" s="3" t="s">
        <v>160</v>
      </c>
      <c r="AO17" s="3" t="s">
        <v>21</v>
      </c>
      <c r="AP17" s="7"/>
      <c r="AQ17" s="13" t="s">
        <v>742</v>
      </c>
    </row>
    <row r="18" spans="1:43" ht="42" x14ac:dyDescent="0.35">
      <c r="A18" s="2" t="str">
        <f>PRODUCTOS[[#This Row],[id_data]]</f>
        <v>0004</v>
      </c>
      <c r="B18" s="2" t="str">
        <f>PRODUCTOS[[#This Row],[Corr_Producto]]</f>
        <v>00011</v>
      </c>
      <c r="C18" s="2" t="str">
        <f>PRODUCTOS[[#This Row],[Data]]</f>
        <v>DATAMUNICIPIO</v>
      </c>
      <c r="D18" s="2" t="str">
        <f>PRODUCTOS[[#This Row],[id_producto]]</f>
        <v>0004-00011</v>
      </c>
      <c r="E18" s="2" t="str">
        <f>PRODUCTOS[[#This Row],[Producto asociado ]]</f>
        <v xml:space="preserve">Cálculo de indices y su visualización </v>
      </c>
      <c r="F18" s="2">
        <f>PRODUCTOS[[#This Row],[Nombre comercial]]</f>
        <v>0</v>
      </c>
      <c r="G18" s="2" t="str">
        <f>PRODUCTOS[[#This Row],[Estado]]</f>
        <v>En Desarrollo</v>
      </c>
      <c r="H18" s="46">
        <f>PRODUCTOS[[#This Row],[Avance]]</f>
        <v>0.6</v>
      </c>
      <c r="I18" s="2" t="str">
        <f>PRODUCTOS[[#This Row],[Responsable Desarrollo]]</f>
        <v>Abner-Patricio</v>
      </c>
      <c r="J18" s="2" t="str">
        <f>PRODUCTOS[[#This Row],[Responsable Información]]</f>
        <v>Astrid</v>
      </c>
      <c r="K18" s="2"/>
      <c r="L18" s="2"/>
      <c r="M18" s="2"/>
      <c r="N18" s="2"/>
      <c r="O18" s="2"/>
      <c r="P18" s="2"/>
      <c r="Q18" s="2"/>
      <c r="R18" s="7"/>
      <c r="S18" s="7"/>
      <c r="T18" s="7"/>
      <c r="U18" s="7"/>
      <c r="V18" s="7" t="s">
        <v>892</v>
      </c>
      <c r="W18" s="7" t="str">
        <f>SHOPIFY[[#This Row],[Data]]</f>
        <v>DATAMUNICIPIO</v>
      </c>
      <c r="X18" s="2" t="str">
        <f>PRODUCTOS[[#This Row],[Tecnología]]</f>
        <v>ARCGIS-POWER BI</v>
      </c>
      <c r="Y18" s="2"/>
      <c r="Z18" s="2"/>
      <c r="AA18" s="2"/>
      <c r="AB18" s="2"/>
      <c r="AC18" s="2"/>
      <c r="AD18" s="2"/>
      <c r="AE18" s="2"/>
      <c r="AF18" s="2"/>
      <c r="AG18" s="2"/>
      <c r="AH18" s="2"/>
      <c r="AI18" s="2"/>
      <c r="AJ18" s="2"/>
      <c r="AK18" s="2"/>
      <c r="AL18" s="2"/>
      <c r="AN18" s="3" t="s">
        <v>160</v>
      </c>
      <c r="AO18" s="3" t="s">
        <v>21</v>
      </c>
      <c r="AP18" s="7"/>
      <c r="AQ18" s="13" t="s">
        <v>742</v>
      </c>
    </row>
    <row r="19" spans="1:43" ht="29" x14ac:dyDescent="0.35">
      <c r="A19" s="2" t="str">
        <f>PRODUCTOS[[#This Row],[id_data]]</f>
        <v>0011</v>
      </c>
      <c r="B19" s="2" t="str">
        <f>PRODUCTOS[[#This Row],[Corr_Producto]]</f>
        <v>00012</v>
      </c>
      <c r="C19" s="2" t="str">
        <f>PRODUCTOS[[#This Row],[Data]]</f>
        <v>DATATERRITORIO</v>
      </c>
      <c r="D19" s="47" t="str">
        <f>PRODUCTOS[[#This Row],[id_producto]]</f>
        <v>0011-00012</v>
      </c>
      <c r="E19" s="47" t="str">
        <f>PRODUCTOS[[#This Row],[Producto asociado ]]</f>
        <v>Instrumentos de Planificación Territorial</v>
      </c>
      <c r="F19" s="2">
        <f>PRODUCTOS[[#This Row],[Nombre comercial]]</f>
        <v>0</v>
      </c>
      <c r="G19" s="2">
        <f>PRODUCTOS[[#This Row],[Estado]]</f>
        <v>0</v>
      </c>
      <c r="H19" s="46">
        <f>PRODUCTOS[[#This Row],[Avance]]</f>
        <v>0</v>
      </c>
      <c r="I19" s="2">
        <f>PRODUCTOS[[#This Row],[Responsable Desarrollo]]</f>
        <v>0</v>
      </c>
      <c r="J19" s="2">
        <f>PRODUCTOS[[#This Row],[Responsable Información]]</f>
        <v>0</v>
      </c>
      <c r="K19" s="2" t="s">
        <v>980</v>
      </c>
      <c r="L19" s="2"/>
      <c r="M19" s="2"/>
      <c r="N19" s="2"/>
      <c r="O19" s="2"/>
      <c r="P19" s="2"/>
      <c r="Q19" s="2"/>
      <c r="R19" s="7"/>
      <c r="S19" s="7"/>
      <c r="T19" s="7"/>
      <c r="U19" s="7"/>
      <c r="V19" s="7" t="s">
        <v>892</v>
      </c>
      <c r="W19" s="7" t="str">
        <f>SHOPIFY[[#This Row],[Data]]</f>
        <v>DATATERRITORIO</v>
      </c>
      <c r="X19" s="2">
        <f>PRODUCTOS[[#This Row],[Tecnología]]</f>
        <v>0</v>
      </c>
      <c r="Y19" s="2"/>
      <c r="Z19" s="2"/>
      <c r="AA19" s="2"/>
      <c r="AB19" s="2"/>
      <c r="AC19" s="2"/>
      <c r="AD19" s="2"/>
      <c r="AE19" s="2"/>
      <c r="AF19" s="2"/>
      <c r="AG19" s="2"/>
      <c r="AH19" s="2"/>
      <c r="AI19" s="2"/>
      <c r="AJ19" s="2"/>
      <c r="AK19" s="2"/>
      <c r="AL19" s="2"/>
      <c r="AP19" s="7"/>
      <c r="AQ19" s="13"/>
    </row>
    <row r="20" spans="1:43" ht="29" x14ac:dyDescent="0.35">
      <c r="A20" s="2" t="str">
        <f>PRODUCTOS[[#This Row],[id_data]]</f>
        <v>0010</v>
      </c>
      <c r="B20" s="2" t="str">
        <f>PRODUCTOS[[#This Row],[Corr_Producto]]</f>
        <v>00013</v>
      </c>
      <c r="C20" s="2" t="str">
        <f>PRODUCTOS[[#This Row],[Data]]</f>
        <v>DATAEDUCACIÓN</v>
      </c>
      <c r="D20" s="2" t="str">
        <f>PRODUCTOS[[#This Row],[id_producto]]</f>
        <v>0010-00013</v>
      </c>
      <c r="E20" s="2" t="str">
        <f>PRODUCTOS[[#This Row],[Producto asociado ]]</f>
        <v>Mapa de localización de establecimientos a nivel comunal</v>
      </c>
      <c r="F20" s="2">
        <f>PRODUCTOS[[#This Row],[Nombre comercial]]</f>
        <v>0</v>
      </c>
      <c r="G20" s="2">
        <f>PRODUCTOS[[#This Row],[Estado]]</f>
        <v>0</v>
      </c>
      <c r="H20" s="46">
        <f>PRODUCTOS[[#This Row],[Avance]]</f>
        <v>0</v>
      </c>
      <c r="I20" s="2">
        <f>PRODUCTOS[[#This Row],[Responsable Desarrollo]]</f>
        <v>0</v>
      </c>
      <c r="J20" s="2">
        <f>PRODUCTOS[[#This Row],[Responsable Información]]</f>
        <v>0</v>
      </c>
      <c r="K20" s="2"/>
      <c r="L20" s="2"/>
      <c r="M20" s="2"/>
      <c r="N20" s="2"/>
      <c r="O20" s="2"/>
      <c r="P20" s="2"/>
      <c r="Q20" s="2"/>
      <c r="R20" s="7"/>
      <c r="S20" s="7"/>
      <c r="T20" s="7"/>
      <c r="U20" s="7"/>
      <c r="V20" s="7" t="s">
        <v>892</v>
      </c>
      <c r="W20" s="7" t="str">
        <f>SHOPIFY[[#This Row],[Data]]</f>
        <v>DATAEDUCACIÓN</v>
      </c>
      <c r="X20" s="2">
        <f>PRODUCTOS[[#This Row],[Tecnología]]</f>
        <v>0</v>
      </c>
      <c r="Y20" s="2"/>
      <c r="Z20" s="2"/>
      <c r="AA20" s="2"/>
      <c r="AB20" s="2"/>
      <c r="AC20" s="2"/>
      <c r="AD20" s="2"/>
      <c r="AE20" s="2"/>
      <c r="AF20" s="2"/>
      <c r="AG20" s="2"/>
      <c r="AH20" s="2"/>
      <c r="AI20" s="2"/>
      <c r="AJ20" s="2"/>
      <c r="AK20" s="2"/>
      <c r="AL20" s="2"/>
      <c r="AP20" s="7"/>
      <c r="AQ20" s="13"/>
    </row>
    <row r="21" spans="1:43" ht="29" x14ac:dyDescent="0.35">
      <c r="A21" s="2" t="str">
        <f>PRODUCTOS[[#This Row],[id_data]]</f>
        <v>0010</v>
      </c>
      <c r="B21" s="2" t="str">
        <f>PRODUCTOS[[#This Row],[Corr_Producto]]</f>
        <v>00014</v>
      </c>
      <c r="C21" s="2" t="str">
        <f>PRODUCTOS[[#This Row],[Data]]</f>
        <v>DATAEDUCACIÓN</v>
      </c>
      <c r="D21" s="47" t="str">
        <f>PRODUCTOS[[#This Row],[id_producto]]</f>
        <v>0010-00014</v>
      </c>
      <c r="E21" s="47" t="str">
        <f>PRODUCTOS[[#This Row],[Producto asociado ]]</f>
        <v xml:space="preserve">Georeferenciación y Ranking de Colegios </v>
      </c>
      <c r="F21" s="2">
        <f>PRODUCTOS[[#This Row],[Nombre comercial]]</f>
        <v>0</v>
      </c>
      <c r="G21" s="2">
        <f>PRODUCTOS[[#This Row],[Estado]]</f>
        <v>0</v>
      </c>
      <c r="H21" s="46">
        <f>PRODUCTOS[[#This Row],[Avance]]</f>
        <v>0.9</v>
      </c>
      <c r="I21" s="2" t="str">
        <f>PRODUCTOS[[#This Row],[Responsable Desarrollo]]</f>
        <v>Patricio</v>
      </c>
      <c r="J21" s="2" t="str">
        <f>PRODUCTOS[[#This Row],[Responsable Información]]</f>
        <v>Silvia</v>
      </c>
      <c r="K21" s="2" t="s">
        <v>980</v>
      </c>
      <c r="L21" s="2"/>
      <c r="M21" s="2"/>
      <c r="N21" s="2"/>
      <c r="O21" s="2"/>
      <c r="P21" s="2"/>
      <c r="Q21" s="2"/>
      <c r="R21" s="7"/>
      <c r="S21" s="7"/>
      <c r="T21" s="7"/>
      <c r="U21" s="7"/>
      <c r="V21" s="7" t="s">
        <v>892</v>
      </c>
      <c r="W21" s="7" t="str">
        <f>SHOPIFY[[#This Row],[Data]]</f>
        <v>DATAEDUCACIÓN</v>
      </c>
      <c r="X21" s="2" t="str">
        <f>PRODUCTOS[[#This Row],[Tecnología]]</f>
        <v>POWER BI</v>
      </c>
      <c r="Y21" s="2"/>
      <c r="Z21" s="2"/>
      <c r="AA21" s="2"/>
      <c r="AB21" s="2"/>
      <c r="AC21" s="2"/>
      <c r="AD21" s="2"/>
      <c r="AE21" s="2"/>
      <c r="AF21" s="2"/>
      <c r="AG21" s="2"/>
      <c r="AH21" s="2"/>
      <c r="AI21" s="2"/>
      <c r="AJ21" s="2"/>
      <c r="AK21" s="2"/>
      <c r="AL21" s="2"/>
      <c r="AP21" s="7"/>
      <c r="AQ21" s="13"/>
    </row>
    <row r="22" spans="1:43" ht="29" x14ac:dyDescent="0.35">
      <c r="A22" s="2" t="str">
        <f>PRODUCTOS[[#This Row],[id_data]]</f>
        <v>0010</v>
      </c>
      <c r="B22" s="2" t="str">
        <f>PRODUCTOS[[#This Row],[Corr_Producto]]</f>
        <v>00015</v>
      </c>
      <c r="C22" s="2" t="str">
        <f>PRODUCTOS[[#This Row],[Data]]</f>
        <v>DATAEDUCACIÓN</v>
      </c>
      <c r="D22" s="47" t="str">
        <f>PRODUCTOS[[#This Row],[id_producto]]</f>
        <v>0010-00015</v>
      </c>
      <c r="E22" s="47" t="str">
        <f>PRODUCTOS[[#This Row],[Producto asociado ]]</f>
        <v>Evolución de la calidad de la educación: datos, análisis y mapeo.</v>
      </c>
      <c r="F22" s="2">
        <f>PRODUCTOS[[#This Row],[Nombre comercial]]</f>
        <v>0</v>
      </c>
      <c r="G22" s="2">
        <f>PRODUCTOS[[#This Row],[Estado]]</f>
        <v>0</v>
      </c>
      <c r="H22" s="46">
        <f>PRODUCTOS[[#This Row],[Avance]]</f>
        <v>0.7</v>
      </c>
      <c r="I22" s="2" t="str">
        <f>PRODUCTOS[[#This Row],[Responsable Desarrollo]]</f>
        <v>Patricio</v>
      </c>
      <c r="J22" s="2" t="str">
        <f>PRODUCTOS[[#This Row],[Responsable Información]]</f>
        <v>Silvia</v>
      </c>
      <c r="K22" s="2" t="s">
        <v>980</v>
      </c>
      <c r="L22" s="2"/>
      <c r="M22" s="2"/>
      <c r="N22" s="2"/>
      <c r="O22" s="2"/>
      <c r="P22" s="2"/>
      <c r="Q22" s="2"/>
      <c r="R22" s="7"/>
      <c r="S22" s="7"/>
      <c r="T22" s="7"/>
      <c r="U22" s="7"/>
      <c r="V22" s="7" t="s">
        <v>892</v>
      </c>
      <c r="W22" s="7" t="str">
        <f>SHOPIFY[[#This Row],[Data]]</f>
        <v>DATAEDUCACIÓN</v>
      </c>
      <c r="X22" s="2" t="str">
        <f>PRODUCTOS[[#This Row],[Tecnología]]</f>
        <v>POWER BI</v>
      </c>
      <c r="Y22" s="2"/>
      <c r="Z22" s="2"/>
      <c r="AA22" s="2"/>
      <c r="AB22" s="2"/>
      <c r="AC22" s="2"/>
      <c r="AD22" s="2"/>
      <c r="AE22" s="2"/>
      <c r="AF22" s="2"/>
      <c r="AG22" s="2"/>
      <c r="AH22" s="2"/>
      <c r="AI22" s="2"/>
      <c r="AJ22" s="2"/>
      <c r="AK22" s="2"/>
      <c r="AL22" s="2"/>
      <c r="AP22" s="7"/>
      <c r="AQ22" s="38"/>
    </row>
    <row r="23" spans="1:43" ht="29" x14ac:dyDescent="0.35">
      <c r="A23" s="2" t="str">
        <f>PRODUCTOS[[#This Row],[id_data]]</f>
        <v>0018</v>
      </c>
      <c r="B23" s="2" t="str">
        <f>PRODUCTOS[[#This Row],[Corr_Producto]]</f>
        <v>00016</v>
      </c>
      <c r="C23" s="2" t="str">
        <f>PRODUCTOS[[#This Row],[Data]]</f>
        <v>DATAEVALUACIÓN</v>
      </c>
      <c r="D23" s="47" t="str">
        <f>PRODUCTOS[[#This Row],[id_producto]]</f>
        <v>0018-00016</v>
      </c>
      <c r="E23" s="47" t="str">
        <f>PRODUCTOS[[#This Row],[Producto asociado ]]</f>
        <v>Evaluación de Programas/Instituciones 1997-2020</v>
      </c>
      <c r="F23" s="2">
        <f>PRODUCTOS[[#This Row],[Nombre comercial]]</f>
        <v>0</v>
      </c>
      <c r="G23" s="2">
        <f>PRODUCTOS[[#This Row],[Estado]]</f>
        <v>0</v>
      </c>
      <c r="H23" s="46">
        <f>PRODUCTOS[[#This Row],[Avance]]</f>
        <v>1</v>
      </c>
      <c r="I23" s="2" t="str">
        <f>PRODUCTOS[[#This Row],[Responsable Desarrollo]]</f>
        <v>Patricio</v>
      </c>
      <c r="J23" s="2" t="str">
        <f>PRODUCTOS[[#This Row],[Responsable Información]]</f>
        <v>Reyes-Monse</v>
      </c>
      <c r="K23" s="2" t="s">
        <v>980</v>
      </c>
      <c r="L23" s="2"/>
      <c r="M23" s="2"/>
      <c r="N23" s="2"/>
      <c r="O23" s="2"/>
      <c r="P23" s="2"/>
      <c r="Q23" s="2"/>
      <c r="R23" s="7"/>
      <c r="S23" s="7"/>
      <c r="T23" s="7"/>
      <c r="U23" s="7"/>
      <c r="V23" s="7" t="s">
        <v>892</v>
      </c>
      <c r="W23" s="7" t="str">
        <f>SHOPIFY[[#This Row],[Data]]</f>
        <v>DATAEVALUACIÓN</v>
      </c>
      <c r="X23" s="2" t="str">
        <f>PRODUCTOS[[#This Row],[Tecnología]]</f>
        <v>POWER BI</v>
      </c>
      <c r="Y23" s="2"/>
      <c r="Z23" s="2"/>
      <c r="AA23" s="2"/>
      <c r="AB23" s="2"/>
      <c r="AC23" s="2"/>
      <c r="AD23" s="2"/>
      <c r="AE23" s="2"/>
      <c r="AF23" s="2"/>
      <c r="AG23" s="2"/>
      <c r="AH23" s="2"/>
      <c r="AI23" s="2"/>
      <c r="AJ23" s="2"/>
      <c r="AK23" s="2"/>
      <c r="AL23" s="2"/>
      <c r="AP23" s="7"/>
      <c r="AQ23" s="38"/>
    </row>
    <row r="24" spans="1:43" ht="29" x14ac:dyDescent="0.35">
      <c r="A24" s="2" t="str">
        <f>PRODUCTOS[[#This Row],[id_data]]</f>
        <v>0002</v>
      </c>
      <c r="B24" s="2" t="str">
        <f>PRODUCTOS[[#This Row],[Corr_Producto]]</f>
        <v>00017</v>
      </c>
      <c r="C24" s="2" t="str">
        <f>PRODUCTOS[[#This Row],[Data]]</f>
        <v>DATACLIMÁTICO</v>
      </c>
      <c r="D24" s="2" t="str">
        <f>PRODUCTOS[[#This Row],[id_producto]]</f>
        <v>0002-00017</v>
      </c>
      <c r="E24" s="2" t="str">
        <f>PRODUCTOS[[#This Row],[Producto asociado ]]</f>
        <v>Emisiones de GEI en Chile 1990 - 2017</v>
      </c>
      <c r="F24" s="2">
        <f>PRODUCTOS[[#This Row],[Nombre comercial]]</f>
        <v>0</v>
      </c>
      <c r="G24" s="2">
        <f>PRODUCTOS[[#This Row],[Estado]]</f>
        <v>0</v>
      </c>
      <c r="H24" s="46">
        <f>PRODUCTOS[[#This Row],[Avance]]</f>
        <v>0.4</v>
      </c>
      <c r="I24" s="2" t="str">
        <f>PRODUCTOS[[#This Row],[Responsable Desarrollo]]</f>
        <v>Patricio</v>
      </c>
      <c r="J24" s="2" t="str">
        <f>PRODUCTOS[[#This Row],[Responsable Información]]</f>
        <v>Natalia</v>
      </c>
      <c r="K24" s="2"/>
      <c r="L24" s="2"/>
      <c r="M24" s="2"/>
      <c r="N24" s="2"/>
      <c r="O24" s="2"/>
      <c r="P24" s="2"/>
      <c r="Q24" s="2"/>
      <c r="R24" s="7"/>
      <c r="S24" s="7"/>
      <c r="T24" s="7"/>
      <c r="U24" s="7"/>
      <c r="V24" s="7" t="s">
        <v>892</v>
      </c>
      <c r="W24" s="7" t="str">
        <f>SHOPIFY[[#This Row],[Data]]</f>
        <v>DATACLIMÁTICO</v>
      </c>
      <c r="X24" s="2" t="str">
        <f>PRODUCTOS[[#This Row],[Tecnología]]</f>
        <v>POWER BI</v>
      </c>
      <c r="Y24" s="2"/>
      <c r="Z24" s="2"/>
      <c r="AA24" s="2"/>
      <c r="AB24" s="2"/>
      <c r="AC24" s="2"/>
      <c r="AD24" s="2"/>
      <c r="AE24" s="2"/>
      <c r="AF24" s="2"/>
      <c r="AG24" s="2"/>
      <c r="AH24" s="2"/>
      <c r="AI24" s="2"/>
      <c r="AJ24" s="2"/>
      <c r="AK24" s="2"/>
      <c r="AL24" s="2"/>
      <c r="AP24" s="7"/>
      <c r="AQ24" s="38"/>
    </row>
    <row r="25" spans="1:43" ht="29" x14ac:dyDescent="0.35">
      <c r="A25" s="2" t="str">
        <f>PRODUCTOS[[#This Row],[id_data]]</f>
        <v>0002</v>
      </c>
      <c r="B25" s="2" t="str">
        <f>PRODUCTOS[[#This Row],[Corr_Producto]]</f>
        <v>00018</v>
      </c>
      <c r="C25" s="2" t="str">
        <f>PRODUCTOS[[#This Row],[Data]]</f>
        <v>DATACLIMÁTICO</v>
      </c>
      <c r="D25" s="2" t="str">
        <f>PRODUCTOS[[#This Row],[id_producto]]</f>
        <v>0002-00018</v>
      </c>
      <c r="E25" s="2" t="str">
        <f>PRODUCTOS[[#This Row],[Producto asociado ]]</f>
        <v>Evolución de temperatura, precipitación y aridez</v>
      </c>
      <c r="F25" s="2">
        <f>PRODUCTOS[[#This Row],[Nombre comercial]]</f>
        <v>0</v>
      </c>
      <c r="G25" s="2">
        <f>PRODUCTOS[[#This Row],[Estado]]</f>
        <v>0</v>
      </c>
      <c r="H25" s="46">
        <f>PRODUCTOS[[#This Row],[Avance]]</f>
        <v>0</v>
      </c>
      <c r="I25" s="2">
        <f>PRODUCTOS[[#This Row],[Responsable Desarrollo]]</f>
        <v>0</v>
      </c>
      <c r="J25" s="2">
        <f>PRODUCTOS[[#This Row],[Responsable Información]]</f>
        <v>0</v>
      </c>
      <c r="K25" s="2"/>
      <c r="L25" s="2"/>
      <c r="M25" s="2"/>
      <c r="N25" s="2"/>
      <c r="O25" s="2"/>
      <c r="P25" s="2"/>
      <c r="Q25" s="2"/>
      <c r="R25" s="7"/>
      <c r="S25" s="7"/>
      <c r="T25" s="7"/>
      <c r="U25" s="7"/>
      <c r="V25" s="7" t="s">
        <v>892</v>
      </c>
      <c r="W25" s="7" t="str">
        <f>SHOPIFY[[#This Row],[Data]]</f>
        <v>DATACLIMÁTICO</v>
      </c>
      <c r="X25" s="2">
        <f>PRODUCTOS[[#This Row],[Tecnología]]</f>
        <v>0</v>
      </c>
      <c r="Y25" s="2"/>
      <c r="Z25" s="2"/>
      <c r="AA25" s="2"/>
      <c r="AB25" s="2"/>
      <c r="AC25" s="2"/>
      <c r="AD25" s="2"/>
      <c r="AE25" s="2"/>
      <c r="AF25" s="2"/>
      <c r="AG25" s="2"/>
      <c r="AH25" s="2"/>
      <c r="AI25" s="2"/>
      <c r="AJ25" s="2"/>
      <c r="AK25" s="2"/>
      <c r="AL25" s="2"/>
      <c r="AP25" s="7"/>
      <c r="AQ25" s="38"/>
    </row>
    <row r="26" spans="1:43" ht="29" x14ac:dyDescent="0.35">
      <c r="A26" s="2" t="str">
        <f>PRODUCTOS[[#This Row],[id_data]]</f>
        <v>0002</v>
      </c>
      <c r="B26" s="2" t="str">
        <f>PRODUCTOS[[#This Row],[Corr_Producto]]</f>
        <v>00019</v>
      </c>
      <c r="C26" s="2" t="str">
        <f>PRODUCTOS[[#This Row],[Data]]</f>
        <v>DATACLIMÁTICO</v>
      </c>
      <c r="D26" s="2" t="str">
        <f>PRODUCTOS[[#This Row],[id_producto]]</f>
        <v>0002-00019</v>
      </c>
      <c r="E26" s="2" t="str">
        <f>PRODUCTOS[[#This Row],[Producto asociado ]]</f>
        <v>Impacto/Amenaza de los Desastres Naturales en Chile 1900-2019</v>
      </c>
      <c r="F26" s="2">
        <f>PRODUCTOS[[#This Row],[Nombre comercial]]</f>
        <v>0</v>
      </c>
      <c r="G26" s="2">
        <f>PRODUCTOS[[#This Row],[Estado]]</f>
        <v>0</v>
      </c>
      <c r="H26" s="46">
        <f>PRODUCTOS[[#This Row],[Avance]]</f>
        <v>0</v>
      </c>
      <c r="I26" s="2">
        <f>PRODUCTOS[[#This Row],[Responsable Desarrollo]]</f>
        <v>0</v>
      </c>
      <c r="J26" s="2">
        <f>PRODUCTOS[[#This Row],[Responsable Información]]</f>
        <v>0</v>
      </c>
      <c r="K26" s="2"/>
      <c r="L26" s="2"/>
      <c r="M26" s="2"/>
      <c r="N26" s="2"/>
      <c r="O26" s="2"/>
      <c r="P26" s="2"/>
      <c r="Q26" s="2"/>
      <c r="R26" s="7"/>
      <c r="S26" s="7"/>
      <c r="T26" s="7"/>
      <c r="U26" s="7"/>
      <c r="V26" s="7" t="s">
        <v>892</v>
      </c>
      <c r="W26" s="7" t="str">
        <f>SHOPIFY[[#This Row],[Data]]</f>
        <v>DATACLIMÁTICO</v>
      </c>
      <c r="X26" s="2">
        <f>PRODUCTOS[[#This Row],[Tecnología]]</f>
        <v>0</v>
      </c>
      <c r="Y26" s="2"/>
      <c r="Z26" s="2"/>
      <c r="AA26" s="2"/>
      <c r="AB26" s="2"/>
      <c r="AC26" s="2"/>
      <c r="AD26" s="2"/>
      <c r="AE26" s="2"/>
      <c r="AF26" s="2"/>
      <c r="AG26" s="2"/>
      <c r="AH26" s="2"/>
      <c r="AI26" s="2"/>
      <c r="AJ26" s="2"/>
      <c r="AK26" s="2"/>
      <c r="AL26" s="2"/>
      <c r="AP26" s="7"/>
      <c r="AQ26" s="38"/>
    </row>
    <row r="27" spans="1:43" ht="29" x14ac:dyDescent="0.35">
      <c r="A27" s="2" t="str">
        <f>PRODUCTOS[[#This Row],[id_data]]</f>
        <v>0002</v>
      </c>
      <c r="B27" s="2" t="str">
        <f>PRODUCTOS[[#This Row],[Corr_Producto]]</f>
        <v>00020</v>
      </c>
      <c r="C27" s="2" t="str">
        <f>PRODUCTOS[[#This Row],[Data]]</f>
        <v>DATACLIMÁTICO</v>
      </c>
      <c r="D27" s="2" t="str">
        <f>PRODUCTOS[[#This Row],[id_producto]]</f>
        <v>0002-00020</v>
      </c>
      <c r="E27" s="2" t="str">
        <f>PRODUCTOS[[#This Row],[Producto asociado ]]</f>
        <v>Sección Conceptos del Cambio Climático Global</v>
      </c>
      <c r="F27" s="2">
        <f>PRODUCTOS[[#This Row],[Nombre comercial]]</f>
        <v>0</v>
      </c>
      <c r="G27" s="2">
        <f>PRODUCTOS[[#This Row],[Estado]]</f>
        <v>0</v>
      </c>
      <c r="H27" s="46">
        <f>PRODUCTOS[[#This Row],[Avance]]</f>
        <v>0</v>
      </c>
      <c r="I27" s="2">
        <f>PRODUCTOS[[#This Row],[Responsable Desarrollo]]</f>
        <v>0</v>
      </c>
      <c r="J27" s="2">
        <f>PRODUCTOS[[#This Row],[Responsable Información]]</f>
        <v>0</v>
      </c>
      <c r="K27" s="2"/>
      <c r="L27" s="2"/>
      <c r="M27" s="2"/>
      <c r="N27" s="2"/>
      <c r="O27" s="2"/>
      <c r="P27" s="2"/>
      <c r="Q27" s="2"/>
      <c r="R27" s="7"/>
      <c r="S27" s="7"/>
      <c r="T27" s="7"/>
      <c r="U27" s="7"/>
      <c r="V27" s="7" t="s">
        <v>892</v>
      </c>
      <c r="W27" s="7" t="str">
        <f>SHOPIFY[[#This Row],[Data]]</f>
        <v>DATACLIMÁTICO</v>
      </c>
      <c r="X27" s="2">
        <f>PRODUCTOS[[#This Row],[Tecnología]]</f>
        <v>0</v>
      </c>
      <c r="Y27" s="2"/>
      <c r="Z27" s="2"/>
      <c r="AA27" s="2"/>
      <c r="AB27" s="2"/>
      <c r="AC27" s="2"/>
      <c r="AD27" s="2"/>
      <c r="AE27" s="2"/>
      <c r="AF27" s="2"/>
      <c r="AG27" s="2"/>
      <c r="AH27" s="2"/>
      <c r="AI27" s="2"/>
      <c r="AJ27" s="2"/>
      <c r="AK27" s="2"/>
      <c r="AL27" s="2"/>
      <c r="AP27" s="7"/>
      <c r="AQ27" s="38"/>
    </row>
    <row r="28" spans="1:43" ht="43.5" x14ac:dyDescent="0.35">
      <c r="A28" s="2" t="str">
        <f>PRODUCTOS[[#This Row],[id_data]]</f>
        <v>0002</v>
      </c>
      <c r="B28" s="2" t="str">
        <f>PRODUCTOS[[#This Row],[Corr_Producto]]</f>
        <v>00021</v>
      </c>
      <c r="C28" s="2" t="str">
        <f>PRODUCTOS[[#This Row],[Data]]</f>
        <v>DATACLIMÁTICO</v>
      </c>
      <c r="D28" s="2" t="str">
        <f>PRODUCTOS[[#This Row],[id_producto]]</f>
        <v>0002-00021</v>
      </c>
      <c r="E28" s="2" t="str">
        <f>PRODUCTOS[[#This Row],[Producto asociado ]]</f>
        <v xml:space="preserve">Sección Planes de Acción, Reportes y literatura asociada a CC Global y en Chile </v>
      </c>
      <c r="F28" s="2">
        <f>PRODUCTOS[[#This Row],[Nombre comercial]]</f>
        <v>0</v>
      </c>
      <c r="G28" s="2">
        <f>PRODUCTOS[[#This Row],[Estado]]</f>
        <v>0</v>
      </c>
      <c r="H28" s="46">
        <f>PRODUCTOS[[#This Row],[Avance]]</f>
        <v>0</v>
      </c>
      <c r="I28" s="2">
        <f>PRODUCTOS[[#This Row],[Responsable Desarrollo]]</f>
        <v>0</v>
      </c>
      <c r="J28" s="2">
        <f>PRODUCTOS[[#This Row],[Responsable Información]]</f>
        <v>0</v>
      </c>
      <c r="K28" s="2"/>
      <c r="L28" s="2"/>
      <c r="M28" s="2"/>
      <c r="N28" s="2"/>
      <c r="O28" s="2"/>
      <c r="P28" s="2"/>
      <c r="Q28" s="2"/>
      <c r="R28" s="7"/>
      <c r="S28" s="7"/>
      <c r="T28" s="7"/>
      <c r="U28" s="7"/>
      <c r="V28" s="7" t="s">
        <v>892</v>
      </c>
      <c r="W28" s="7" t="str">
        <f>SHOPIFY[[#This Row],[Data]]</f>
        <v>DATACLIMÁTICO</v>
      </c>
      <c r="X28" s="2">
        <f>PRODUCTOS[[#This Row],[Tecnología]]</f>
        <v>0</v>
      </c>
      <c r="Y28" s="2"/>
      <c r="Z28" s="2"/>
      <c r="AA28" s="2"/>
      <c r="AB28" s="2"/>
      <c r="AC28" s="2"/>
      <c r="AD28" s="2"/>
      <c r="AE28" s="2"/>
      <c r="AF28" s="2"/>
      <c r="AG28" s="2"/>
      <c r="AH28" s="2"/>
      <c r="AI28" s="2"/>
      <c r="AJ28" s="2"/>
      <c r="AK28" s="2"/>
      <c r="AL28" s="2"/>
      <c r="AP28" s="7"/>
      <c r="AQ28" s="38"/>
    </row>
    <row r="29" spans="1:43" x14ac:dyDescent="0.35">
      <c r="A29" s="2" t="str">
        <f>PRODUCTOS[[#This Row],[id_data]]</f>
        <v>0002</v>
      </c>
      <c r="B29" s="2" t="str">
        <f>PRODUCTOS[[#This Row],[Corr_Producto]]</f>
        <v>00022</v>
      </c>
      <c r="C29" s="2" t="str">
        <f>PRODUCTOS[[#This Row],[Data]]</f>
        <v>DATACLIMÁTICO</v>
      </c>
      <c r="D29" s="2" t="str">
        <f>PRODUCTOS[[#This Row],[id_producto]]</f>
        <v>0002-00022</v>
      </c>
      <c r="E29" s="2" t="str">
        <f>PRODUCTOS[[#This Row],[Producto asociado ]]</f>
        <v>Emisiones en tiempo real (GEE)</v>
      </c>
      <c r="F29" s="2">
        <f>PRODUCTOS[[#This Row],[Nombre comercial]]</f>
        <v>0</v>
      </c>
      <c r="G29" s="2">
        <f>PRODUCTOS[[#This Row],[Estado]]</f>
        <v>0</v>
      </c>
      <c r="H29" s="46">
        <f>PRODUCTOS[[#This Row],[Avance]]</f>
        <v>0.5</v>
      </c>
      <c r="I29" s="2" t="str">
        <f>PRODUCTOS[[#This Row],[Responsable Desarrollo]]</f>
        <v>Efraín</v>
      </c>
      <c r="J29" s="2" t="str">
        <f>PRODUCTOS[[#This Row],[Responsable Información]]</f>
        <v>Efraín</v>
      </c>
      <c r="K29" s="2"/>
      <c r="L29" s="2"/>
      <c r="M29" s="2"/>
      <c r="N29" s="2"/>
      <c r="O29" s="2"/>
      <c r="P29" s="2"/>
      <c r="Q29" s="2"/>
      <c r="R29" s="7"/>
      <c r="S29" s="7"/>
      <c r="T29" s="7"/>
      <c r="U29" s="7"/>
      <c r="V29" s="7" t="s">
        <v>892</v>
      </c>
      <c r="W29" s="7" t="str">
        <f>SHOPIFY[[#This Row],[Data]]</f>
        <v>DATACLIMÁTICO</v>
      </c>
      <c r="X29" s="2" t="str">
        <f>PRODUCTOS[[#This Row],[Tecnología]]</f>
        <v>GEE</v>
      </c>
      <c r="Y29" s="2"/>
      <c r="Z29" s="2"/>
      <c r="AA29" s="2"/>
      <c r="AB29" s="2"/>
      <c r="AC29" s="2"/>
      <c r="AD29" s="2"/>
      <c r="AE29" s="2"/>
      <c r="AF29" s="2"/>
      <c r="AG29" s="2"/>
      <c r="AH29" s="2"/>
      <c r="AI29" s="2"/>
      <c r="AJ29" s="2"/>
      <c r="AK29" s="2"/>
      <c r="AL29" s="2"/>
      <c r="AP29" s="7"/>
      <c r="AQ29" s="38"/>
    </row>
    <row r="30" spans="1:43" ht="43.5" x14ac:dyDescent="0.35">
      <c r="A30" s="2" t="str">
        <f>PRODUCTOS[[#This Row],[id_data]]</f>
        <v>0001</v>
      </c>
      <c r="B30" s="2" t="str">
        <f>PRODUCTOS[[#This Row],[Corr_Producto]]</f>
        <v>00023</v>
      </c>
      <c r="C30" s="2" t="str">
        <f>PRODUCTOS[[#This Row],[Data]]</f>
        <v>DATASALUD</v>
      </c>
      <c r="D30" s="2" t="str">
        <f>PRODUCTOS[[#This Row],[id_producto]]</f>
        <v>0001-00023</v>
      </c>
      <c r="E30" s="2" t="str">
        <f>PRODUCTOS[[#This Row],[Producto asociado ]]</f>
        <v>Plataforma Página Web que despliega los datos más relevantes  en cuanto a la salud</v>
      </c>
      <c r="F30" s="2">
        <f>PRODUCTOS[[#This Row],[Nombre comercial]]</f>
        <v>0</v>
      </c>
      <c r="G30" s="2">
        <f>PRODUCTOS[[#This Row],[Estado]]</f>
        <v>0</v>
      </c>
      <c r="H30" s="46" t="e">
        <f>PRODUCTOS[[#This Row],[Avance]]</f>
        <v>#N/A</v>
      </c>
      <c r="I30" s="2" t="e">
        <f>PRODUCTOS[[#This Row],[Responsable Desarrollo]]</f>
        <v>#N/A</v>
      </c>
      <c r="J30" s="2" t="e">
        <f>PRODUCTOS[[#This Row],[Responsable Información]]</f>
        <v>#N/A</v>
      </c>
      <c r="K30" s="2"/>
      <c r="L30" s="2"/>
      <c r="M30" s="2"/>
      <c r="N30" s="2"/>
      <c r="O30" s="2"/>
      <c r="P30" s="2"/>
      <c r="Q30" s="2"/>
      <c r="R30" s="7"/>
      <c r="S30" s="7"/>
      <c r="T30" s="7"/>
      <c r="U30" s="7"/>
      <c r="V30" s="7" t="s">
        <v>892</v>
      </c>
      <c r="W30" s="7" t="str">
        <f>SHOPIFY[[#This Row],[Data]]</f>
        <v>DATASALUD</v>
      </c>
      <c r="X30" s="2" t="e">
        <f>PRODUCTOS[[#This Row],[Tecnología]]</f>
        <v>#N/A</v>
      </c>
      <c r="Y30" s="2"/>
      <c r="Z30" s="2"/>
      <c r="AA30" s="2"/>
      <c r="AB30" s="2"/>
      <c r="AC30" s="2"/>
      <c r="AD30" s="2"/>
      <c r="AE30" s="2"/>
      <c r="AF30" s="2"/>
      <c r="AG30" s="2"/>
      <c r="AH30" s="2"/>
      <c r="AI30" s="2"/>
      <c r="AJ30" s="2"/>
      <c r="AK30" s="2"/>
      <c r="AL30" s="2"/>
      <c r="AP30" s="7"/>
      <c r="AQ30" s="38"/>
    </row>
    <row r="31" spans="1:43" x14ac:dyDescent="0.35">
      <c r="A31" s="2" t="str">
        <f>PRODUCTOS[[#This Row],[id_data]]</f>
        <v>0001</v>
      </c>
      <c r="B31" s="2" t="str">
        <f>PRODUCTOS[[#This Row],[Corr_Producto]]</f>
        <v>00024</v>
      </c>
      <c r="C31" s="2" t="str">
        <f>PRODUCTOS[[#This Row],[Data]]</f>
        <v>DATASALUD</v>
      </c>
      <c r="D31" s="2" t="str">
        <f>PRODUCTOS[[#This Row],[id_producto]]</f>
        <v>0001-00024</v>
      </c>
      <c r="E31" s="2" t="str">
        <f>PRODUCTOS[[#This Row],[Producto asociado ]]</f>
        <v>Estadísticas vitales</v>
      </c>
      <c r="F31" s="2">
        <f>PRODUCTOS[[#This Row],[Nombre comercial]]</f>
        <v>0</v>
      </c>
      <c r="G31" s="2">
        <f>PRODUCTOS[[#This Row],[Estado]]</f>
        <v>0</v>
      </c>
      <c r="H31" s="46">
        <f>PRODUCTOS[[#This Row],[Avance]]</f>
        <v>0.3</v>
      </c>
      <c r="I31" s="2" t="str">
        <f>PRODUCTOS[[#This Row],[Responsable Desarrollo]]</f>
        <v>Patricio</v>
      </c>
      <c r="J31" s="2" t="str">
        <f>PRODUCTOS[[#This Row],[Responsable Información]]</f>
        <v>Carolina</v>
      </c>
      <c r="K31" s="2"/>
      <c r="L31" s="2"/>
      <c r="M31" s="2"/>
      <c r="N31" s="2"/>
      <c r="O31" s="2"/>
      <c r="P31" s="2"/>
      <c r="Q31" s="2"/>
      <c r="R31" s="7"/>
      <c r="S31" s="7"/>
      <c r="T31" s="7"/>
      <c r="U31" s="7"/>
      <c r="V31" s="7" t="s">
        <v>892</v>
      </c>
      <c r="W31" s="7" t="str">
        <f>SHOPIFY[[#This Row],[Data]]</f>
        <v>DATASALUD</v>
      </c>
      <c r="X31" s="2" t="str">
        <f>PRODUCTOS[[#This Row],[Tecnología]]</f>
        <v>POWER BI</v>
      </c>
      <c r="Y31" s="2"/>
      <c r="Z31" s="2"/>
      <c r="AA31" s="2"/>
      <c r="AB31" s="2"/>
      <c r="AC31" s="2"/>
      <c r="AD31" s="2"/>
      <c r="AE31" s="2"/>
      <c r="AF31" s="2"/>
      <c r="AG31" s="2"/>
      <c r="AH31" s="2"/>
      <c r="AI31" s="2"/>
      <c r="AJ31" s="2"/>
      <c r="AK31" s="2"/>
      <c r="AL31" s="2"/>
      <c r="AP31" s="7"/>
      <c r="AQ31" s="38"/>
    </row>
    <row r="32" spans="1:43" ht="36" x14ac:dyDescent="0.35">
      <c r="A32" s="2" t="str">
        <f>PRODUCTOS[[#This Row],[id_data]]</f>
        <v>0025</v>
      </c>
      <c r="B32" s="2" t="str">
        <f>PRODUCTOS[[#This Row],[Corr_Producto]]</f>
        <v>00025</v>
      </c>
      <c r="C32" s="2" t="str">
        <f>PRODUCTOS[[#This Row],[Data]]</f>
        <v>DATAEMERGENCY</v>
      </c>
      <c r="D32" s="47" t="str">
        <f>PRODUCTOS[[#This Row],[id_producto]]</f>
        <v>0025-00025</v>
      </c>
      <c r="E32" s="47" t="str">
        <f>PRODUCTOS[[#This Row],[Producto asociado ]]</f>
        <v>Plataforma base App de Emergencia</v>
      </c>
      <c r="F32" s="2">
        <f>PRODUCTOS[[#This Row],[Nombre comercial]]</f>
        <v>0</v>
      </c>
      <c r="G32" s="2">
        <f>PRODUCTOS[[#This Row],[Estado]]</f>
        <v>0</v>
      </c>
      <c r="H32" s="46">
        <f>PRODUCTOS[[#This Row],[Avance]]</f>
        <v>0.5</v>
      </c>
      <c r="I32" s="2" t="str">
        <f>PRODUCTOS[[#This Row],[Responsable Desarrollo]]</f>
        <v>Abner-Patricio</v>
      </c>
      <c r="J32" s="2" t="str">
        <f>PRODUCTOS[[#This Row],[Responsable Información]]</f>
        <v>Carolina</v>
      </c>
      <c r="K32" s="7" t="s">
        <v>985</v>
      </c>
      <c r="L32" s="2" t="s">
        <v>986</v>
      </c>
      <c r="M32" s="2"/>
      <c r="N32" s="2"/>
      <c r="O32" s="2"/>
      <c r="P32" s="2"/>
      <c r="Q32" s="2"/>
      <c r="R32" s="7" t="s">
        <v>989</v>
      </c>
      <c r="S32" s="7"/>
      <c r="T32" s="7"/>
      <c r="U32" s="7"/>
      <c r="V32" s="7" t="s">
        <v>892</v>
      </c>
      <c r="W32" s="7" t="str">
        <f>SHOPIFY[[#This Row],[Data]]</f>
        <v>DATAEMERGENCY</v>
      </c>
      <c r="X32" s="2" t="str">
        <f>PRODUCTOS[[#This Row],[Tecnología]]</f>
        <v>ARCGIS-POWER BI</v>
      </c>
      <c r="Y32" s="2"/>
      <c r="Z32" s="2"/>
      <c r="AA32" s="2"/>
      <c r="AB32" s="2"/>
      <c r="AC32" s="2"/>
      <c r="AD32" s="2"/>
      <c r="AE32" s="2"/>
      <c r="AF32" s="2" t="s">
        <v>983</v>
      </c>
      <c r="AG32" s="2"/>
      <c r="AH32" s="2"/>
      <c r="AI32" s="2"/>
      <c r="AJ32" s="2"/>
      <c r="AK32" s="2"/>
      <c r="AL32" s="2"/>
      <c r="AP32" s="7"/>
      <c r="AQ32" s="13"/>
    </row>
    <row r="33" spans="1:43" ht="29" x14ac:dyDescent="0.35">
      <c r="A33" s="2" t="str">
        <f>PRODUCTOS[[#This Row],[id_data]]</f>
        <v>0019</v>
      </c>
      <c r="B33" s="2" t="str">
        <f>PRODUCTOS[[#This Row],[Corr_Producto]]</f>
        <v>00026</v>
      </c>
      <c r="C33" s="2" t="str">
        <f>PRODUCTOS[[#This Row],[Data]]</f>
        <v>DATAPUEBLOS</v>
      </c>
      <c r="D33" s="2" t="str">
        <f>PRODUCTOS[[#This Row],[id_producto]]</f>
        <v>0019-00026</v>
      </c>
      <c r="E33" s="2" t="str">
        <f>PRODUCTOS[[#This Row],[Producto asociado ]]</f>
        <v>Mapa Pueblos y  Comunidades Linguisticas  - GT</v>
      </c>
      <c r="F33" s="2">
        <f>PRODUCTOS[[#This Row],[Nombre comercial]]</f>
        <v>0</v>
      </c>
      <c r="G33" s="2">
        <f>PRODUCTOS[[#This Row],[Estado]]</f>
        <v>0</v>
      </c>
      <c r="H33" s="46">
        <f>PRODUCTOS[[#This Row],[Avance]]</f>
        <v>0</v>
      </c>
      <c r="I33" s="2">
        <f>PRODUCTOS[[#This Row],[Responsable Desarrollo]]</f>
        <v>0</v>
      </c>
      <c r="J33" s="2">
        <f>PRODUCTOS[[#This Row],[Responsable Información]]</f>
        <v>0</v>
      </c>
      <c r="K33" s="2"/>
      <c r="L33" s="2"/>
      <c r="M33" s="2"/>
      <c r="N33" s="2"/>
      <c r="O33" s="2"/>
      <c r="P33" s="2"/>
      <c r="Q33" s="2"/>
      <c r="R33" s="7"/>
      <c r="S33" s="7"/>
      <c r="T33" s="7"/>
      <c r="U33" s="7"/>
      <c r="V33" s="7" t="s">
        <v>892</v>
      </c>
      <c r="W33" s="7" t="str">
        <f>SHOPIFY[[#This Row],[Data]]</f>
        <v>DATAPUEBLOS</v>
      </c>
      <c r="X33" s="2">
        <f>PRODUCTOS[[#This Row],[Tecnología]]</f>
        <v>0</v>
      </c>
      <c r="Y33" s="2"/>
      <c r="Z33" s="2"/>
      <c r="AA33" s="2"/>
      <c r="AB33" s="2"/>
      <c r="AC33" s="2"/>
      <c r="AD33" s="2"/>
      <c r="AE33" s="2"/>
      <c r="AF33" s="2"/>
      <c r="AG33" s="2"/>
      <c r="AH33" s="2"/>
      <c r="AI33" s="2"/>
      <c r="AJ33" s="2"/>
      <c r="AK33" s="2"/>
      <c r="AL33" s="2"/>
      <c r="AP33" s="7"/>
      <c r="AQ33" s="38"/>
    </row>
    <row r="34" spans="1:43" ht="29" x14ac:dyDescent="0.35">
      <c r="A34" s="2" t="str">
        <f>PRODUCTOS[[#This Row],[id_data]]</f>
        <v>0019</v>
      </c>
      <c r="B34" s="2" t="str">
        <f>PRODUCTOS[[#This Row],[Corr_Producto]]</f>
        <v>00027</v>
      </c>
      <c r="C34" s="2" t="str">
        <f>PRODUCTOS[[#This Row],[Data]]</f>
        <v>DATAPUEBLOS</v>
      </c>
      <c r="D34" s="2" t="str">
        <f>PRODUCTOS[[#This Row],[id_producto]]</f>
        <v>0019-00027</v>
      </c>
      <c r="E34" s="2" t="str">
        <f>PRODUCTOS[[#This Row],[Producto asociado ]]</f>
        <v>Mapa Pueblos y  Comunidades Linguisticas  - HN</v>
      </c>
      <c r="F34" s="2">
        <f>PRODUCTOS[[#This Row],[Nombre comercial]]</f>
        <v>0</v>
      </c>
      <c r="G34" s="2">
        <f>PRODUCTOS[[#This Row],[Estado]]</f>
        <v>0</v>
      </c>
      <c r="H34" s="46">
        <f>PRODUCTOS[[#This Row],[Avance]]</f>
        <v>0</v>
      </c>
      <c r="I34" s="2">
        <f>PRODUCTOS[[#This Row],[Responsable Desarrollo]]</f>
        <v>0</v>
      </c>
      <c r="J34" s="2">
        <f>PRODUCTOS[[#This Row],[Responsable Información]]</f>
        <v>0</v>
      </c>
      <c r="K34" s="2"/>
      <c r="L34" s="2"/>
      <c r="M34" s="2"/>
      <c r="N34" s="2"/>
      <c r="O34" s="2"/>
      <c r="P34" s="2"/>
      <c r="Q34" s="2"/>
      <c r="R34" s="7"/>
      <c r="S34" s="7"/>
      <c r="T34" s="7"/>
      <c r="U34" s="7"/>
      <c r="V34" s="7" t="s">
        <v>892</v>
      </c>
      <c r="W34" s="7" t="str">
        <f>SHOPIFY[[#This Row],[Data]]</f>
        <v>DATAPUEBLOS</v>
      </c>
      <c r="X34" s="2">
        <f>PRODUCTOS[[#This Row],[Tecnología]]</f>
        <v>0</v>
      </c>
      <c r="Y34" s="2"/>
      <c r="Z34" s="2"/>
      <c r="AA34" s="2"/>
      <c r="AB34" s="2"/>
      <c r="AC34" s="2"/>
      <c r="AD34" s="2"/>
      <c r="AE34" s="2"/>
      <c r="AF34" s="2"/>
      <c r="AG34" s="2"/>
      <c r="AH34" s="2"/>
      <c r="AI34" s="2"/>
      <c r="AJ34" s="2"/>
      <c r="AK34" s="2"/>
      <c r="AL34" s="2"/>
      <c r="AP34" s="7"/>
      <c r="AQ34" s="38"/>
    </row>
    <row r="35" spans="1:43" ht="29" x14ac:dyDescent="0.35">
      <c r="A35" s="2" t="str">
        <f>PRODUCTOS[[#This Row],[id_data]]</f>
        <v>0004</v>
      </c>
      <c r="B35" s="2" t="str">
        <f>PRODUCTOS[[#This Row],[Corr_Producto]]</f>
        <v>00028</v>
      </c>
      <c r="C35" s="2" t="str">
        <f>PRODUCTOS[[#This Row],[Data]]</f>
        <v>DATAMUNICIPIO</v>
      </c>
      <c r="D35" s="47" t="str">
        <f>PRODUCTOS[[#This Row],[id_producto]]</f>
        <v>0004-00028</v>
      </c>
      <c r="E35" s="47" t="str">
        <f>PRODUCTOS[[#This Row],[Producto asociado ]]</f>
        <v>Censo - GT</v>
      </c>
      <c r="F35" s="2">
        <f>PRODUCTOS[[#This Row],[Nombre comercial]]</f>
        <v>0</v>
      </c>
      <c r="G35" s="2">
        <f>PRODUCTOS[[#This Row],[Estado]]</f>
        <v>0</v>
      </c>
      <c r="H35" s="46">
        <f>PRODUCTOS[[#This Row],[Avance]]</f>
        <v>0.5</v>
      </c>
      <c r="I35" s="2" t="str">
        <f>PRODUCTOS[[#This Row],[Responsable Desarrollo]]</f>
        <v>Abner-Patricio</v>
      </c>
      <c r="J35" s="2" t="str">
        <f>PRODUCTOS[[#This Row],[Responsable Información]]</f>
        <v>Astrid</v>
      </c>
      <c r="K35" s="2" t="s">
        <v>981</v>
      </c>
      <c r="L35" s="2" t="s">
        <v>986</v>
      </c>
      <c r="M35" s="2"/>
      <c r="N35" s="2"/>
      <c r="O35" s="2"/>
      <c r="P35" s="2"/>
      <c r="Q35" s="2"/>
      <c r="R35" s="7"/>
      <c r="S35" s="7"/>
      <c r="T35" s="7"/>
      <c r="U35" s="7"/>
      <c r="V35" s="7" t="s">
        <v>892</v>
      </c>
      <c r="W35" s="7" t="str">
        <f>SHOPIFY[[#This Row],[Data]]</f>
        <v>DATAMUNICIPIO</v>
      </c>
      <c r="X35" s="2" t="str">
        <f>PRODUCTOS[[#This Row],[Tecnología]]</f>
        <v>ARCGIS-POWER BI</v>
      </c>
      <c r="Y35" s="2"/>
      <c r="Z35" s="2"/>
      <c r="AA35" s="2"/>
      <c r="AB35" s="2"/>
      <c r="AC35" s="2"/>
      <c r="AD35" s="2"/>
      <c r="AE35" s="2"/>
      <c r="AF35" s="2"/>
      <c r="AG35" s="2"/>
      <c r="AH35" s="2"/>
      <c r="AI35" s="2"/>
      <c r="AJ35" s="2"/>
      <c r="AK35" s="2"/>
      <c r="AL35" s="2"/>
      <c r="AP35" s="7"/>
      <c r="AQ35" s="38"/>
    </row>
    <row r="36" spans="1:43" ht="29" x14ac:dyDescent="0.35">
      <c r="A36" s="2" t="str">
        <f>PRODUCTOS[[#This Row],[id_data]]</f>
        <v>0007</v>
      </c>
      <c r="B36" s="2" t="str">
        <f>PRODUCTOS[[#This Row],[Corr_Producto]]</f>
        <v>00029</v>
      </c>
      <c r="C36" s="2" t="str">
        <f>PRODUCTOS[[#This Row],[Data]]</f>
        <v>DATAEMPRESA</v>
      </c>
      <c r="D36" s="47" t="str">
        <f>PRODUCTOS[[#This Row],[id_producto]]</f>
        <v>0007-00029</v>
      </c>
      <c r="E36" s="47" t="str">
        <f>PRODUCTOS[[#This Row],[Producto asociado ]]</f>
        <v>Información de Empresas Según categoría</v>
      </c>
      <c r="F36" s="2">
        <f>PRODUCTOS[[#This Row],[Nombre comercial]]</f>
        <v>0</v>
      </c>
      <c r="G36" s="2">
        <f>PRODUCTOS[[#This Row],[Estado]]</f>
        <v>0</v>
      </c>
      <c r="H36" s="46">
        <f>PRODUCTOS[[#This Row],[Avance]]</f>
        <v>0.9</v>
      </c>
      <c r="I36" s="2" t="str">
        <f>PRODUCTOS[[#This Row],[Responsable Desarrollo]]</f>
        <v>Patricio</v>
      </c>
      <c r="J36" s="2" t="str">
        <f>PRODUCTOS[[#This Row],[Responsable Información]]</f>
        <v>Fernanda</v>
      </c>
      <c r="K36" s="2" t="s">
        <v>980</v>
      </c>
      <c r="L36" s="2"/>
      <c r="M36" s="2"/>
      <c r="N36" s="2"/>
      <c r="O36" s="2"/>
      <c r="P36" s="2"/>
      <c r="Q36" s="2"/>
      <c r="R36" s="7"/>
      <c r="S36" s="7"/>
      <c r="T36" s="7"/>
      <c r="U36" s="7"/>
      <c r="V36" s="7" t="s">
        <v>892</v>
      </c>
      <c r="W36" s="7" t="str">
        <f>SHOPIFY[[#This Row],[Data]]</f>
        <v>DATAEMPRESA</v>
      </c>
      <c r="X36" s="2" t="str">
        <f>PRODUCTOS[[#This Row],[Tecnología]]</f>
        <v>POWER BI</v>
      </c>
      <c r="Y36" s="2"/>
      <c r="Z36" s="2"/>
      <c r="AA36" s="2"/>
      <c r="AB36" s="2"/>
      <c r="AC36" s="2"/>
      <c r="AD36" s="2"/>
      <c r="AE36" s="2"/>
      <c r="AF36" s="2"/>
      <c r="AG36" s="2"/>
      <c r="AH36" s="2"/>
      <c r="AI36" s="2"/>
      <c r="AJ36" s="2"/>
      <c r="AK36" s="2"/>
      <c r="AL36" s="2"/>
      <c r="AP36" s="7"/>
      <c r="AQ36" s="38"/>
    </row>
    <row r="37" spans="1:43" x14ac:dyDescent="0.35">
      <c r="A37" s="2" t="str">
        <f>PRODUCTOS[[#This Row],[id_data]]</f>
        <v>0004</v>
      </c>
      <c r="B37" s="2" t="str">
        <f>PRODUCTOS[[#This Row],[Corr_Producto]]</f>
        <v>00030</v>
      </c>
      <c r="C37" s="2" t="str">
        <f>PRODUCTOS[[#This Row],[Data]]</f>
        <v>DATAMUNICIPIO</v>
      </c>
      <c r="D37" s="47" t="str">
        <f>PRODUCTOS[[#This Row],[id_producto]]</f>
        <v>0004-00030</v>
      </c>
      <c r="E37" s="47" t="str">
        <f>PRODUCTOS[[#This Row],[Producto asociado ]]</f>
        <v>Ranking Gestión Municipal 2018 - GT</v>
      </c>
      <c r="F37" s="2">
        <f>PRODUCTOS[[#This Row],[Nombre comercial]]</f>
        <v>0</v>
      </c>
      <c r="G37" s="2">
        <f>PRODUCTOS[[#This Row],[Estado]]</f>
        <v>0</v>
      </c>
      <c r="H37" s="46">
        <f>PRODUCTOS[[#This Row],[Avance]]</f>
        <v>1</v>
      </c>
      <c r="I37" s="2" t="str">
        <f>PRODUCTOS[[#This Row],[Responsable Desarrollo]]</f>
        <v>Patricio</v>
      </c>
      <c r="J37" s="2" t="str">
        <f>PRODUCTOS[[#This Row],[Responsable Información]]</f>
        <v>Astrid</v>
      </c>
      <c r="K37" s="2" t="s">
        <v>981</v>
      </c>
      <c r="L37" s="2" t="s">
        <v>986</v>
      </c>
      <c r="M37" s="2"/>
      <c r="N37" s="2"/>
      <c r="O37" s="2"/>
      <c r="P37" s="2"/>
      <c r="Q37" s="2"/>
      <c r="R37" s="7"/>
      <c r="S37" s="7"/>
      <c r="T37" s="7"/>
      <c r="U37" s="7"/>
      <c r="V37" s="7" t="s">
        <v>892</v>
      </c>
      <c r="W37" s="7" t="str">
        <f>SHOPIFY[[#This Row],[Data]]</f>
        <v>DATAMUNICIPIO</v>
      </c>
      <c r="X37" s="2" t="str">
        <f>PRODUCTOS[[#This Row],[Tecnología]]</f>
        <v>POWER BI</v>
      </c>
      <c r="Y37" s="2"/>
      <c r="Z37" s="2"/>
      <c r="AA37" s="2"/>
      <c r="AB37" s="2"/>
      <c r="AC37" s="2"/>
      <c r="AD37" s="2"/>
      <c r="AE37" s="2"/>
      <c r="AF37" s="2"/>
      <c r="AG37" s="2"/>
      <c r="AH37" s="2"/>
      <c r="AI37" s="2"/>
      <c r="AJ37" s="2"/>
      <c r="AK37" s="2"/>
      <c r="AL37" s="2"/>
      <c r="AP37" s="7"/>
      <c r="AQ37" s="38"/>
    </row>
    <row r="38" spans="1:43" x14ac:dyDescent="0.35">
      <c r="A38" s="2" t="str">
        <f>PRODUCTOS[[#This Row],[id_data]]</f>
        <v>0021</v>
      </c>
      <c r="B38" s="2" t="str">
        <f>PRODUCTOS[[#This Row],[Corr_Producto]]</f>
        <v>00031</v>
      </c>
      <c r="C38" s="2" t="str">
        <f>PRODUCTOS[[#This Row],[Data]]</f>
        <v>DATAODS</v>
      </c>
      <c r="D38" s="2" t="str">
        <f>PRODUCTOS[[#This Row],[id_producto]]</f>
        <v>0021-00031</v>
      </c>
      <c r="E38" s="2" t="str">
        <f>PRODUCTOS[[#This Row],[Producto asociado ]]</f>
        <v>ODS1</v>
      </c>
      <c r="F38" s="2">
        <f>PRODUCTOS[[#This Row],[Nombre comercial]]</f>
        <v>0</v>
      </c>
      <c r="G38" s="2">
        <f>PRODUCTOS[[#This Row],[Estado]]</f>
        <v>0</v>
      </c>
      <c r="H38" s="46">
        <f>PRODUCTOS[[#This Row],[Avance]]</f>
        <v>0</v>
      </c>
      <c r="I38" s="2">
        <f>PRODUCTOS[[#This Row],[Responsable Desarrollo]]</f>
        <v>0</v>
      </c>
      <c r="J38" s="2" t="str">
        <f>PRODUCTOS[[#This Row],[Responsable Información]]</f>
        <v>Karen</v>
      </c>
      <c r="K38" s="2"/>
      <c r="L38" s="2"/>
      <c r="M38" s="2"/>
      <c r="N38" s="2"/>
      <c r="O38" s="2"/>
      <c r="P38" s="2"/>
      <c r="Q38" s="2"/>
      <c r="R38" s="7"/>
      <c r="S38" s="7"/>
      <c r="T38" s="7"/>
      <c r="U38" s="7"/>
      <c r="V38" s="7" t="s">
        <v>892</v>
      </c>
      <c r="W38" s="7" t="str">
        <f>SHOPIFY[[#This Row],[Data]]</f>
        <v>DATAODS</v>
      </c>
      <c r="X38" s="2">
        <f>PRODUCTOS[[#This Row],[Tecnología]]</f>
        <v>0</v>
      </c>
      <c r="Y38" s="2"/>
      <c r="Z38" s="2"/>
      <c r="AA38" s="2"/>
      <c r="AB38" s="2"/>
      <c r="AC38" s="2"/>
      <c r="AD38" s="2"/>
      <c r="AE38" s="2"/>
      <c r="AF38" s="2"/>
      <c r="AG38" s="2"/>
      <c r="AH38" s="2"/>
      <c r="AI38" s="2"/>
      <c r="AJ38" s="2"/>
      <c r="AK38" s="2"/>
      <c r="AL38" s="2"/>
      <c r="AP38" s="7"/>
      <c r="AQ38" s="38"/>
    </row>
    <row r="39" spans="1:43" x14ac:dyDescent="0.35">
      <c r="A39" s="2" t="str">
        <f>PRODUCTOS[[#This Row],[id_data]]</f>
        <v>0012</v>
      </c>
      <c r="B39" s="2" t="str">
        <f>PRODUCTOS[[#This Row],[Corr_Producto]]</f>
        <v>00032</v>
      </c>
      <c r="C39" s="2" t="str">
        <f>PRODUCTOS[[#This Row],[Data]]</f>
        <v>DATARIESGO</v>
      </c>
      <c r="D39" s="47" t="str">
        <f>PRODUCTOS[[#This Row],[id_producto]]</f>
        <v>0012-00032</v>
      </c>
      <c r="E39" s="47" t="str">
        <f>PRODUCTOS[[#This Row],[Producto asociado ]]</f>
        <v>Femicidios 2020</v>
      </c>
      <c r="F39" s="2">
        <f>PRODUCTOS[[#This Row],[Nombre comercial]]</f>
        <v>0</v>
      </c>
      <c r="G39" s="2">
        <f>PRODUCTOS[[#This Row],[Estado]]</f>
        <v>0</v>
      </c>
      <c r="H39" s="46">
        <f>PRODUCTOS[[#This Row],[Avance]]</f>
        <v>1</v>
      </c>
      <c r="I39" s="2" t="str">
        <f>PRODUCTOS[[#This Row],[Responsable Desarrollo]]</f>
        <v>Patricio</v>
      </c>
      <c r="J39" s="2" t="str">
        <f>PRODUCTOS[[#This Row],[Responsable Información]]</f>
        <v>Macarena</v>
      </c>
      <c r="K39" s="2" t="s">
        <v>980</v>
      </c>
      <c r="L39" s="2"/>
      <c r="M39" s="2"/>
      <c r="N39" s="2"/>
      <c r="O39" s="2"/>
      <c r="P39" s="2"/>
      <c r="Q39" s="2"/>
      <c r="R39" s="7"/>
      <c r="S39" s="7"/>
      <c r="T39" s="7"/>
      <c r="U39" s="7"/>
      <c r="V39" s="7" t="s">
        <v>892</v>
      </c>
      <c r="W39" s="7" t="str">
        <f>SHOPIFY[[#This Row],[Data]]</f>
        <v>DATARIESGO</v>
      </c>
      <c r="X39" s="2" t="str">
        <f>PRODUCTOS[[#This Row],[Tecnología]]</f>
        <v>POWER BI</v>
      </c>
      <c r="Y39" s="2"/>
      <c r="Z39" s="2"/>
      <c r="AA39" s="2"/>
      <c r="AB39" s="2"/>
      <c r="AC39" s="2"/>
      <c r="AD39" s="2"/>
      <c r="AE39" s="2"/>
      <c r="AF39" s="2"/>
      <c r="AG39" s="2"/>
      <c r="AH39" s="2"/>
      <c r="AI39" s="2"/>
      <c r="AJ39" s="2"/>
      <c r="AK39" s="2"/>
      <c r="AL39" s="2"/>
      <c r="AP39" s="7"/>
      <c r="AQ39" s="38"/>
    </row>
    <row r="40" spans="1:43" ht="29" x14ac:dyDescent="0.35">
      <c r="A40" s="2" t="str">
        <f>PRODUCTOS[[#This Row],[id_data]]</f>
        <v>0003</v>
      </c>
      <c r="B40" s="2" t="str">
        <f>PRODUCTOS[[#This Row],[Corr_Producto]]</f>
        <v>00033</v>
      </c>
      <c r="C40" s="2" t="str">
        <f>PRODUCTOS[[#This Row],[Data]]</f>
        <v>DATAAGRO</v>
      </c>
      <c r="D40" s="47" t="str">
        <f>PRODUCTOS[[#This Row],[id_producto]]</f>
        <v>0003-00033</v>
      </c>
      <c r="E40" s="47" t="str">
        <f>PRODUCTOS[[#This Row],[Producto asociado ]]</f>
        <v>AGROSTAT - Estadísticas Productivas Agrícolas</v>
      </c>
      <c r="F40" s="2">
        <f>PRODUCTOS[[#This Row],[Nombre comercial]]</f>
        <v>0</v>
      </c>
      <c r="G40" s="2">
        <f>PRODUCTOS[[#This Row],[Estado]]</f>
        <v>0</v>
      </c>
      <c r="H40" s="46">
        <f>PRODUCTOS[[#This Row],[Avance]]</f>
        <v>0.6</v>
      </c>
      <c r="I40" s="2" t="str">
        <f>PRODUCTOS[[#This Row],[Responsable Desarrollo]]</f>
        <v>Patricio</v>
      </c>
      <c r="J40" s="2" t="str">
        <f>PRODUCTOS[[#This Row],[Responsable Información]]</f>
        <v>Claudia</v>
      </c>
      <c r="K40" s="2" t="s">
        <v>981</v>
      </c>
      <c r="L40" s="2" t="s">
        <v>986</v>
      </c>
      <c r="M40" s="2"/>
      <c r="N40" s="2" t="s">
        <v>987</v>
      </c>
      <c r="O40" s="2"/>
      <c r="P40" s="2" t="s">
        <v>988</v>
      </c>
      <c r="Q40" s="2"/>
      <c r="R40" s="7"/>
      <c r="S40" s="7"/>
      <c r="T40" s="7"/>
      <c r="U40" s="7"/>
      <c r="V40" s="7" t="s">
        <v>892</v>
      </c>
      <c r="W40" s="7" t="str">
        <f>SHOPIFY[[#This Row],[Data]]</f>
        <v>DATAAGRO</v>
      </c>
      <c r="X40" s="2" t="str">
        <f>PRODUCTOS[[#This Row],[Tecnología]]</f>
        <v>POWER BI</v>
      </c>
      <c r="Y40" s="2"/>
      <c r="Z40" s="2"/>
      <c r="AA40" s="2"/>
      <c r="AB40" s="2"/>
      <c r="AC40" s="2"/>
      <c r="AD40" s="2"/>
      <c r="AE40" s="2"/>
      <c r="AF40" s="2"/>
      <c r="AG40" s="2"/>
      <c r="AH40" s="2"/>
      <c r="AI40" s="2"/>
      <c r="AJ40" s="2"/>
      <c r="AK40" s="2"/>
      <c r="AL40" s="2"/>
      <c r="AP40" s="7"/>
      <c r="AQ40" s="38"/>
    </row>
    <row r="41" spans="1:43" x14ac:dyDescent="0.35">
      <c r="A41" s="2" t="str">
        <f>PRODUCTOS[[#This Row],[id_data]]</f>
        <v>0003</v>
      </c>
      <c r="B41" s="2" t="str">
        <f>PRODUCTOS[[#This Row],[Corr_Producto]]</f>
        <v>00034</v>
      </c>
      <c r="C41" s="2" t="str">
        <f>PRODUCTOS[[#This Row],[Data]]</f>
        <v>DATAAGRO</v>
      </c>
      <c r="D41" s="2" t="str">
        <f>PRODUCTOS[[#This Row],[id_producto]]</f>
        <v>0003-00034</v>
      </c>
      <c r="E41" s="2" t="str">
        <f>PRODUCTOS[[#This Row],[Producto asociado ]]</f>
        <v>AGROCLIMA - Geomática agrícola</v>
      </c>
      <c r="F41" s="2">
        <f>PRODUCTOS[[#This Row],[Nombre comercial]]</f>
        <v>0</v>
      </c>
      <c r="G41" s="2">
        <f>PRODUCTOS[[#This Row],[Estado]]</f>
        <v>0</v>
      </c>
      <c r="H41" s="46">
        <f>PRODUCTOS[[#This Row],[Avance]]</f>
        <v>0</v>
      </c>
      <c r="I41" s="2">
        <f>PRODUCTOS[[#This Row],[Responsable Desarrollo]]</f>
        <v>0</v>
      </c>
      <c r="J41" s="2" t="str">
        <f>PRODUCTOS[[#This Row],[Responsable Información]]</f>
        <v>Claudia</v>
      </c>
      <c r="K41" s="2"/>
      <c r="L41" s="2"/>
      <c r="M41" s="2"/>
      <c r="N41" s="2"/>
      <c r="O41" s="2"/>
      <c r="P41" s="2"/>
      <c r="Q41" s="2"/>
      <c r="R41" s="7"/>
      <c r="S41" s="7"/>
      <c r="T41" s="7"/>
      <c r="U41" s="7"/>
      <c r="V41" s="7" t="s">
        <v>892</v>
      </c>
      <c r="W41" s="7" t="str">
        <f>SHOPIFY[[#This Row],[Data]]</f>
        <v>DATAAGRO</v>
      </c>
      <c r="X41" s="2">
        <f>PRODUCTOS[[#This Row],[Tecnología]]</f>
        <v>0</v>
      </c>
      <c r="Y41" s="2"/>
      <c r="Z41" s="2"/>
      <c r="AA41" s="2"/>
      <c r="AB41" s="2"/>
      <c r="AC41" s="2"/>
      <c r="AD41" s="2"/>
      <c r="AE41" s="2"/>
      <c r="AF41" s="2"/>
      <c r="AG41" s="2"/>
      <c r="AH41" s="2"/>
      <c r="AI41" s="2"/>
      <c r="AJ41" s="2"/>
      <c r="AK41" s="2"/>
      <c r="AL41" s="2"/>
      <c r="AP41" s="7"/>
      <c r="AQ41" s="38"/>
    </row>
    <row r="42" spans="1:43" ht="29" x14ac:dyDescent="0.35">
      <c r="A42" s="2" t="str">
        <f>PRODUCTOS[[#This Row],[id_data]]</f>
        <v>0003</v>
      </c>
      <c r="B42" s="2" t="str">
        <f>PRODUCTOS[[#This Row],[Corr_Producto]]</f>
        <v>00035</v>
      </c>
      <c r="C42" s="2" t="str">
        <f>PRODUCTOS[[#This Row],[Data]]</f>
        <v>DATAAGRO</v>
      </c>
      <c r="D42" s="47" t="str">
        <f>PRODUCTOS[[#This Row],[id_producto]]</f>
        <v>0003-00035</v>
      </c>
      <c r="E42" s="47" t="str">
        <f>PRODUCTOS[[#This Row],[Producto asociado ]]</f>
        <v>Agrostat. Estadística del AGRO GUATEMALA</v>
      </c>
      <c r="F42" s="2" t="str">
        <f>PRODUCTOS[[#This Row],[Nombre comercial]]</f>
        <v>AGROSTAT - GT</v>
      </c>
      <c r="G42" s="2">
        <f>PRODUCTOS[[#This Row],[Estado]]</f>
        <v>0</v>
      </c>
      <c r="H42" s="46">
        <f>PRODUCTOS[[#This Row],[Avance]]</f>
        <v>0.5</v>
      </c>
      <c r="I42" s="2" t="str">
        <f>PRODUCTOS[[#This Row],[Responsable Desarrollo]]</f>
        <v>Patricio</v>
      </c>
      <c r="J42" s="2" t="str">
        <f>PRODUCTOS[[#This Row],[Responsable Información]]</f>
        <v>Claudia</v>
      </c>
      <c r="K42" s="2" t="s">
        <v>981</v>
      </c>
      <c r="L42" s="2" t="s">
        <v>986</v>
      </c>
      <c r="M42" s="2"/>
      <c r="N42" s="2" t="s">
        <v>987</v>
      </c>
      <c r="O42" s="2"/>
      <c r="P42" s="2" t="s">
        <v>988</v>
      </c>
      <c r="Q42" s="2"/>
      <c r="R42" s="7"/>
      <c r="S42" s="7"/>
      <c r="T42" s="7"/>
      <c r="U42" s="7"/>
      <c r="V42" s="7" t="s">
        <v>892</v>
      </c>
      <c r="W42" s="7" t="str">
        <f>SHOPIFY[[#This Row],[Data]]</f>
        <v>DATAAGRO</v>
      </c>
      <c r="X42" s="2" t="str">
        <f>PRODUCTOS[[#This Row],[Tecnología]]</f>
        <v>POWER BI</v>
      </c>
      <c r="Y42" s="2"/>
      <c r="Z42" s="2"/>
      <c r="AA42" s="2"/>
      <c r="AB42" s="2"/>
      <c r="AC42" s="2"/>
      <c r="AD42" s="2"/>
      <c r="AE42" s="2"/>
      <c r="AF42" s="2"/>
      <c r="AG42" s="2"/>
      <c r="AH42" s="2"/>
      <c r="AI42" s="2"/>
      <c r="AJ42" s="2"/>
      <c r="AK42" s="2"/>
      <c r="AL42" s="2"/>
      <c r="AP42" s="7"/>
      <c r="AQ42" s="38"/>
    </row>
    <row r="43" spans="1:43" ht="29" x14ac:dyDescent="0.35">
      <c r="A43" s="2" t="str">
        <f>PRODUCTOS[[#This Row],[id_data]]</f>
        <v>0014</v>
      </c>
      <c r="B43" s="2" t="str">
        <f>PRODUCTOS[[#This Row],[Corr_Producto]]</f>
        <v>00036</v>
      </c>
      <c r="C43" s="2" t="str">
        <f>PRODUCTOS[[#This Row],[Data]]</f>
        <v>DATATRANSPARENCIA</v>
      </c>
      <c r="D43" s="2" t="str">
        <f>PRODUCTOS[[#This Row],[id_producto]]</f>
        <v>0014-00036</v>
      </c>
      <c r="E43" s="2" t="str">
        <f>PRODUCTOS[[#This Row],[Producto asociado ]]</f>
        <v>Información Consejo Transparencia</v>
      </c>
      <c r="F43" s="2">
        <f>PRODUCTOS[[#This Row],[Nombre comercial]]</f>
        <v>0</v>
      </c>
      <c r="G43" s="2">
        <f>PRODUCTOS[[#This Row],[Estado]]</f>
        <v>0</v>
      </c>
      <c r="H43" s="46">
        <f>PRODUCTOS[[#This Row],[Avance]]</f>
        <v>0</v>
      </c>
      <c r="I43" s="2">
        <f>PRODUCTOS[[#This Row],[Responsable Desarrollo]]</f>
        <v>0</v>
      </c>
      <c r="J43" s="2">
        <f>PRODUCTOS[[#This Row],[Responsable Información]]</f>
        <v>0</v>
      </c>
      <c r="K43" s="2"/>
      <c r="L43" s="2"/>
      <c r="M43" s="2"/>
      <c r="N43" s="2"/>
      <c r="O43" s="2"/>
      <c r="P43" s="2"/>
      <c r="Q43" s="2"/>
      <c r="R43" s="7"/>
      <c r="S43" s="7"/>
      <c r="T43" s="7"/>
      <c r="U43" s="7"/>
      <c r="V43" s="7" t="s">
        <v>892</v>
      </c>
      <c r="W43" s="7" t="str">
        <f>SHOPIFY[[#This Row],[Data]]</f>
        <v>DATATRANSPARENCIA</v>
      </c>
      <c r="X43" s="2">
        <f>PRODUCTOS[[#This Row],[Tecnología]]</f>
        <v>0</v>
      </c>
      <c r="Y43" s="2"/>
      <c r="Z43" s="2"/>
      <c r="AA43" s="2"/>
      <c r="AB43" s="2"/>
      <c r="AC43" s="2"/>
      <c r="AD43" s="2"/>
      <c r="AE43" s="2"/>
      <c r="AF43" s="2"/>
      <c r="AG43" s="2"/>
      <c r="AH43" s="2"/>
      <c r="AI43" s="2"/>
      <c r="AJ43" s="2"/>
      <c r="AK43" s="2"/>
      <c r="AL43" s="2"/>
      <c r="AP43" s="7"/>
      <c r="AQ43" s="38"/>
    </row>
    <row r="44" spans="1:43" ht="29" x14ac:dyDescent="0.35">
      <c r="A44" s="2" t="str">
        <f>PRODUCTOS[[#This Row],[id_data]]</f>
        <v>0014</v>
      </c>
      <c r="B44" s="2" t="str">
        <f>PRODUCTOS[[#This Row],[Corr_Producto]]</f>
        <v>00037</v>
      </c>
      <c r="C44" s="2" t="str">
        <f>PRODUCTOS[[#This Row],[Data]]</f>
        <v>DATATRANSPARENCIA</v>
      </c>
      <c r="D44" s="2" t="str">
        <f>PRODUCTOS[[#This Row],[id_producto]]</f>
        <v>0014-00037</v>
      </c>
      <c r="E44" s="2" t="str">
        <f>PRODUCTOS[[#This Row],[Producto asociado ]]</f>
        <v>Información SERNAC</v>
      </c>
      <c r="F44" s="2">
        <f>PRODUCTOS[[#This Row],[Nombre comercial]]</f>
        <v>0</v>
      </c>
      <c r="G44" s="2">
        <f>PRODUCTOS[[#This Row],[Estado]]</f>
        <v>0</v>
      </c>
      <c r="H44" s="46">
        <f>PRODUCTOS[[#This Row],[Avance]]</f>
        <v>0</v>
      </c>
      <c r="I44" s="2">
        <f>PRODUCTOS[[#This Row],[Responsable Desarrollo]]</f>
        <v>0</v>
      </c>
      <c r="J44" s="2">
        <f>PRODUCTOS[[#This Row],[Responsable Información]]</f>
        <v>0</v>
      </c>
      <c r="K44" s="2"/>
      <c r="L44" s="2"/>
      <c r="M44" s="2"/>
      <c r="N44" s="2"/>
      <c r="O44" s="2"/>
      <c r="P44" s="2"/>
      <c r="Q44" s="2"/>
      <c r="R44" s="7"/>
      <c r="S44" s="7"/>
      <c r="T44" s="7"/>
      <c r="U44" s="7"/>
      <c r="V44" s="7" t="s">
        <v>892</v>
      </c>
      <c r="W44" s="7" t="str">
        <f>SHOPIFY[[#This Row],[Data]]</f>
        <v>DATATRANSPARENCIA</v>
      </c>
      <c r="X44" s="2">
        <f>PRODUCTOS[[#This Row],[Tecnología]]</f>
        <v>0</v>
      </c>
      <c r="Y44" s="2"/>
      <c r="Z44" s="2"/>
      <c r="AA44" s="2"/>
      <c r="AB44" s="2"/>
      <c r="AC44" s="2"/>
      <c r="AD44" s="2"/>
      <c r="AE44" s="2"/>
      <c r="AF44" s="2"/>
      <c r="AG44" s="2"/>
      <c r="AH44" s="2"/>
      <c r="AI44" s="2"/>
      <c r="AJ44" s="2"/>
      <c r="AK44" s="2"/>
      <c r="AL44" s="2"/>
      <c r="AP44" s="7"/>
      <c r="AQ44" s="38"/>
    </row>
    <row r="45" spans="1:43" ht="72" x14ac:dyDescent="0.35">
      <c r="A45" s="2" t="str">
        <f>PRODUCTOS[[#This Row],[id_data]]</f>
        <v>0009</v>
      </c>
      <c r="B45" s="2" t="str">
        <f>PRODUCTOS[[#This Row],[Corr_Producto]]</f>
        <v>00038</v>
      </c>
      <c r="C45" s="2" t="str">
        <f>PRODUCTOS[[#This Row],[Data]]</f>
        <v>DATAVIVIENDA</v>
      </c>
      <c r="D45" s="47" t="str">
        <f>PRODUCTOS[[#This Row],[id_producto]]</f>
        <v>0009-00038</v>
      </c>
      <c r="E45" s="47" t="str">
        <f>PRODUCTOS[[#This Row],[Producto asociado ]]</f>
        <v>ICVU 2017-2018-2019</v>
      </c>
      <c r="F45" s="2">
        <f>PRODUCTOS[[#This Row],[Nombre comercial]]</f>
        <v>0</v>
      </c>
      <c r="G45" s="2">
        <f>PRODUCTOS[[#This Row],[Estado]]</f>
        <v>0</v>
      </c>
      <c r="H45" s="46">
        <f>PRODUCTOS[[#This Row],[Avance]]</f>
        <v>1</v>
      </c>
      <c r="I45" s="2" t="str">
        <f>PRODUCTOS[[#This Row],[Responsable Desarrollo]]</f>
        <v>Abner</v>
      </c>
      <c r="J45" s="2" t="str">
        <f>PRODUCTOS[[#This Row],[Responsable Información]]</f>
        <v>Reyes-Monse</v>
      </c>
      <c r="K45" s="2" t="s">
        <v>981</v>
      </c>
      <c r="L45" s="2"/>
      <c r="M45" s="2"/>
      <c r="N45" s="2"/>
      <c r="O45" s="2"/>
      <c r="P45" s="2"/>
      <c r="Q45" s="2"/>
      <c r="R45" s="7" t="s">
        <v>984</v>
      </c>
      <c r="S45" s="7"/>
      <c r="T45" s="7"/>
      <c r="U45" s="7"/>
      <c r="V45" s="7" t="s">
        <v>892</v>
      </c>
      <c r="W45" s="7" t="str">
        <f>SHOPIFY[[#This Row],[Data]]</f>
        <v>DATAVIVIENDA</v>
      </c>
      <c r="X45" s="2" t="str">
        <f>PRODUCTOS[[#This Row],[Tecnología]]</f>
        <v>ARCGISONLINE</v>
      </c>
      <c r="Y45" s="2"/>
      <c r="Z45" s="2"/>
      <c r="AA45" s="2"/>
      <c r="AB45" s="2"/>
      <c r="AC45" s="2"/>
      <c r="AD45" s="2"/>
      <c r="AE45" s="2"/>
      <c r="AF45" s="2"/>
      <c r="AG45" s="2"/>
      <c r="AH45" s="2"/>
      <c r="AI45" s="2"/>
      <c r="AJ45" s="2"/>
      <c r="AK45" s="2"/>
      <c r="AL45" s="2"/>
      <c r="AP45" s="7"/>
      <c r="AQ45" s="38"/>
    </row>
    <row r="46" spans="1:43" ht="29" x14ac:dyDescent="0.35">
      <c r="A46" s="2" t="str">
        <f>PRODUCTOS[[#This Row],[id_data]]</f>
        <v>0013</v>
      </c>
      <c r="B46" s="2" t="str">
        <f>PRODUCTOS[[#This Row],[Corr_Producto]]</f>
        <v>00039</v>
      </c>
      <c r="C46" s="2" t="str">
        <f>PRODUCTOS[[#This Row],[Data]]</f>
        <v>DATACLIMA</v>
      </c>
      <c r="D46" s="2" t="str">
        <f>PRODUCTOS[[#This Row],[id_producto]]</f>
        <v>0013-00039</v>
      </c>
      <c r="E46" s="2" t="str">
        <f>PRODUCTOS[[#This Row],[Producto asociado ]]</f>
        <v>Datos climáticos en tiempo real e históricos</v>
      </c>
      <c r="F46" s="2">
        <f>PRODUCTOS[[#This Row],[Nombre comercial]]</f>
        <v>0</v>
      </c>
      <c r="G46" s="2">
        <f>PRODUCTOS[[#This Row],[Estado]]</f>
        <v>0</v>
      </c>
      <c r="H46" s="46">
        <f>PRODUCTOS[[#This Row],[Avance]]</f>
        <v>0</v>
      </c>
      <c r="I46" s="2">
        <f>PRODUCTOS[[#This Row],[Responsable Desarrollo]]</f>
        <v>0</v>
      </c>
      <c r="J46" s="2">
        <f>PRODUCTOS[[#This Row],[Responsable Información]]</f>
        <v>0</v>
      </c>
      <c r="K46" s="2"/>
      <c r="L46" s="2"/>
      <c r="M46" s="2"/>
      <c r="N46" s="2"/>
      <c r="O46" s="2"/>
      <c r="P46" s="2"/>
      <c r="Q46" s="2"/>
      <c r="R46" s="7"/>
      <c r="S46" s="7"/>
      <c r="T46" s="7"/>
      <c r="U46" s="7"/>
      <c r="V46" s="7" t="s">
        <v>892</v>
      </c>
      <c r="W46" s="7" t="str">
        <f>SHOPIFY[[#This Row],[Data]]</f>
        <v>DATACLIMA</v>
      </c>
      <c r="X46" s="2">
        <f>PRODUCTOS[[#This Row],[Tecnología]]</f>
        <v>0</v>
      </c>
      <c r="Y46" s="2"/>
      <c r="Z46" s="2"/>
      <c r="AA46" s="2"/>
      <c r="AB46" s="2"/>
      <c r="AC46" s="2"/>
      <c r="AD46" s="2"/>
      <c r="AE46" s="2"/>
      <c r="AF46" s="2"/>
      <c r="AG46" s="2"/>
      <c r="AH46" s="2"/>
      <c r="AI46" s="2"/>
      <c r="AJ46" s="2"/>
      <c r="AK46" s="2"/>
      <c r="AL46" s="2"/>
      <c r="AP46" s="7"/>
      <c r="AQ46" s="38"/>
    </row>
    <row r="47" spans="1:43" ht="29" x14ac:dyDescent="0.35">
      <c r="A47" s="2" t="str">
        <f>PRODUCTOS[[#This Row],[id_data]]</f>
        <v>0005</v>
      </c>
      <c r="B47" s="2" t="str">
        <f>PRODUCTOS[[#This Row],[Corr_Producto]]</f>
        <v>00040</v>
      </c>
      <c r="C47" s="2" t="str">
        <f>PRODUCTOS[[#This Row],[Data]]</f>
        <v>DATASAFEGUARDS</v>
      </c>
      <c r="D47" s="2" t="str">
        <f>PRODUCTOS[[#This Row],[id_producto]]</f>
        <v>0005-00040</v>
      </c>
      <c r="E47" s="2" t="str">
        <f>PRODUCTOS[[#This Row],[Producto asociado ]]</f>
        <v>Salvaguardas de la Cooperación Internacional</v>
      </c>
      <c r="F47" s="2">
        <f>PRODUCTOS[[#This Row],[Nombre comercial]]</f>
        <v>0</v>
      </c>
      <c r="G47" s="2">
        <f>PRODUCTOS[[#This Row],[Estado]]</f>
        <v>0</v>
      </c>
      <c r="H47" s="46">
        <f>PRODUCTOS[[#This Row],[Avance]]</f>
        <v>0</v>
      </c>
      <c r="I47" s="2">
        <f>PRODUCTOS[[#This Row],[Responsable Desarrollo]]</f>
        <v>0</v>
      </c>
      <c r="J47" s="2">
        <f>PRODUCTOS[[#This Row],[Responsable Información]]</f>
        <v>0</v>
      </c>
      <c r="K47" s="2"/>
      <c r="L47" s="2"/>
      <c r="M47" s="2"/>
      <c r="N47" s="2"/>
      <c r="O47" s="2"/>
      <c r="P47" s="2"/>
      <c r="Q47" s="2"/>
      <c r="R47" s="7"/>
      <c r="S47" s="7"/>
      <c r="T47" s="7"/>
      <c r="U47" s="7"/>
      <c r="V47" s="7" t="s">
        <v>892</v>
      </c>
      <c r="W47" s="7" t="str">
        <f>SHOPIFY[[#This Row],[Data]]</f>
        <v>DATASAFEGUARDS</v>
      </c>
      <c r="X47" s="2">
        <f>PRODUCTOS[[#This Row],[Tecnología]]</f>
        <v>0</v>
      </c>
      <c r="Y47" s="2"/>
      <c r="Z47" s="2"/>
      <c r="AA47" s="2"/>
      <c r="AB47" s="2"/>
      <c r="AC47" s="2"/>
      <c r="AD47" s="2"/>
      <c r="AE47" s="2"/>
      <c r="AF47" s="2"/>
      <c r="AG47" s="2"/>
      <c r="AH47" s="2"/>
      <c r="AI47" s="2"/>
      <c r="AJ47" s="2"/>
      <c r="AK47" s="2"/>
      <c r="AL47" s="2"/>
      <c r="AP47" s="7"/>
      <c r="AQ47" s="38"/>
    </row>
    <row r="48" spans="1:43" x14ac:dyDescent="0.35">
      <c r="A48" s="2" t="str">
        <f>PRODUCTOS[[#This Row],[id_data]]</f>
        <v>0019</v>
      </c>
      <c r="B48" s="2" t="str">
        <f>PRODUCTOS[[#This Row],[Corr_Producto]]</f>
        <v>00045</v>
      </c>
      <c r="C48" s="2" t="str">
        <f>PRODUCTOS[[#This Row],[Data]]</f>
        <v>DATAPUEBLOS</v>
      </c>
      <c r="D48" s="2" t="str">
        <f>PRODUCTOS[[#This Row],[id_producto]]</f>
        <v>0019-00045</v>
      </c>
      <c r="E48" s="2" t="str">
        <f>PRODUCTOS[[#This Row],[Producto asociado ]]</f>
        <v>Perfil socioeconómico</v>
      </c>
      <c r="F48" s="2">
        <f>PRODUCTOS[[#This Row],[Nombre comercial]]</f>
        <v>0</v>
      </c>
      <c r="G48" s="2">
        <f>PRODUCTOS[[#This Row],[Estado]]</f>
        <v>0</v>
      </c>
      <c r="H48" s="46">
        <f>PRODUCTOS[[#This Row],[Avance]]</f>
        <v>0</v>
      </c>
      <c r="I48" s="2" t="str">
        <f>PRODUCTOS[[#This Row],[Responsable Desarrollo]]</f>
        <v>Patricio</v>
      </c>
      <c r="J48" s="2" t="str">
        <f>PRODUCTOS[[#This Row],[Responsable Información]]</f>
        <v>Ma. Victoria</v>
      </c>
      <c r="K48" s="2"/>
      <c r="L48" s="2"/>
      <c r="M48" s="2"/>
      <c r="N48" s="2"/>
      <c r="O48" s="2"/>
      <c r="P48" s="2"/>
      <c r="Q48" s="2"/>
      <c r="R48" s="7"/>
      <c r="S48" s="7"/>
      <c r="T48" s="7"/>
      <c r="U48" s="7"/>
      <c r="V48" s="7" t="s">
        <v>892</v>
      </c>
      <c r="W48" s="7" t="str">
        <f>SHOPIFY[[#This Row],[Data]]</f>
        <v>DATAPUEBLOS</v>
      </c>
      <c r="X48" s="2">
        <f>PRODUCTOS[[#This Row],[Tecnología]]</f>
        <v>0</v>
      </c>
      <c r="Y48" s="2"/>
      <c r="Z48" s="2"/>
      <c r="AA48" s="2"/>
      <c r="AB48" s="2"/>
      <c r="AC48" s="2"/>
      <c r="AD48" s="2"/>
      <c r="AE48" s="2"/>
      <c r="AF48" s="2"/>
      <c r="AG48" s="2"/>
      <c r="AH48" s="2"/>
      <c r="AI48" s="2"/>
      <c r="AJ48" s="2"/>
      <c r="AK48" s="2"/>
      <c r="AL48" s="2"/>
      <c r="AP48" s="7"/>
      <c r="AQ48" s="38"/>
    </row>
    <row r="49" spans="1:43" x14ac:dyDescent="0.35">
      <c r="A49" s="2" t="str">
        <f>PRODUCTOS[[#This Row],[id_data]]</f>
        <v>0019</v>
      </c>
      <c r="B49" s="2" t="str">
        <f>PRODUCTOS[[#This Row],[Corr_Producto]]</f>
        <v>00046</v>
      </c>
      <c r="C49" s="2" t="str">
        <f>PRODUCTOS[[#This Row],[Data]]</f>
        <v>DATAPUEBLOS</v>
      </c>
      <c r="D49" s="2" t="str">
        <f>PRODUCTOS[[#This Row],[id_producto]]</f>
        <v>0019-00046</v>
      </c>
      <c r="E49" s="2" t="str">
        <f>PRODUCTOS[[#This Row],[Producto asociado ]]</f>
        <v>Geoespacial</v>
      </c>
      <c r="F49" s="2">
        <f>PRODUCTOS[[#This Row],[Nombre comercial]]</f>
        <v>0</v>
      </c>
      <c r="G49" s="2">
        <f>PRODUCTOS[[#This Row],[Estado]]</f>
        <v>0</v>
      </c>
      <c r="H49" s="46">
        <f>PRODUCTOS[[#This Row],[Avance]]</f>
        <v>0</v>
      </c>
      <c r="I49" s="2">
        <f>PRODUCTOS[[#This Row],[Responsable Desarrollo]]</f>
        <v>0</v>
      </c>
      <c r="J49" s="2" t="str">
        <f>PRODUCTOS[[#This Row],[Responsable Información]]</f>
        <v>Ma. Victoria</v>
      </c>
      <c r="K49" s="2"/>
      <c r="L49" s="2"/>
      <c r="M49" s="2"/>
      <c r="N49" s="2"/>
      <c r="O49" s="2"/>
      <c r="P49" s="2"/>
      <c r="Q49" s="2"/>
      <c r="R49" s="7"/>
      <c r="S49" s="7"/>
      <c r="T49" s="7"/>
      <c r="U49" s="7"/>
      <c r="V49" s="7" t="s">
        <v>892</v>
      </c>
      <c r="W49" s="7" t="str">
        <f>SHOPIFY[[#This Row],[Data]]</f>
        <v>DATAPUEBLOS</v>
      </c>
      <c r="X49" s="2">
        <f>PRODUCTOS[[#This Row],[Tecnología]]</f>
        <v>0</v>
      </c>
      <c r="Y49" s="2"/>
      <c r="Z49" s="2"/>
      <c r="AA49" s="2"/>
      <c r="AB49" s="2"/>
      <c r="AC49" s="2"/>
      <c r="AD49" s="2"/>
      <c r="AE49" s="2"/>
      <c r="AF49" s="2"/>
      <c r="AG49" s="2"/>
      <c r="AH49" s="2"/>
      <c r="AI49" s="2"/>
      <c r="AJ49" s="2"/>
      <c r="AK49" s="2"/>
      <c r="AL49" s="2"/>
      <c r="AP49" s="7"/>
      <c r="AQ49" s="38"/>
    </row>
    <row r="50" spans="1:43" x14ac:dyDescent="0.35">
      <c r="A50" s="2" t="str">
        <f>PRODUCTOS[[#This Row],[id_data]]</f>
        <v>0012</v>
      </c>
      <c r="B50" s="2" t="str">
        <f>PRODUCTOS[[#This Row],[Corr_Producto]]</f>
        <v>00047</v>
      </c>
      <c r="C50" s="2" t="str">
        <f>PRODUCTOS[[#This Row],[Data]]</f>
        <v>DATARIESGO</v>
      </c>
      <c r="D50" s="2" t="str">
        <f>PRODUCTOS[[#This Row],[id_producto]]</f>
        <v>0012-00047</v>
      </c>
      <c r="E50" s="2" t="str">
        <f>PRODUCTOS[[#This Row],[Producto asociado ]]</f>
        <v>Mapa de Femicidios Guatemala</v>
      </c>
      <c r="F50" s="2">
        <f>PRODUCTOS[[#This Row],[Nombre comercial]]</f>
        <v>0</v>
      </c>
      <c r="G50" s="2">
        <f>PRODUCTOS[[#This Row],[Estado]]</f>
        <v>0</v>
      </c>
      <c r="H50" s="46">
        <f>PRODUCTOS[[#This Row],[Avance]]</f>
        <v>0</v>
      </c>
      <c r="I50" s="2" t="str">
        <f>PRODUCTOS[[#This Row],[Responsable Desarrollo]]</f>
        <v>Patricio</v>
      </c>
      <c r="J50" s="2" t="str">
        <f>PRODUCTOS[[#This Row],[Responsable Información]]</f>
        <v>No Asignado</v>
      </c>
      <c r="K50" s="2"/>
      <c r="L50" s="2"/>
      <c r="M50" s="2"/>
      <c r="N50" s="2"/>
      <c r="O50" s="2"/>
      <c r="P50" s="2"/>
      <c r="Q50" s="2"/>
      <c r="R50" s="7"/>
      <c r="S50" s="7"/>
      <c r="T50" s="7"/>
      <c r="U50" s="7"/>
      <c r="V50" s="7" t="s">
        <v>892</v>
      </c>
      <c r="W50" s="7" t="str">
        <f>SHOPIFY[[#This Row],[Data]]</f>
        <v>DATARIESGO</v>
      </c>
      <c r="X50" s="2" t="str">
        <f>PRODUCTOS[[#This Row],[Tecnología]]</f>
        <v>POWER BI</v>
      </c>
      <c r="Y50" s="2"/>
      <c r="Z50" s="2"/>
      <c r="AA50" s="2"/>
      <c r="AB50" s="2"/>
      <c r="AC50" s="2"/>
      <c r="AD50" s="2"/>
      <c r="AE50" s="2"/>
      <c r="AF50" s="2"/>
      <c r="AG50" s="2"/>
      <c r="AH50" s="2"/>
      <c r="AI50" s="2"/>
      <c r="AJ50" s="2"/>
      <c r="AK50" s="2"/>
      <c r="AL50" s="2"/>
      <c r="AP50" s="7"/>
      <c r="AQ50" s="38"/>
    </row>
    <row r="51" spans="1:43" x14ac:dyDescent="0.35">
      <c r="A51" s="2" t="str">
        <f>PRODUCTOS[[#This Row],[id_data]]</f>
        <v>0022</v>
      </c>
      <c r="B51" s="2" t="str">
        <f>PRODUCTOS[[#This Row],[Corr_Producto]]</f>
        <v>00048</v>
      </c>
      <c r="C51" s="2" t="str">
        <f>PRODUCTOS[[#This Row],[Data]]</f>
        <v>DATASOCIAL</v>
      </c>
      <c r="D51" s="2" t="str">
        <f>PRODUCTOS[[#This Row],[id_producto]]</f>
        <v>0022-00048</v>
      </c>
      <c r="E51" s="2" t="str">
        <f>PRODUCTOS[[#This Row],[Producto asociado ]]</f>
        <v>SENAME</v>
      </c>
      <c r="F51" s="2">
        <f>PRODUCTOS[[#This Row],[Nombre comercial]]</f>
        <v>0</v>
      </c>
      <c r="G51" s="2">
        <f>PRODUCTOS[[#This Row],[Estado]]</f>
        <v>0</v>
      </c>
      <c r="H51" s="46">
        <f>PRODUCTOS[[#This Row],[Avance]]</f>
        <v>0</v>
      </c>
      <c r="I51" s="2">
        <f>PRODUCTOS[[#This Row],[Responsable Desarrollo]]</f>
        <v>0</v>
      </c>
      <c r="J51" s="2">
        <f>PRODUCTOS[[#This Row],[Responsable Información]]</f>
        <v>0</v>
      </c>
      <c r="K51" s="2"/>
      <c r="L51" s="2"/>
      <c r="M51" s="2"/>
      <c r="N51" s="2"/>
      <c r="O51" s="2"/>
      <c r="P51" s="2"/>
      <c r="Q51" s="2"/>
      <c r="R51" s="7"/>
      <c r="S51" s="7"/>
      <c r="T51" s="7"/>
      <c r="U51" s="7"/>
      <c r="V51" s="7" t="s">
        <v>892</v>
      </c>
      <c r="W51" s="7" t="str">
        <f>SHOPIFY[[#This Row],[Data]]</f>
        <v>DATASOCIAL</v>
      </c>
      <c r="X51" s="2">
        <f>PRODUCTOS[[#This Row],[Tecnología]]</f>
        <v>0</v>
      </c>
      <c r="Y51" s="2"/>
      <c r="Z51" s="2"/>
      <c r="AA51" s="2"/>
      <c r="AB51" s="2"/>
      <c r="AC51" s="2"/>
      <c r="AD51" s="2"/>
      <c r="AE51" s="2"/>
      <c r="AF51" s="2"/>
      <c r="AG51" s="2"/>
      <c r="AH51" s="2"/>
      <c r="AI51" s="2"/>
      <c r="AJ51" s="2"/>
      <c r="AK51" s="2"/>
      <c r="AL51" s="2"/>
      <c r="AP51" s="7"/>
      <c r="AQ51" s="38"/>
    </row>
    <row r="52" spans="1:43" x14ac:dyDescent="0.35">
      <c r="A52" s="2" t="str">
        <f>PRODUCTOS[[#This Row],[id_data]]</f>
        <v>0023</v>
      </c>
      <c r="B52" s="2" t="str">
        <f>PRODUCTOS[[#This Row],[Corr_Producto]]</f>
        <v>00049</v>
      </c>
      <c r="C52" s="2" t="str">
        <f>PRODUCTOS[[#This Row],[Data]]</f>
        <v>DATATAX</v>
      </c>
      <c r="D52" s="2" t="str">
        <f>PRODUCTOS[[#This Row],[id_producto]]</f>
        <v>0023-00049</v>
      </c>
      <c r="E52" s="2" t="str">
        <f>PRODUCTOS[[#This Row],[Producto asociado ]]</f>
        <v>Balance de Impuestos por Tipo</v>
      </c>
      <c r="F52" s="2">
        <f>PRODUCTOS[[#This Row],[Nombre comercial]]</f>
        <v>0</v>
      </c>
      <c r="G52" s="2">
        <f>PRODUCTOS[[#This Row],[Estado]]</f>
        <v>0</v>
      </c>
      <c r="H52" s="46">
        <f>PRODUCTOS[[#This Row],[Avance]]</f>
        <v>0.2</v>
      </c>
      <c r="I52" s="2" t="str">
        <f>PRODUCTOS[[#This Row],[Responsable Desarrollo]]</f>
        <v>Patricio</v>
      </c>
      <c r="J52" s="2" t="str">
        <f>PRODUCTOS[[#This Row],[Responsable Información]]</f>
        <v>Fernanda</v>
      </c>
      <c r="K52" s="2"/>
      <c r="L52" s="2"/>
      <c r="M52" s="2"/>
      <c r="N52" s="2"/>
      <c r="O52" s="2"/>
      <c r="P52" s="2"/>
      <c r="Q52" s="2"/>
      <c r="R52" s="7"/>
      <c r="S52" s="7"/>
      <c r="T52" s="7"/>
      <c r="U52" s="7"/>
      <c r="V52" s="7" t="s">
        <v>892</v>
      </c>
      <c r="W52" s="7" t="str">
        <f>SHOPIFY[[#This Row],[Data]]</f>
        <v>DATATAX</v>
      </c>
      <c r="X52" s="2" t="str">
        <f>PRODUCTOS[[#This Row],[Tecnología]]</f>
        <v>POWER BI</v>
      </c>
      <c r="Y52" s="2"/>
      <c r="Z52" s="2"/>
      <c r="AA52" s="2"/>
      <c r="AB52" s="2"/>
      <c r="AC52" s="2"/>
      <c r="AD52" s="2"/>
      <c r="AE52" s="2"/>
      <c r="AF52" s="2"/>
      <c r="AG52" s="2"/>
      <c r="AH52" s="2"/>
      <c r="AI52" s="2"/>
      <c r="AJ52" s="2"/>
      <c r="AK52" s="2"/>
      <c r="AL52" s="2"/>
      <c r="AP52" s="7"/>
      <c r="AQ52" s="38"/>
    </row>
    <row r="53" spans="1:43" x14ac:dyDescent="0.35">
      <c r="A53" s="2" t="str">
        <f>PRODUCTOS[[#This Row],[id_data]]</f>
        <v>0024</v>
      </c>
      <c r="B53" s="2" t="str">
        <f>PRODUCTOS[[#This Row],[Corr_Producto]]</f>
        <v>00050</v>
      </c>
      <c r="C53" s="2" t="str">
        <f>PRODUCTOS[[#This Row],[Data]]</f>
        <v>DATATRABAJO</v>
      </c>
      <c r="D53" s="2" t="str">
        <f>PRODUCTOS[[#This Row],[id_producto]]</f>
        <v>0024-00050</v>
      </c>
      <c r="E53" s="2" t="str">
        <f>PRODUCTOS[[#This Row],[Producto asociado ]]</f>
        <v>Trabajadores, Sueldos, Accidentes</v>
      </c>
      <c r="F53" s="2">
        <f>PRODUCTOS[[#This Row],[Nombre comercial]]</f>
        <v>0</v>
      </c>
      <c r="G53" s="2">
        <f>PRODUCTOS[[#This Row],[Estado]]</f>
        <v>0</v>
      </c>
      <c r="H53" s="46">
        <f>PRODUCTOS[[#This Row],[Avance]]</f>
        <v>0</v>
      </c>
      <c r="I53" s="2">
        <f>PRODUCTOS[[#This Row],[Responsable Desarrollo]]</f>
        <v>0</v>
      </c>
      <c r="J53" s="2">
        <f>PRODUCTOS[[#This Row],[Responsable Información]]</f>
        <v>0</v>
      </c>
      <c r="K53" s="2"/>
      <c r="L53" s="2"/>
      <c r="M53" s="2"/>
      <c r="N53" s="2"/>
      <c r="O53" s="2"/>
      <c r="P53" s="2"/>
      <c r="Q53" s="2"/>
      <c r="R53" s="7"/>
      <c r="S53" s="7"/>
      <c r="T53" s="7"/>
      <c r="U53" s="7"/>
      <c r="V53" s="7" t="s">
        <v>892</v>
      </c>
      <c r="W53" s="7" t="str">
        <f>SHOPIFY[[#This Row],[Data]]</f>
        <v>DATATRABAJO</v>
      </c>
      <c r="X53" s="2">
        <f>PRODUCTOS[[#This Row],[Tecnología]]</f>
        <v>0</v>
      </c>
      <c r="Y53" s="2"/>
      <c r="Z53" s="2"/>
      <c r="AA53" s="2"/>
      <c r="AB53" s="2"/>
      <c r="AC53" s="2"/>
      <c r="AD53" s="2"/>
      <c r="AE53" s="2"/>
      <c r="AF53" s="2"/>
      <c r="AG53" s="2"/>
      <c r="AH53" s="2"/>
      <c r="AI53" s="2"/>
      <c r="AJ53" s="2"/>
      <c r="AK53" s="2"/>
      <c r="AL53" s="2"/>
      <c r="AP53" s="7"/>
      <c r="AQ53" s="38"/>
    </row>
    <row r="54" spans="1:43" x14ac:dyDescent="0.35">
      <c r="A54" s="2" t="str">
        <f>PRODUCTOS[[#This Row],[id_data]]</f>
        <v>0009</v>
      </c>
      <c r="B54" s="2" t="str">
        <f>PRODUCTOS[[#This Row],[Corr_Producto]]</f>
        <v>00051</v>
      </c>
      <c r="C54" s="2" t="str">
        <f>PRODUCTOS[[#This Row],[Data]]</f>
        <v>DATAVIVIENDA</v>
      </c>
      <c r="D54" s="47" t="str">
        <f>PRODUCTOS[[#This Row],[id_producto]]</f>
        <v>0009-00051</v>
      </c>
      <c r="E54" s="47" t="str">
        <f>PRODUCTOS[[#This Row],[Producto asociado ]]</f>
        <v xml:space="preserve">Detalle ICVU </v>
      </c>
      <c r="F54" s="2">
        <f>PRODUCTOS[[#This Row],[Nombre comercial]]</f>
        <v>0</v>
      </c>
      <c r="G54" s="2">
        <f>PRODUCTOS[[#This Row],[Estado]]</f>
        <v>0</v>
      </c>
      <c r="H54" s="46">
        <f>PRODUCTOS[[#This Row],[Avance]]</f>
        <v>1</v>
      </c>
      <c r="I54" s="2" t="str">
        <f>PRODUCTOS[[#This Row],[Responsable Desarrollo]]</f>
        <v>Abner</v>
      </c>
      <c r="J54" s="2" t="str">
        <f>PRODUCTOS[[#This Row],[Responsable Información]]</f>
        <v>Reyes-Monse</v>
      </c>
      <c r="K54" s="2" t="s">
        <v>981</v>
      </c>
      <c r="L54" s="2"/>
      <c r="M54" s="2"/>
      <c r="N54" s="2"/>
      <c r="O54" s="2"/>
      <c r="P54" s="2"/>
      <c r="Q54" s="2"/>
      <c r="R54" s="7"/>
      <c r="S54" s="7"/>
      <c r="T54" s="7"/>
      <c r="U54" s="7"/>
      <c r="V54" s="7" t="s">
        <v>892</v>
      </c>
      <c r="W54" s="7" t="str">
        <f>SHOPIFY[[#This Row],[Data]]</f>
        <v>DATAVIVIENDA</v>
      </c>
      <c r="X54" s="2" t="str">
        <f>PRODUCTOS[[#This Row],[Tecnología]]</f>
        <v>ARCGISONLINE</v>
      </c>
      <c r="Y54" s="2"/>
      <c r="Z54" s="2"/>
      <c r="AA54" s="2"/>
      <c r="AB54" s="2"/>
      <c r="AC54" s="2"/>
      <c r="AD54" s="2"/>
      <c r="AE54" s="2"/>
      <c r="AF54" s="2"/>
      <c r="AG54" s="2"/>
      <c r="AH54" s="2"/>
      <c r="AI54" s="2"/>
      <c r="AJ54" s="2"/>
      <c r="AK54" s="2"/>
      <c r="AL54" s="2"/>
      <c r="AP54" s="7"/>
      <c r="AQ54" s="38"/>
    </row>
    <row r="55" spans="1:43" ht="29" x14ac:dyDescent="0.35">
      <c r="A55" s="2" t="str">
        <f>PRODUCTOS[[#This Row],[id_data]]</f>
        <v>0009</v>
      </c>
      <c r="B55" s="2" t="str">
        <f>PRODUCTOS[[#This Row],[Corr_Producto]]</f>
        <v>00052</v>
      </c>
      <c r="C55" s="2" t="str">
        <f>PRODUCTOS[[#This Row],[Data]]</f>
        <v>DATAVIVIENDA</v>
      </c>
      <c r="D55" s="2" t="str">
        <f>PRODUCTOS[[#This Row],[id_producto]]</f>
        <v>0009-00052</v>
      </c>
      <c r="E55" s="2" t="str">
        <f>PRODUCTOS[[#This Row],[Producto asociado ]]</f>
        <v>Herramienta Evaluación Areas Urbanas</v>
      </c>
      <c r="F55" s="2">
        <f>PRODUCTOS[[#This Row],[Nombre comercial]]</f>
        <v>0</v>
      </c>
      <c r="G55" s="2">
        <f>PRODUCTOS[[#This Row],[Estado]]</f>
        <v>0</v>
      </c>
      <c r="H55" s="46">
        <f>PRODUCTOS[[#This Row],[Avance]]</f>
        <v>0.8</v>
      </c>
      <c r="I55" s="2" t="str">
        <f>PRODUCTOS[[#This Row],[Responsable Desarrollo]]</f>
        <v>Abner</v>
      </c>
      <c r="J55" s="2" t="str">
        <f>PRODUCTOS[[#This Row],[Responsable Información]]</f>
        <v>Reyes-Monse</v>
      </c>
      <c r="K55" s="2"/>
      <c r="L55" s="2"/>
      <c r="M55" s="2"/>
      <c r="N55" s="2"/>
      <c r="O55" s="2"/>
      <c r="P55" s="2"/>
      <c r="Q55" s="2"/>
      <c r="R55" s="7"/>
      <c r="S55" s="7"/>
      <c r="T55" s="7"/>
      <c r="U55" s="7"/>
      <c r="V55" s="7" t="s">
        <v>892</v>
      </c>
      <c r="W55" s="7" t="str">
        <f>SHOPIFY[[#This Row],[Data]]</f>
        <v>DATAVIVIENDA</v>
      </c>
      <c r="X55" s="2" t="str">
        <f>PRODUCTOS[[#This Row],[Tecnología]]</f>
        <v>ARCGISONLINE</v>
      </c>
      <c r="Y55" s="2"/>
      <c r="Z55" s="2"/>
      <c r="AA55" s="2"/>
      <c r="AB55" s="2"/>
      <c r="AC55" s="2"/>
      <c r="AD55" s="2"/>
      <c r="AE55" s="2"/>
      <c r="AF55" s="2"/>
      <c r="AG55" s="2"/>
      <c r="AH55" s="2"/>
      <c r="AI55" s="2"/>
      <c r="AJ55" s="2"/>
      <c r="AK55" s="2"/>
      <c r="AL55" s="2"/>
      <c r="AP55" s="7"/>
      <c r="AQ55" s="38"/>
    </row>
    <row r="56" spans="1:43" x14ac:dyDescent="0.35">
      <c r="A56" s="2" t="str">
        <f>PRODUCTOS[[#This Row],[id_data]]</f>
        <v>0016</v>
      </c>
      <c r="B56" s="2" t="str">
        <f>PRODUCTOS[[#This Row],[Corr_Producto]]</f>
        <v>00053</v>
      </c>
      <c r="C56" s="2" t="str">
        <f>PRODUCTOS[[#This Row],[Data]]</f>
        <v>DATADELITO</v>
      </c>
      <c r="D56" s="47" t="str">
        <f>PRODUCTOS[[#This Row],[id_producto]]</f>
        <v>0016-00053</v>
      </c>
      <c r="E56" s="47" t="str">
        <f>PRODUCTOS[[#This Row],[Producto asociado ]]</f>
        <v>DMCS 2008-2020</v>
      </c>
      <c r="F56" s="2">
        <f>PRODUCTOS[[#This Row],[Nombre comercial]]</f>
        <v>0</v>
      </c>
      <c r="G56" s="2">
        <f>PRODUCTOS[[#This Row],[Estado]]</f>
        <v>0</v>
      </c>
      <c r="H56" s="46">
        <f>PRODUCTOS[[#This Row],[Avance]]</f>
        <v>1</v>
      </c>
      <c r="I56" s="2" t="str">
        <f>PRODUCTOS[[#This Row],[Responsable Desarrollo]]</f>
        <v>Patricio</v>
      </c>
      <c r="J56" s="2" t="str">
        <f>PRODUCTOS[[#This Row],[Responsable Información]]</f>
        <v xml:space="preserve">Paula </v>
      </c>
      <c r="K56" s="2" t="s">
        <v>981</v>
      </c>
      <c r="L56" s="2" t="s">
        <v>986</v>
      </c>
      <c r="M56" s="2"/>
      <c r="N56" s="2" t="s">
        <v>987</v>
      </c>
      <c r="O56" s="2"/>
      <c r="P56" s="2" t="s">
        <v>988</v>
      </c>
      <c r="Q56" s="2"/>
      <c r="R56" s="7"/>
      <c r="S56" s="7"/>
      <c r="T56" s="7"/>
      <c r="U56" s="7"/>
      <c r="V56" s="7" t="s">
        <v>892</v>
      </c>
      <c r="W56" s="7" t="str">
        <f>SHOPIFY[[#This Row],[Data]]</f>
        <v>DATADELITO</v>
      </c>
      <c r="X56" s="2" t="str">
        <f>PRODUCTOS[[#This Row],[Tecnología]]</f>
        <v>POWER BI</v>
      </c>
      <c r="Y56" s="2"/>
      <c r="Z56" s="2"/>
      <c r="AA56" s="2"/>
      <c r="AB56" s="2"/>
      <c r="AC56" s="2"/>
      <c r="AD56" s="2"/>
      <c r="AE56" s="2"/>
      <c r="AF56" s="2"/>
      <c r="AG56" s="2"/>
      <c r="AH56" s="2"/>
      <c r="AI56" s="2"/>
      <c r="AJ56" s="2"/>
      <c r="AK56" s="2"/>
      <c r="AL56" s="2"/>
      <c r="AP56" s="7"/>
      <c r="AQ56" s="38"/>
    </row>
    <row r="57" spans="1:43" x14ac:dyDescent="0.35">
      <c r="A57" s="2" t="str">
        <f>PRODUCTOS[[#This Row],[id_data]]</f>
        <v>0020</v>
      </c>
      <c r="B57" s="2" t="str">
        <f>PRODUCTOS[[#This Row],[Corr_Producto]]</f>
        <v>00054</v>
      </c>
      <c r="C57" s="2" t="str">
        <f>PRODUCTOS[[#This Row],[Data]]</f>
        <v>DATAEIACC</v>
      </c>
      <c r="D57" s="2" t="str">
        <f>PRODUCTOS[[#This Row],[id_producto]]</f>
        <v>0020-00054</v>
      </c>
      <c r="E57" s="2" t="str">
        <f>PRODUCTOS[[#This Row],[Producto asociado ]]</f>
        <v>Riesgo DDTS por comuna</v>
      </c>
      <c r="F57" s="2">
        <f>PRODUCTOS[[#This Row],[Nombre comercial]]</f>
        <v>0</v>
      </c>
      <c r="G57" s="2">
        <f>PRODUCTOS[[#This Row],[Estado]]</f>
        <v>0</v>
      </c>
      <c r="H57" s="46">
        <f>PRODUCTOS[[#This Row],[Avance]]</f>
        <v>0</v>
      </c>
      <c r="I57" s="2">
        <f>PRODUCTOS[[#This Row],[Responsable Desarrollo]]</f>
        <v>0</v>
      </c>
      <c r="J57" s="2" t="str">
        <f>PRODUCTOS[[#This Row],[Responsable Información]]</f>
        <v>Karen</v>
      </c>
      <c r="K57" s="2"/>
      <c r="L57" s="2"/>
      <c r="M57" s="2"/>
      <c r="N57" s="2"/>
      <c r="O57" s="2"/>
      <c r="P57" s="2"/>
      <c r="Q57" s="2"/>
      <c r="R57" s="7"/>
      <c r="S57" s="7"/>
      <c r="T57" s="7"/>
      <c r="U57" s="7"/>
      <c r="V57" s="7" t="s">
        <v>892</v>
      </c>
      <c r="W57" s="7" t="str">
        <f>SHOPIFY[[#This Row],[Data]]</f>
        <v>DATAEIACC</v>
      </c>
      <c r="X57" s="2">
        <f>PRODUCTOS[[#This Row],[Tecnología]]</f>
        <v>0</v>
      </c>
      <c r="Y57" s="2"/>
      <c r="Z57" s="2"/>
      <c r="AA57" s="2"/>
      <c r="AB57" s="2"/>
      <c r="AC57" s="2"/>
      <c r="AD57" s="2"/>
      <c r="AE57" s="2"/>
      <c r="AF57" s="2"/>
      <c r="AG57" s="2"/>
      <c r="AH57" s="2"/>
      <c r="AI57" s="2"/>
      <c r="AJ57" s="2"/>
      <c r="AK57" s="2"/>
      <c r="AL57" s="2"/>
      <c r="AP57" s="7"/>
      <c r="AQ57" s="38"/>
    </row>
    <row r="58" spans="1:43" ht="29" x14ac:dyDescent="0.35">
      <c r="A58" s="2" t="str">
        <f>PRODUCTOS[[#This Row],[id_data]]</f>
        <v>0020</v>
      </c>
      <c r="B58" s="2" t="str">
        <f>PRODUCTOS[[#This Row],[Corr_Producto]]</f>
        <v>00055</v>
      </c>
      <c r="C58" s="2" t="str">
        <f>PRODUCTOS[[#This Row],[Data]]</f>
        <v>DATAEIACC</v>
      </c>
      <c r="D58" s="2" t="str">
        <f>PRODUCTOS[[#This Row],[id_producto]]</f>
        <v>0020-00055</v>
      </c>
      <c r="E58" s="2" t="str">
        <f>PRODUCTOS[[#This Row],[Producto asociado ]]</f>
        <v>Presencia de Objetos de Protección (OP)</v>
      </c>
      <c r="F58" s="2">
        <f>PRODUCTOS[[#This Row],[Nombre comercial]]</f>
        <v>0</v>
      </c>
      <c r="G58" s="2">
        <f>PRODUCTOS[[#This Row],[Estado]]</f>
        <v>0</v>
      </c>
      <c r="H58" s="46">
        <f>PRODUCTOS[[#This Row],[Avance]]</f>
        <v>0</v>
      </c>
      <c r="I58" s="2">
        <f>PRODUCTOS[[#This Row],[Responsable Desarrollo]]</f>
        <v>0</v>
      </c>
      <c r="J58" s="2" t="str">
        <f>PRODUCTOS[[#This Row],[Responsable Información]]</f>
        <v>Karen</v>
      </c>
      <c r="K58" s="2"/>
      <c r="L58" s="2"/>
      <c r="M58" s="2"/>
      <c r="N58" s="2"/>
      <c r="O58" s="2"/>
      <c r="P58" s="2"/>
      <c r="Q58" s="2"/>
      <c r="R58" s="7"/>
      <c r="S58" s="7"/>
      <c r="T58" s="7"/>
      <c r="U58" s="7"/>
      <c r="V58" s="7" t="s">
        <v>892</v>
      </c>
      <c r="W58" s="7" t="str">
        <f>SHOPIFY[[#This Row],[Data]]</f>
        <v>DATAEIACC</v>
      </c>
      <c r="X58" s="2">
        <f>PRODUCTOS[[#This Row],[Tecnología]]</f>
        <v>0</v>
      </c>
      <c r="Y58" s="2"/>
      <c r="Z58" s="2"/>
      <c r="AA58" s="2"/>
      <c r="AB58" s="2"/>
      <c r="AC58" s="2"/>
      <c r="AD58" s="2"/>
      <c r="AE58" s="2"/>
      <c r="AF58" s="2"/>
      <c r="AG58" s="2"/>
      <c r="AH58" s="2"/>
      <c r="AI58" s="2"/>
      <c r="AJ58" s="2"/>
      <c r="AK58" s="2"/>
      <c r="AL58" s="2"/>
      <c r="AP58" s="7"/>
      <c r="AQ58" s="38"/>
    </row>
    <row r="59" spans="1:43" ht="29" x14ac:dyDescent="0.35">
      <c r="A59" s="2" t="str">
        <f>PRODUCTOS[[#This Row],[id_data]]</f>
        <v>0020</v>
      </c>
      <c r="B59" s="2" t="str">
        <f>PRODUCTOS[[#This Row],[Corr_Producto]]</f>
        <v>00056</v>
      </c>
      <c r="C59" s="2" t="str">
        <f>PRODUCTOS[[#This Row],[Data]]</f>
        <v>DATAEIACC</v>
      </c>
      <c r="D59" s="2" t="str">
        <f>PRODUCTOS[[#This Row],[id_producto]]</f>
        <v>0020-00056</v>
      </c>
      <c r="E59" s="2" t="str">
        <f>PRODUCTOS[[#This Row],[Producto asociado ]]</f>
        <v>Presencia OP en comunas según riesgo DDTS</v>
      </c>
      <c r="F59" s="2">
        <f>PRODUCTOS[[#This Row],[Nombre comercial]]</f>
        <v>0</v>
      </c>
      <c r="G59" s="2">
        <f>PRODUCTOS[[#This Row],[Estado]]</f>
        <v>0</v>
      </c>
      <c r="H59" s="46">
        <f>PRODUCTOS[[#This Row],[Avance]]</f>
        <v>0</v>
      </c>
      <c r="I59" s="2">
        <f>PRODUCTOS[[#This Row],[Responsable Desarrollo]]</f>
        <v>0</v>
      </c>
      <c r="J59" s="2" t="str">
        <f>PRODUCTOS[[#This Row],[Responsable Información]]</f>
        <v>Karen</v>
      </c>
      <c r="K59" s="2"/>
      <c r="L59" s="2"/>
      <c r="M59" s="2"/>
      <c r="N59" s="2"/>
      <c r="O59" s="2"/>
      <c r="P59" s="2"/>
      <c r="Q59" s="2"/>
      <c r="R59" s="7"/>
      <c r="S59" s="7"/>
      <c r="T59" s="7"/>
      <c r="U59" s="7"/>
      <c r="V59" s="7" t="s">
        <v>892</v>
      </c>
      <c r="W59" s="7" t="str">
        <f>SHOPIFY[[#This Row],[Data]]</f>
        <v>DATAEIACC</v>
      </c>
      <c r="X59" s="2">
        <f>PRODUCTOS[[#This Row],[Tecnología]]</f>
        <v>0</v>
      </c>
      <c r="Y59" s="2"/>
      <c r="Z59" s="2"/>
      <c r="AA59" s="2"/>
      <c r="AB59" s="2"/>
      <c r="AC59" s="2"/>
      <c r="AD59" s="2"/>
      <c r="AE59" s="2"/>
      <c r="AF59" s="2"/>
      <c r="AG59" s="2"/>
      <c r="AH59" s="2"/>
      <c r="AI59" s="2"/>
      <c r="AJ59" s="2"/>
      <c r="AK59" s="2"/>
      <c r="AL59" s="2"/>
      <c r="AP59" s="7"/>
      <c r="AQ59" s="38"/>
    </row>
    <row r="60" spans="1:43" x14ac:dyDescent="0.35">
      <c r="A60" s="2" t="str">
        <f>PRODUCTOS[[#This Row],[id_data]]</f>
        <v>0020</v>
      </c>
      <c r="B60" s="2" t="str">
        <f>PRODUCTOS[[#This Row],[Corr_Producto]]</f>
        <v>00057</v>
      </c>
      <c r="C60" s="2" t="str">
        <f>PRODUCTOS[[#This Row],[Data]]</f>
        <v>DATAEIACC</v>
      </c>
      <c r="D60" s="2" t="str">
        <f>PRODUCTOS[[#This Row],[id_producto]]</f>
        <v>0020-00057</v>
      </c>
      <c r="E60" s="2" t="str">
        <f>PRODUCTOS[[#This Row],[Producto asociado ]]</f>
        <v>Análisis área de proyecto</v>
      </c>
      <c r="F60" s="2">
        <f>PRODUCTOS[[#This Row],[Nombre comercial]]</f>
        <v>0</v>
      </c>
      <c r="G60" s="2">
        <f>PRODUCTOS[[#This Row],[Estado]]</f>
        <v>0</v>
      </c>
      <c r="H60" s="46">
        <f>PRODUCTOS[[#This Row],[Avance]]</f>
        <v>0</v>
      </c>
      <c r="I60" s="2">
        <f>PRODUCTOS[[#This Row],[Responsable Desarrollo]]</f>
        <v>0</v>
      </c>
      <c r="J60" s="2" t="str">
        <f>PRODUCTOS[[#This Row],[Responsable Información]]</f>
        <v>Karen</v>
      </c>
      <c r="K60" s="2"/>
      <c r="L60" s="2"/>
      <c r="M60" s="2"/>
      <c r="N60" s="2"/>
      <c r="O60" s="2"/>
      <c r="P60" s="2"/>
      <c r="Q60" s="2"/>
      <c r="R60" s="7"/>
      <c r="S60" s="7"/>
      <c r="T60" s="7"/>
      <c r="U60" s="7"/>
      <c r="V60" s="7" t="s">
        <v>892</v>
      </c>
      <c r="W60" s="7" t="str">
        <f>SHOPIFY[[#This Row],[Data]]</f>
        <v>DATAEIACC</v>
      </c>
      <c r="X60" s="2">
        <f>PRODUCTOS[[#This Row],[Tecnología]]</f>
        <v>0</v>
      </c>
      <c r="Y60" s="2"/>
      <c r="Z60" s="2"/>
      <c r="AA60" s="2"/>
      <c r="AB60" s="2"/>
      <c r="AC60" s="2"/>
      <c r="AD60" s="2"/>
      <c r="AE60" s="2"/>
      <c r="AF60" s="2"/>
      <c r="AG60" s="2"/>
      <c r="AH60" s="2"/>
      <c r="AI60" s="2"/>
      <c r="AJ60" s="2"/>
      <c r="AK60" s="2"/>
      <c r="AL60" s="2"/>
      <c r="AP60" s="7"/>
      <c r="AQ60" s="38"/>
    </row>
    <row r="61" spans="1:43" x14ac:dyDescent="0.35">
      <c r="A61" s="2" t="str">
        <f>PRODUCTOS[[#This Row],[id_data]]</f>
        <v>0006</v>
      </c>
      <c r="B61" s="2" t="str">
        <f>PRODUCTOS[[#This Row],[Corr_Producto]]</f>
        <v>00058</v>
      </c>
      <c r="C61" s="2" t="str">
        <f>PRODUCTOS[[#This Row],[Data]]</f>
        <v>DATAGLOBAL</v>
      </c>
      <c r="D61" s="2" t="str">
        <f>PRODUCTOS[[#This Row],[id_producto]]</f>
        <v>0006-00058</v>
      </c>
      <c r="E61" s="2" t="str">
        <f>PRODUCTOS[[#This Row],[Producto asociado ]]</f>
        <v>Perfil de las OIG</v>
      </c>
      <c r="F61" s="2">
        <f>PRODUCTOS[[#This Row],[Nombre comercial]]</f>
        <v>0</v>
      </c>
      <c r="G61" s="2">
        <f>PRODUCTOS[[#This Row],[Estado]]</f>
        <v>0</v>
      </c>
      <c r="H61" s="46">
        <f>PRODUCTOS[[#This Row],[Avance]]</f>
        <v>0</v>
      </c>
      <c r="I61" s="2">
        <f>PRODUCTOS[[#This Row],[Responsable Desarrollo]]</f>
        <v>0</v>
      </c>
      <c r="J61" s="2" t="str">
        <f>PRODUCTOS[[#This Row],[Responsable Información]]</f>
        <v>Karen-MVC</v>
      </c>
      <c r="K61" s="2"/>
      <c r="L61" s="2"/>
      <c r="M61" s="2"/>
      <c r="N61" s="2"/>
      <c r="O61" s="2"/>
      <c r="P61" s="2"/>
      <c r="Q61" s="2"/>
      <c r="R61" s="7"/>
      <c r="S61" s="7"/>
      <c r="T61" s="7"/>
      <c r="U61" s="7"/>
      <c r="V61" s="7" t="s">
        <v>892</v>
      </c>
      <c r="W61" s="7" t="str">
        <f>SHOPIFY[[#This Row],[Data]]</f>
        <v>DATAGLOBAL</v>
      </c>
      <c r="X61" s="2">
        <f>PRODUCTOS[[#This Row],[Tecnología]]</f>
        <v>0</v>
      </c>
      <c r="Y61" s="2"/>
      <c r="Z61" s="2"/>
      <c r="AA61" s="2"/>
      <c r="AB61" s="2"/>
      <c r="AC61" s="2"/>
      <c r="AD61" s="2"/>
      <c r="AE61" s="2"/>
      <c r="AF61" s="2"/>
      <c r="AG61" s="2"/>
      <c r="AH61" s="2"/>
      <c r="AI61" s="2"/>
      <c r="AJ61" s="2"/>
      <c r="AK61" s="2"/>
      <c r="AL61" s="2"/>
      <c r="AP61" s="7"/>
      <c r="AQ61" s="38"/>
    </row>
    <row r="62" spans="1:43" x14ac:dyDescent="0.35">
      <c r="A62" s="2" t="str">
        <f>PRODUCTOS[[#This Row],[id_data]]</f>
        <v>0006</v>
      </c>
      <c r="B62" s="2" t="str">
        <f>PRODUCTOS[[#This Row],[Corr_Producto]]</f>
        <v>00059</v>
      </c>
      <c r="C62" s="2" t="str">
        <f>PRODUCTOS[[#This Row],[Data]]</f>
        <v>DATAGLOBAL</v>
      </c>
      <c r="D62" s="2" t="str">
        <f>PRODUCTOS[[#This Row],[id_producto]]</f>
        <v>0006-00059</v>
      </c>
      <c r="E62" s="2" t="str">
        <f>PRODUCTOS[[#This Row],[Producto asociado ]]</f>
        <v>Cooperación internacional</v>
      </c>
      <c r="F62" s="2">
        <f>PRODUCTOS[[#This Row],[Nombre comercial]]</f>
        <v>0</v>
      </c>
      <c r="G62" s="2">
        <f>PRODUCTOS[[#This Row],[Estado]]</f>
        <v>0</v>
      </c>
      <c r="H62" s="46">
        <f>PRODUCTOS[[#This Row],[Avance]]</f>
        <v>0</v>
      </c>
      <c r="I62" s="2">
        <f>PRODUCTOS[[#This Row],[Responsable Desarrollo]]</f>
        <v>0</v>
      </c>
      <c r="J62" s="2" t="str">
        <f>PRODUCTOS[[#This Row],[Responsable Información]]</f>
        <v>Karen-MVC</v>
      </c>
      <c r="K62" s="2"/>
      <c r="L62" s="2"/>
      <c r="M62" s="2"/>
      <c r="N62" s="2"/>
      <c r="O62" s="2"/>
      <c r="P62" s="2"/>
      <c r="Q62" s="2"/>
      <c r="R62" s="7"/>
      <c r="S62" s="7"/>
      <c r="T62" s="7"/>
      <c r="U62" s="7"/>
      <c r="V62" s="7" t="s">
        <v>892</v>
      </c>
      <c r="W62" s="7" t="str">
        <f>SHOPIFY[[#This Row],[Data]]</f>
        <v>DATAGLOBAL</v>
      </c>
      <c r="X62" s="2">
        <f>PRODUCTOS[[#This Row],[Tecnología]]</f>
        <v>0</v>
      </c>
      <c r="Y62" s="2"/>
      <c r="Z62" s="2"/>
      <c r="AA62" s="2"/>
      <c r="AB62" s="2"/>
      <c r="AC62" s="2"/>
      <c r="AD62" s="2"/>
      <c r="AE62" s="2"/>
      <c r="AF62" s="2"/>
      <c r="AG62" s="2"/>
      <c r="AH62" s="2"/>
      <c r="AI62" s="2"/>
      <c r="AJ62" s="2"/>
      <c r="AK62" s="2"/>
      <c r="AL62" s="2"/>
      <c r="AP62" s="7"/>
      <c r="AQ62" s="38"/>
    </row>
    <row r="63" spans="1:43" x14ac:dyDescent="0.35">
      <c r="A63" s="2" t="str">
        <f>PRODUCTOS[[#This Row],[id_data]]</f>
        <v>0003</v>
      </c>
      <c r="B63" s="2" t="str">
        <f>PRODUCTOS[[#This Row],[Corr_Producto]]</f>
        <v>00060</v>
      </c>
      <c r="C63" s="2" t="str">
        <f>PRODUCTOS[[#This Row],[Data]]</f>
        <v>DATAAGRO</v>
      </c>
      <c r="D63" s="2" t="str">
        <f>PRODUCTOS[[#This Row],[id_producto]]</f>
        <v>0003-00060</v>
      </c>
      <c r="E63" s="2" t="str">
        <f>PRODUCTOS[[#This Row],[Producto asociado ]]</f>
        <v>AGROGESTIÓN - Gestión agrícola</v>
      </c>
      <c r="F63" s="2">
        <f>PRODUCTOS[[#This Row],[Nombre comercial]]</f>
        <v>0</v>
      </c>
      <c r="G63" s="2">
        <f>PRODUCTOS[[#This Row],[Estado]]</f>
        <v>0</v>
      </c>
      <c r="H63" s="46">
        <f>PRODUCTOS[[#This Row],[Avance]]</f>
        <v>0</v>
      </c>
      <c r="I63" s="2">
        <f>PRODUCTOS[[#This Row],[Responsable Desarrollo]]</f>
        <v>0</v>
      </c>
      <c r="J63" s="2" t="str">
        <f>PRODUCTOS[[#This Row],[Responsable Información]]</f>
        <v>Claudia</v>
      </c>
      <c r="K63" s="2"/>
      <c r="L63" s="2"/>
      <c r="M63" s="2"/>
      <c r="N63" s="2"/>
      <c r="O63" s="2"/>
      <c r="P63" s="2"/>
      <c r="Q63" s="2"/>
      <c r="R63" s="7"/>
      <c r="S63" s="7"/>
      <c r="T63" s="7"/>
      <c r="U63" s="7"/>
      <c r="V63" s="7" t="s">
        <v>892</v>
      </c>
      <c r="W63" s="7" t="str">
        <f>SHOPIFY[[#This Row],[Data]]</f>
        <v>DATAAGRO</v>
      </c>
      <c r="X63" s="2">
        <f>PRODUCTOS[[#This Row],[Tecnología]]</f>
        <v>0</v>
      </c>
      <c r="Y63" s="2"/>
      <c r="Z63" s="2"/>
      <c r="AA63" s="2"/>
      <c r="AB63" s="2"/>
      <c r="AC63" s="2"/>
      <c r="AD63" s="2"/>
      <c r="AE63" s="2"/>
      <c r="AF63" s="2"/>
      <c r="AG63" s="2"/>
      <c r="AH63" s="2"/>
      <c r="AI63" s="2"/>
      <c r="AJ63" s="2"/>
      <c r="AK63" s="2"/>
      <c r="AL63" s="2"/>
      <c r="AP63" s="7"/>
      <c r="AQ63" s="38"/>
    </row>
    <row r="64" spans="1:43" ht="29" x14ac:dyDescent="0.35">
      <c r="A64" s="2" t="str">
        <f>PRODUCTOS[[#This Row],[id_data]]</f>
        <v>0003</v>
      </c>
      <c r="B64" s="2" t="str">
        <f>PRODUCTOS[[#This Row],[Corr_Producto]]</f>
        <v>00061</v>
      </c>
      <c r="C64" s="2" t="str">
        <f>PRODUCTOS[[#This Row],[Data]]</f>
        <v>DATAAGRO</v>
      </c>
      <c r="D64" s="47" t="str">
        <f>PRODUCTOS[[#This Row],[id_producto]]</f>
        <v>0003-00061</v>
      </c>
      <c r="E64" s="47" t="str">
        <f>PRODUCTOS[[#This Row],[Producto asociado ]]</f>
        <v>Indices Satelitales para Agricultura de Precisión</v>
      </c>
      <c r="F64" s="2">
        <f>PRODUCTOS[[#This Row],[Nombre comercial]]</f>
        <v>0</v>
      </c>
      <c r="G64" s="2">
        <f>PRODUCTOS[[#This Row],[Estado]]</f>
        <v>0</v>
      </c>
      <c r="H64" s="46">
        <f>PRODUCTOS[[#This Row],[Avance]]</f>
        <v>0.8</v>
      </c>
      <c r="I64" s="2" t="str">
        <f>PRODUCTOS[[#This Row],[Responsable Desarrollo]]</f>
        <v>Efraín</v>
      </c>
      <c r="J64" s="2" t="str">
        <f>PRODUCTOS[[#This Row],[Responsable Información]]</f>
        <v>Claudia</v>
      </c>
      <c r="K64" s="2" t="s">
        <v>981</v>
      </c>
      <c r="L64" s="2"/>
      <c r="M64" s="2"/>
      <c r="N64" s="2"/>
      <c r="O64" s="2"/>
      <c r="P64" s="2"/>
      <c r="Q64" s="2"/>
      <c r="R64" s="7"/>
      <c r="S64" s="7"/>
      <c r="T64" s="7"/>
      <c r="U64" s="7"/>
      <c r="V64" s="7" t="s">
        <v>892</v>
      </c>
      <c r="W64" s="7" t="str">
        <f>SHOPIFY[[#This Row],[Data]]</f>
        <v>DATAAGRO</v>
      </c>
      <c r="X64" s="2" t="str">
        <f>PRODUCTOS[[#This Row],[Tecnología]]</f>
        <v>GEE</v>
      </c>
      <c r="Y64" s="2"/>
      <c r="Z64" s="2"/>
      <c r="AA64" s="2"/>
      <c r="AB64" s="2"/>
      <c r="AC64" s="2"/>
      <c r="AD64" s="2"/>
      <c r="AE64" s="2"/>
      <c r="AF64" s="2"/>
      <c r="AG64" s="2"/>
      <c r="AH64" s="2"/>
      <c r="AI64" s="2"/>
      <c r="AJ64" s="2"/>
      <c r="AK64" s="2"/>
      <c r="AL64" s="2"/>
      <c r="AP64" s="7"/>
      <c r="AQ64" s="38"/>
    </row>
    <row r="65" spans="1:43" ht="29" x14ac:dyDescent="0.35">
      <c r="A65" s="2" t="str">
        <f>PRODUCTOS[[#This Row],[id_data]]</f>
        <v>0003</v>
      </c>
      <c r="B65" s="2" t="str">
        <f>PRODUCTOS[[#This Row],[Corr_Producto]]</f>
        <v>00062</v>
      </c>
      <c r="C65" s="2" t="str">
        <f>PRODUCTOS[[#This Row],[Data]]</f>
        <v>DATAAGRO</v>
      </c>
      <c r="D65" s="47" t="str">
        <f>PRODUCTOS[[#This Row],[id_producto]]</f>
        <v>0003-00062</v>
      </c>
      <c r="E65" s="47" t="str">
        <f>PRODUCTOS[[#This Row],[Producto asociado ]]</f>
        <v>AGROSTAT - Estadísticas Productivas Pecuarias</v>
      </c>
      <c r="F65" s="2">
        <f>PRODUCTOS[[#This Row],[Nombre comercial]]</f>
        <v>0</v>
      </c>
      <c r="G65" s="2">
        <f>PRODUCTOS[[#This Row],[Estado]]</f>
        <v>0</v>
      </c>
      <c r="H65" s="46">
        <f>PRODUCTOS[[#This Row],[Avance]]</f>
        <v>0.4</v>
      </c>
      <c r="I65" s="2" t="str">
        <f>PRODUCTOS[[#This Row],[Responsable Desarrollo]]</f>
        <v>Patricio</v>
      </c>
      <c r="J65" s="2" t="str">
        <f>PRODUCTOS[[#This Row],[Responsable Información]]</f>
        <v>Claudia</v>
      </c>
      <c r="K65" s="2" t="s">
        <v>981</v>
      </c>
      <c r="L65" s="2"/>
      <c r="M65" s="2"/>
      <c r="N65" s="2"/>
      <c r="O65" s="2"/>
      <c r="P65" s="2"/>
      <c r="Q65" s="2"/>
      <c r="R65" s="7"/>
      <c r="S65" s="7"/>
      <c r="T65" s="7"/>
      <c r="U65" s="7"/>
      <c r="V65" s="7" t="s">
        <v>892</v>
      </c>
      <c r="W65" s="7" t="str">
        <f>SHOPIFY[[#This Row],[Data]]</f>
        <v>DATAAGRO</v>
      </c>
      <c r="X65" s="2" t="str">
        <f>PRODUCTOS[[#This Row],[Tecnología]]</f>
        <v>POWER BI</v>
      </c>
      <c r="Y65" s="2"/>
      <c r="Z65" s="2"/>
      <c r="AA65" s="2"/>
      <c r="AB65" s="2"/>
      <c r="AC65" s="2"/>
      <c r="AD65" s="2"/>
      <c r="AE65" s="2"/>
      <c r="AF65" s="2"/>
      <c r="AG65" s="2"/>
      <c r="AH65" s="2"/>
      <c r="AI65" s="2"/>
      <c r="AJ65" s="2"/>
      <c r="AK65" s="2"/>
      <c r="AL65" s="2"/>
      <c r="AP65" s="7"/>
      <c r="AQ65" s="13"/>
    </row>
    <row r="66" spans="1:43" ht="29" x14ac:dyDescent="0.35">
      <c r="A66" s="2" t="str">
        <f>PRODUCTOS[[#This Row],[id_data]]</f>
        <v>0003</v>
      </c>
      <c r="B66" s="2" t="str">
        <f>PRODUCTOS[[#This Row],[Corr_Producto]]</f>
        <v>00063</v>
      </c>
      <c r="C66" s="2" t="str">
        <f>PRODUCTOS[[#This Row],[Data]]</f>
        <v>DATAAGRO</v>
      </c>
      <c r="D66" s="47" t="str">
        <f>PRODUCTOS[[#This Row],[id_producto]]</f>
        <v>0003-00063</v>
      </c>
      <c r="E66" s="47" t="str">
        <f>PRODUCTOS[[#This Row],[Producto asociado ]]</f>
        <v>AGROSTAT - Estadisticas Productivas Forestales</v>
      </c>
      <c r="F66" s="2">
        <f>PRODUCTOS[[#This Row],[Nombre comercial]]</f>
        <v>0</v>
      </c>
      <c r="G66" s="2">
        <f>PRODUCTOS[[#This Row],[Estado]]</f>
        <v>0</v>
      </c>
      <c r="H66" s="46">
        <f>PRODUCTOS[[#This Row],[Avance]]</f>
        <v>0.3</v>
      </c>
      <c r="I66" s="2" t="str">
        <f>PRODUCTOS[[#This Row],[Responsable Desarrollo]]</f>
        <v>Patricio</v>
      </c>
      <c r="J66" s="2" t="str">
        <f>PRODUCTOS[[#This Row],[Responsable Información]]</f>
        <v>Claudia</v>
      </c>
      <c r="K66" s="2" t="s">
        <v>981</v>
      </c>
      <c r="L66" s="2"/>
      <c r="M66" s="2"/>
      <c r="N66" s="2"/>
      <c r="O66" s="2"/>
      <c r="P66" s="2"/>
      <c r="Q66" s="2"/>
      <c r="R66" s="7"/>
      <c r="S66" s="7"/>
      <c r="T66" s="7"/>
      <c r="U66" s="7"/>
      <c r="V66" s="7" t="s">
        <v>892</v>
      </c>
      <c r="W66" s="7" t="str">
        <f>SHOPIFY[[#This Row],[Data]]</f>
        <v>DATAAGRO</v>
      </c>
      <c r="X66" s="2" t="str">
        <f>PRODUCTOS[[#This Row],[Tecnología]]</f>
        <v>POWER BI</v>
      </c>
      <c r="Y66" s="2"/>
      <c r="Z66" s="2"/>
      <c r="AA66" s="2"/>
      <c r="AB66" s="2"/>
      <c r="AC66" s="2"/>
      <c r="AD66" s="2"/>
      <c r="AE66" s="2"/>
      <c r="AF66" s="2"/>
      <c r="AG66" s="2"/>
      <c r="AH66" s="2"/>
      <c r="AI66" s="2"/>
      <c r="AJ66" s="2"/>
      <c r="AK66" s="2"/>
      <c r="AL66" s="2"/>
      <c r="AP66" s="7"/>
      <c r="AQ66" s="38"/>
    </row>
    <row r="67" spans="1:43" ht="29" x14ac:dyDescent="0.35">
      <c r="A67" s="2" t="str">
        <f>PRODUCTOS[[#This Row],[id_data]]</f>
        <v>0003</v>
      </c>
      <c r="B67" s="2" t="str">
        <f>PRODUCTOS[[#This Row],[Corr_Producto]]</f>
        <v>00064</v>
      </c>
      <c r="C67" s="2" t="str">
        <f>PRODUCTOS[[#This Row],[Data]]</f>
        <v>DATAAGRO</v>
      </c>
      <c r="D67" s="47" t="str">
        <f>PRODUCTOS[[#This Row],[id_producto]]</f>
        <v>0003-00064</v>
      </c>
      <c r="E67" s="47" t="str">
        <f>PRODUCTOS[[#This Row],[Producto asociado ]]</f>
        <v>AGROSTAT - Estadísticas ambientales</v>
      </c>
      <c r="F67" s="2">
        <f>PRODUCTOS[[#This Row],[Nombre comercial]]</f>
        <v>0</v>
      </c>
      <c r="G67" s="2">
        <f>PRODUCTOS[[#This Row],[Estado]]</f>
        <v>0</v>
      </c>
      <c r="H67" s="46">
        <f>PRODUCTOS[[#This Row],[Avance]]</f>
        <v>0</v>
      </c>
      <c r="I67" s="2">
        <f>PRODUCTOS[[#This Row],[Responsable Desarrollo]]</f>
        <v>0</v>
      </c>
      <c r="J67" s="2" t="str">
        <f>PRODUCTOS[[#This Row],[Responsable Información]]</f>
        <v>Claudia</v>
      </c>
      <c r="K67" s="2" t="s">
        <v>981</v>
      </c>
      <c r="L67" s="2"/>
      <c r="M67" s="2"/>
      <c r="N67" s="2"/>
      <c r="O67" s="2"/>
      <c r="P67" s="2"/>
      <c r="Q67" s="2"/>
      <c r="R67" s="7"/>
      <c r="S67" s="7"/>
      <c r="T67" s="7"/>
      <c r="U67" s="7"/>
      <c r="V67" s="7" t="s">
        <v>892</v>
      </c>
      <c r="W67" s="7" t="str">
        <f>SHOPIFY[[#This Row],[Data]]</f>
        <v>DATAAGRO</v>
      </c>
      <c r="X67" s="2">
        <f>PRODUCTOS[[#This Row],[Tecnología]]</f>
        <v>0</v>
      </c>
      <c r="Y67" s="2"/>
      <c r="Z67" s="2"/>
      <c r="AA67" s="2"/>
      <c r="AB67" s="2"/>
      <c r="AC67" s="2"/>
      <c r="AD67" s="2"/>
      <c r="AE67" s="2"/>
      <c r="AF67" s="2"/>
      <c r="AG67" s="2"/>
      <c r="AH67" s="2"/>
      <c r="AI67" s="2"/>
      <c r="AJ67" s="2"/>
      <c r="AK67" s="2"/>
      <c r="AL67" s="2"/>
      <c r="AP67" s="7"/>
      <c r="AQ67" s="38"/>
    </row>
    <row r="68" spans="1:43" ht="29" x14ac:dyDescent="0.35">
      <c r="A68" s="2" t="str">
        <f>PRODUCTOS[[#This Row],[id_data]]</f>
        <v>0003</v>
      </c>
      <c r="B68" s="2" t="str">
        <f>PRODUCTOS[[#This Row],[Corr_Producto]]</f>
        <v>00065</v>
      </c>
      <c r="C68" s="2" t="str">
        <f>PRODUCTOS[[#This Row],[Data]]</f>
        <v>DATAAGRO</v>
      </c>
      <c r="D68" s="47" t="str">
        <f>PRODUCTOS[[#This Row],[id_producto]]</f>
        <v>0003-00065</v>
      </c>
      <c r="E68" s="47" t="str">
        <f>PRODUCTOS[[#This Row],[Producto asociado ]]</f>
        <v>AGROSTAT - Estadísticas Económicas Agrícolas</v>
      </c>
      <c r="F68" s="2">
        <f>PRODUCTOS[[#This Row],[Nombre comercial]]</f>
        <v>0</v>
      </c>
      <c r="G68" s="2">
        <f>PRODUCTOS[[#This Row],[Estado]]</f>
        <v>0</v>
      </c>
      <c r="H68" s="46">
        <f>PRODUCTOS[[#This Row],[Avance]]</f>
        <v>0</v>
      </c>
      <c r="I68" s="2">
        <f>PRODUCTOS[[#This Row],[Responsable Desarrollo]]</f>
        <v>0</v>
      </c>
      <c r="J68" s="2" t="str">
        <f>PRODUCTOS[[#This Row],[Responsable Información]]</f>
        <v>Claudia</v>
      </c>
      <c r="K68" s="2" t="s">
        <v>981</v>
      </c>
      <c r="L68" s="2"/>
      <c r="M68" s="2"/>
      <c r="N68" s="2"/>
      <c r="O68" s="2"/>
      <c r="P68" s="2"/>
      <c r="Q68" s="2"/>
      <c r="R68" s="7"/>
      <c r="S68" s="7"/>
      <c r="T68" s="7"/>
      <c r="U68" s="7"/>
      <c r="V68" s="7" t="s">
        <v>892</v>
      </c>
      <c r="W68" s="7" t="str">
        <f>SHOPIFY[[#This Row],[Data]]</f>
        <v>DATAAGRO</v>
      </c>
      <c r="X68" s="2">
        <f>PRODUCTOS[[#This Row],[Tecnología]]</f>
        <v>0</v>
      </c>
      <c r="Y68" s="2"/>
      <c r="Z68" s="2"/>
      <c r="AA68" s="2"/>
      <c r="AB68" s="2"/>
      <c r="AC68" s="2"/>
      <c r="AD68" s="2"/>
      <c r="AE68" s="2"/>
      <c r="AF68" s="2"/>
      <c r="AG68" s="2"/>
      <c r="AH68" s="2"/>
      <c r="AI68" s="2"/>
      <c r="AJ68" s="2"/>
      <c r="AK68" s="2"/>
      <c r="AL68" s="2"/>
      <c r="AP68" s="7"/>
      <c r="AQ68" s="38"/>
    </row>
    <row r="69" spans="1:43" ht="29" x14ac:dyDescent="0.35">
      <c r="A69" s="2" t="str">
        <f>PRODUCTOS[[#This Row],[id_data]]</f>
        <v>0003</v>
      </c>
      <c r="B69" s="2" t="str">
        <f>PRODUCTOS[[#This Row],[Corr_Producto]]</f>
        <v>00066</v>
      </c>
      <c r="C69" s="2" t="str">
        <f>PRODUCTOS[[#This Row],[Data]]</f>
        <v>DATAAGRO</v>
      </c>
      <c r="D69" s="47" t="str">
        <f>PRODUCTOS[[#This Row],[id_producto]]</f>
        <v>0003-00066</v>
      </c>
      <c r="E69" s="47" t="str">
        <f>PRODUCTOS[[#This Row],[Producto asociado ]]</f>
        <v>AGROSTAT - Estadísticas Económicas Pecuarias</v>
      </c>
      <c r="F69" s="2">
        <f>PRODUCTOS[[#This Row],[Nombre comercial]]</f>
        <v>0</v>
      </c>
      <c r="G69" s="2">
        <f>PRODUCTOS[[#This Row],[Estado]]</f>
        <v>0</v>
      </c>
      <c r="H69" s="46">
        <f>PRODUCTOS[[#This Row],[Avance]]</f>
        <v>0</v>
      </c>
      <c r="I69" s="2">
        <f>PRODUCTOS[[#This Row],[Responsable Desarrollo]]</f>
        <v>0</v>
      </c>
      <c r="J69" s="2" t="str">
        <f>PRODUCTOS[[#This Row],[Responsable Información]]</f>
        <v>Claudia</v>
      </c>
      <c r="K69" s="2" t="s">
        <v>981</v>
      </c>
      <c r="L69" s="2"/>
      <c r="M69" s="2"/>
      <c r="N69" s="2"/>
      <c r="O69" s="2"/>
      <c r="P69" s="2"/>
      <c r="Q69" s="2"/>
      <c r="R69" s="7"/>
      <c r="S69" s="7"/>
      <c r="T69" s="7"/>
      <c r="U69" s="7"/>
      <c r="V69" s="7" t="s">
        <v>892</v>
      </c>
      <c r="W69" s="7" t="str">
        <f>SHOPIFY[[#This Row],[Data]]</f>
        <v>DATAAGRO</v>
      </c>
      <c r="X69" s="2">
        <f>PRODUCTOS[[#This Row],[Tecnología]]</f>
        <v>0</v>
      </c>
      <c r="Y69" s="2"/>
      <c r="Z69" s="2"/>
      <c r="AA69" s="2"/>
      <c r="AB69" s="2"/>
      <c r="AC69" s="2"/>
      <c r="AD69" s="2"/>
      <c r="AE69" s="2"/>
      <c r="AF69" s="2"/>
      <c r="AG69" s="2"/>
      <c r="AH69" s="2"/>
      <c r="AI69" s="2"/>
      <c r="AJ69" s="2"/>
      <c r="AK69" s="2"/>
      <c r="AL69" s="2"/>
      <c r="AP69" s="7"/>
      <c r="AQ69" s="38"/>
    </row>
    <row r="70" spans="1:43" ht="29" x14ac:dyDescent="0.35">
      <c r="A70" s="2" t="str">
        <f>PRODUCTOS[[#This Row],[id_data]]</f>
        <v>0003</v>
      </c>
      <c r="B70" s="2" t="str">
        <f>PRODUCTOS[[#This Row],[Corr_Producto]]</f>
        <v>00067</v>
      </c>
      <c r="C70" s="2" t="str">
        <f>PRODUCTOS[[#This Row],[Data]]</f>
        <v>DATAAGRO</v>
      </c>
      <c r="D70" s="47" t="str">
        <f>PRODUCTOS[[#This Row],[id_producto]]</f>
        <v>0003-00067</v>
      </c>
      <c r="E70" s="47" t="str">
        <f>PRODUCTOS[[#This Row],[Producto asociado ]]</f>
        <v>AGROSTAT - Estadísticas Económicas Forestales</v>
      </c>
      <c r="F70" s="2">
        <f>PRODUCTOS[[#This Row],[Nombre comercial]]</f>
        <v>0</v>
      </c>
      <c r="G70" s="2">
        <f>PRODUCTOS[[#This Row],[Estado]]</f>
        <v>0</v>
      </c>
      <c r="H70" s="46">
        <f>PRODUCTOS[[#This Row],[Avance]]</f>
        <v>0</v>
      </c>
      <c r="I70" s="2">
        <f>PRODUCTOS[[#This Row],[Responsable Desarrollo]]</f>
        <v>0</v>
      </c>
      <c r="J70" s="2" t="str">
        <f>PRODUCTOS[[#This Row],[Responsable Información]]</f>
        <v>Claudia</v>
      </c>
      <c r="K70" s="2" t="s">
        <v>981</v>
      </c>
      <c r="L70" s="2"/>
      <c r="M70" s="2"/>
      <c r="N70" s="2"/>
      <c r="O70" s="2"/>
      <c r="P70" s="2"/>
      <c r="Q70" s="2"/>
      <c r="R70" s="7"/>
      <c r="S70" s="7"/>
      <c r="T70" s="7"/>
      <c r="U70" s="7"/>
      <c r="V70" s="7" t="s">
        <v>892</v>
      </c>
      <c r="W70" s="7" t="str">
        <f>SHOPIFY[[#This Row],[Data]]</f>
        <v>DATAAGRO</v>
      </c>
      <c r="X70" s="2">
        <f>PRODUCTOS[[#This Row],[Tecnología]]</f>
        <v>0</v>
      </c>
      <c r="Y70" s="2"/>
      <c r="Z70" s="2"/>
      <c r="AA70" s="2"/>
      <c r="AB70" s="2"/>
      <c r="AC70" s="2"/>
      <c r="AD70" s="2"/>
      <c r="AE70" s="2"/>
      <c r="AF70" s="2"/>
      <c r="AG70" s="2"/>
      <c r="AH70" s="2"/>
      <c r="AI70" s="2"/>
      <c r="AJ70" s="2"/>
      <c r="AK70" s="2"/>
      <c r="AL70" s="2"/>
      <c r="AP70" s="7"/>
      <c r="AQ70" s="38"/>
    </row>
  </sheetData>
  <hyperlinks>
    <hyperlink ref="AM8" r:id="rId1" xr:uid="{1CFF935B-9D37-4608-B132-C737FEB94D27}"/>
  </hyperlinks>
  <pageMargins left="0.7" right="0.7" top="0.75" bottom="0.75" header="0.3" footer="0.3"/>
  <pageSetup orientation="portrait" horizontalDpi="4294967293" verticalDpi="4294967293" r:id="rId2"/>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08"/>
  <sheetViews>
    <sheetView showGridLines="0" workbookViewId="0">
      <pane ySplit="11" topLeftCell="A75" activePane="bottomLeft" state="frozen"/>
      <selection activeCell="I8" sqref="I8"/>
      <selection pane="bottomLeft" activeCell="J98" sqref="J98"/>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35.90625" customWidth="1"/>
    <col min="14" max="14" width="14.90625" bestFit="1" customWidth="1"/>
    <col min="15" max="15" width="9.1796875" customWidth="1"/>
    <col min="16" max="16" width="12.08984375" customWidth="1"/>
  </cols>
  <sheetData>
    <row r="11" spans="2:16" ht="39" x14ac:dyDescent="0.35">
      <c r="B11" s="30" t="s">
        <v>32</v>
      </c>
      <c r="C11" s="30" t="s">
        <v>768</v>
      </c>
      <c r="D11" s="30" t="s">
        <v>754</v>
      </c>
      <c r="E11" s="30" t="s">
        <v>199</v>
      </c>
      <c r="F11" s="31" t="s">
        <v>758</v>
      </c>
      <c r="G11" s="31" t="s">
        <v>88</v>
      </c>
      <c r="H11" s="30" t="s">
        <v>753</v>
      </c>
      <c r="I11" s="30" t="s">
        <v>99</v>
      </c>
      <c r="J11" s="30" t="s">
        <v>752</v>
      </c>
      <c r="K11" s="30" t="s">
        <v>210</v>
      </c>
      <c r="L11" s="30" t="s">
        <v>211</v>
      </c>
      <c r="M11" s="30" t="s">
        <v>755</v>
      </c>
      <c r="N11" s="32" t="s">
        <v>195</v>
      </c>
      <c r="O11" s="32" t="s">
        <v>756</v>
      </c>
      <c r="P11" s="32" t="s">
        <v>757</v>
      </c>
    </row>
    <row r="12" spans="2:16" ht="24" x14ac:dyDescent="0.35">
      <c r="B12" s="27" t="s">
        <v>5</v>
      </c>
      <c r="C12" s="24" t="s">
        <v>1113</v>
      </c>
      <c r="D12" s="23">
        <v>1</v>
      </c>
      <c r="E12" s="23" t="s">
        <v>200</v>
      </c>
      <c r="F12" s="23" t="s">
        <v>759</v>
      </c>
      <c r="G12" s="23" t="str">
        <f>PRODUCTOS!D40</f>
        <v>0003-00033</v>
      </c>
      <c r="H12" s="23"/>
      <c r="I12" s="29" t="s">
        <v>168</v>
      </c>
      <c r="J12" s="25">
        <v>0.6</v>
      </c>
      <c r="K12" s="24" t="s">
        <v>144</v>
      </c>
      <c r="L12" s="24" t="s">
        <v>130</v>
      </c>
      <c r="M12" s="24" t="s">
        <v>815</v>
      </c>
      <c r="N12" s="26" t="s">
        <v>196</v>
      </c>
      <c r="O12" s="28"/>
      <c r="P12" s="28">
        <v>44133</v>
      </c>
    </row>
    <row r="13" spans="2:16" ht="24" x14ac:dyDescent="0.35">
      <c r="B13" s="27" t="s">
        <v>5</v>
      </c>
      <c r="C13" s="24" t="s">
        <v>1114</v>
      </c>
      <c r="D13" s="23">
        <v>2</v>
      </c>
      <c r="E13" s="23" t="s">
        <v>200</v>
      </c>
      <c r="F13" s="23" t="s">
        <v>760</v>
      </c>
      <c r="G13" s="23" t="str">
        <f>PRODUCTOS!D65</f>
        <v>0003-00062</v>
      </c>
      <c r="H13" s="23"/>
      <c r="I13" s="29" t="s">
        <v>168</v>
      </c>
      <c r="J13" s="25">
        <v>0.4</v>
      </c>
      <c r="K13" s="24" t="s">
        <v>144</v>
      </c>
      <c r="L13" s="24" t="s">
        <v>130</v>
      </c>
      <c r="M13" s="24" t="s">
        <v>815</v>
      </c>
      <c r="N13" s="26" t="s">
        <v>196</v>
      </c>
      <c r="O13" s="28"/>
      <c r="P13" s="28">
        <v>44133</v>
      </c>
    </row>
    <row r="14" spans="2:16" ht="24" x14ac:dyDescent="0.35">
      <c r="B14" s="27" t="s">
        <v>5</v>
      </c>
      <c r="C14" s="24" t="s">
        <v>1115</v>
      </c>
      <c r="D14" s="23">
        <v>3</v>
      </c>
      <c r="E14" s="23" t="s">
        <v>200</v>
      </c>
      <c r="F14" s="23" t="s">
        <v>760</v>
      </c>
      <c r="G14" s="23" t="str">
        <f>PRODUCTOS!D66</f>
        <v>0003-00063</v>
      </c>
      <c r="H14" s="23"/>
      <c r="I14" s="29" t="s">
        <v>168</v>
      </c>
      <c r="J14" s="25">
        <v>0.3</v>
      </c>
      <c r="K14" s="24" t="s">
        <v>144</v>
      </c>
      <c r="L14" s="24" t="s">
        <v>130</v>
      </c>
      <c r="M14" s="24" t="s">
        <v>815</v>
      </c>
      <c r="N14" s="26" t="s">
        <v>196</v>
      </c>
      <c r="O14" s="28"/>
      <c r="P14" s="28">
        <v>44133</v>
      </c>
    </row>
    <row r="15" spans="2:16" ht="24" x14ac:dyDescent="0.35">
      <c r="B15" s="27" t="s">
        <v>5</v>
      </c>
      <c r="C15" s="42" t="s">
        <v>793</v>
      </c>
      <c r="D15" s="23">
        <v>4</v>
      </c>
      <c r="E15" s="23" t="s">
        <v>794</v>
      </c>
      <c r="F15" s="23" t="s">
        <v>759</v>
      </c>
      <c r="G15" s="23" t="str">
        <f>PRODUCTOS!D64</f>
        <v>0003-00061</v>
      </c>
      <c r="H15" s="23"/>
      <c r="I15" s="29" t="s">
        <v>168</v>
      </c>
      <c r="J15" s="25">
        <v>0.8</v>
      </c>
      <c r="K15" s="24" t="s">
        <v>136</v>
      </c>
      <c r="L15" s="24" t="s">
        <v>130</v>
      </c>
      <c r="M15" s="24" t="s">
        <v>814</v>
      </c>
      <c r="N15" s="26" t="s">
        <v>761</v>
      </c>
      <c r="O15" s="28"/>
      <c r="P15" s="28">
        <v>44133</v>
      </c>
    </row>
    <row r="16" spans="2:16" x14ac:dyDescent="0.35">
      <c r="B16" s="27" t="s">
        <v>5</v>
      </c>
      <c r="C16" s="42" t="s">
        <v>1119</v>
      </c>
      <c r="D16" s="23">
        <v>5</v>
      </c>
      <c r="E16" s="23" t="s">
        <v>779</v>
      </c>
      <c r="F16" s="23" t="s">
        <v>759</v>
      </c>
      <c r="G16" s="23" t="str">
        <f>PRODUCTOS!D42</f>
        <v>0003-00035</v>
      </c>
      <c r="H16" s="23"/>
      <c r="I16" s="29" t="s">
        <v>168</v>
      </c>
      <c r="J16" s="25">
        <v>0.5</v>
      </c>
      <c r="K16" s="24" t="s">
        <v>144</v>
      </c>
      <c r="L16" s="24" t="s">
        <v>130</v>
      </c>
      <c r="M16" s="24" t="s">
        <v>816</v>
      </c>
      <c r="N16" s="26" t="s">
        <v>196</v>
      </c>
      <c r="O16" s="28"/>
      <c r="P16" s="28">
        <v>44133</v>
      </c>
    </row>
    <row r="17" spans="2:16" ht="24" x14ac:dyDescent="0.35">
      <c r="B17" s="27" t="s">
        <v>4</v>
      </c>
      <c r="C17" s="24" t="s">
        <v>795</v>
      </c>
      <c r="D17" s="23">
        <v>1</v>
      </c>
      <c r="E17" s="23" t="s">
        <v>200</v>
      </c>
      <c r="F17" s="23" t="s">
        <v>759</v>
      </c>
      <c r="G17" s="23" t="str">
        <f>PRODUCTOS!D24</f>
        <v>0002-00017</v>
      </c>
      <c r="H17" s="23"/>
      <c r="I17" s="29" t="s">
        <v>168</v>
      </c>
      <c r="J17" s="25">
        <v>0.4</v>
      </c>
      <c r="K17" s="24" t="s">
        <v>144</v>
      </c>
      <c r="L17" s="24" t="s">
        <v>106</v>
      </c>
      <c r="M17" s="24" t="s">
        <v>817</v>
      </c>
      <c r="N17" s="26" t="s">
        <v>196</v>
      </c>
      <c r="O17" s="28"/>
      <c r="P17" s="28">
        <v>44133</v>
      </c>
    </row>
    <row r="18" spans="2:16" x14ac:dyDescent="0.35">
      <c r="B18" s="27" t="s">
        <v>4</v>
      </c>
      <c r="C18" s="24" t="s">
        <v>796</v>
      </c>
      <c r="D18" s="23">
        <v>2</v>
      </c>
      <c r="E18" s="23" t="s">
        <v>200</v>
      </c>
      <c r="F18" s="23" t="s">
        <v>760</v>
      </c>
      <c r="G18" s="23"/>
      <c r="H18" s="23"/>
      <c r="I18" s="29" t="s">
        <v>168</v>
      </c>
      <c r="J18" s="25">
        <v>0.3</v>
      </c>
      <c r="K18" s="24" t="s">
        <v>144</v>
      </c>
      <c r="L18" s="24" t="s">
        <v>106</v>
      </c>
      <c r="M18" s="24" t="s">
        <v>818</v>
      </c>
      <c r="N18" s="26" t="s">
        <v>196</v>
      </c>
      <c r="O18" s="28"/>
      <c r="P18" s="28">
        <v>44133</v>
      </c>
    </row>
    <row r="19" spans="2:16" x14ac:dyDescent="0.35">
      <c r="B19" s="27" t="s">
        <v>4</v>
      </c>
      <c r="C19" s="24" t="s">
        <v>966</v>
      </c>
      <c r="D19" s="23">
        <v>3</v>
      </c>
      <c r="E19" s="23" t="s">
        <v>794</v>
      </c>
      <c r="F19" s="23" t="s">
        <v>759</v>
      </c>
      <c r="G19" s="23"/>
      <c r="H19" s="23"/>
      <c r="I19" s="29" t="s">
        <v>168</v>
      </c>
      <c r="J19" s="25">
        <v>0.9</v>
      </c>
      <c r="K19" s="24" t="s">
        <v>136</v>
      </c>
      <c r="L19" s="24" t="s">
        <v>106</v>
      </c>
      <c r="M19" s="24" t="s">
        <v>819</v>
      </c>
      <c r="N19" s="26" t="s">
        <v>761</v>
      </c>
      <c r="O19" s="28"/>
      <c r="P19" s="28">
        <v>44133</v>
      </c>
    </row>
    <row r="20" spans="2:16" x14ac:dyDescent="0.35">
      <c r="B20" s="27" t="s">
        <v>4</v>
      </c>
      <c r="C20" s="24" t="s">
        <v>797</v>
      </c>
      <c r="D20" s="23">
        <v>4</v>
      </c>
      <c r="E20" s="23" t="s">
        <v>794</v>
      </c>
      <c r="F20" s="23" t="s">
        <v>759</v>
      </c>
      <c r="G20" s="23" t="str">
        <f>PRODUCTOS!D29</f>
        <v>0002-00022</v>
      </c>
      <c r="H20" s="23"/>
      <c r="I20" s="29" t="s">
        <v>168</v>
      </c>
      <c r="J20" s="25">
        <v>0.5</v>
      </c>
      <c r="K20" s="24" t="s">
        <v>136</v>
      </c>
      <c r="L20" s="24" t="s">
        <v>136</v>
      </c>
      <c r="M20" s="24" t="s">
        <v>820</v>
      </c>
      <c r="N20" s="26" t="s">
        <v>761</v>
      </c>
      <c r="O20" s="28"/>
      <c r="P20" s="28">
        <v>44133</v>
      </c>
    </row>
    <row r="21" spans="2:16" x14ac:dyDescent="0.35">
      <c r="B21" s="27" t="s">
        <v>18</v>
      </c>
      <c r="C21" s="24" t="s">
        <v>838</v>
      </c>
      <c r="D21" s="23">
        <v>1</v>
      </c>
      <c r="E21" s="23" t="s">
        <v>200</v>
      </c>
      <c r="F21" s="23" t="s">
        <v>759</v>
      </c>
      <c r="G21" s="23" t="str">
        <f>PRODUCTOS!D56</f>
        <v>0016-00053</v>
      </c>
      <c r="H21" s="23"/>
      <c r="I21" s="29" t="s">
        <v>213</v>
      </c>
      <c r="J21" s="25">
        <v>1</v>
      </c>
      <c r="K21" s="24" t="s">
        <v>144</v>
      </c>
      <c r="L21" s="24" t="s">
        <v>839</v>
      </c>
      <c r="M21" s="24" t="s">
        <v>840</v>
      </c>
      <c r="N21" s="26" t="s">
        <v>196</v>
      </c>
      <c r="O21" s="28"/>
      <c r="P21" s="28">
        <v>44133</v>
      </c>
    </row>
    <row r="22" spans="2:16" ht="24" x14ac:dyDescent="0.35">
      <c r="B22" s="27" t="s">
        <v>18</v>
      </c>
      <c r="C22" s="24" t="s">
        <v>842</v>
      </c>
      <c r="D22" s="23">
        <v>2</v>
      </c>
      <c r="E22" s="23" t="s">
        <v>200</v>
      </c>
      <c r="F22" s="23" t="s">
        <v>760</v>
      </c>
      <c r="G22" s="23"/>
      <c r="H22" s="23"/>
      <c r="I22" s="29" t="s">
        <v>168</v>
      </c>
      <c r="J22" s="25">
        <v>0.4</v>
      </c>
      <c r="K22" s="24" t="s">
        <v>144</v>
      </c>
      <c r="L22" s="24" t="s">
        <v>120</v>
      </c>
      <c r="M22" s="24" t="s">
        <v>843</v>
      </c>
      <c r="N22" s="26" t="s">
        <v>196</v>
      </c>
      <c r="O22" s="28"/>
      <c r="P22" s="28">
        <v>44133</v>
      </c>
    </row>
    <row r="23" spans="2:16" ht="24" x14ac:dyDescent="0.35">
      <c r="B23" s="27" t="s">
        <v>18</v>
      </c>
      <c r="C23" s="24" t="s">
        <v>844</v>
      </c>
      <c r="D23" s="23">
        <v>3</v>
      </c>
      <c r="E23" s="23" t="s">
        <v>200</v>
      </c>
      <c r="F23" s="23" t="s">
        <v>760</v>
      </c>
      <c r="G23" s="23"/>
      <c r="H23" s="23"/>
      <c r="I23" s="29" t="s">
        <v>168</v>
      </c>
      <c r="J23" s="25">
        <v>0.3</v>
      </c>
      <c r="K23" s="24" t="s">
        <v>144</v>
      </c>
      <c r="L23" s="24" t="s">
        <v>839</v>
      </c>
      <c r="M23" s="24" t="s">
        <v>841</v>
      </c>
      <c r="N23" s="26" t="s">
        <v>196</v>
      </c>
      <c r="O23" s="28"/>
      <c r="P23" s="28">
        <v>44133</v>
      </c>
    </row>
    <row r="24" spans="2:16" ht="24" x14ac:dyDescent="0.35">
      <c r="B24" s="27" t="s">
        <v>18</v>
      </c>
      <c r="C24" s="24" t="s">
        <v>845</v>
      </c>
      <c r="D24" s="23">
        <v>4</v>
      </c>
      <c r="E24" s="23" t="s">
        <v>200</v>
      </c>
      <c r="F24" s="23" t="s">
        <v>760</v>
      </c>
      <c r="G24" s="23"/>
      <c r="H24" s="23"/>
      <c r="I24" s="29" t="s">
        <v>169</v>
      </c>
      <c r="J24" s="25">
        <v>0</v>
      </c>
      <c r="K24" s="24" t="s">
        <v>764</v>
      </c>
      <c r="L24" s="24" t="s">
        <v>839</v>
      </c>
      <c r="M24" s="24" t="s">
        <v>846</v>
      </c>
      <c r="N24" s="26" t="s">
        <v>780</v>
      </c>
      <c r="O24" s="28"/>
      <c r="P24" s="28">
        <v>44133</v>
      </c>
    </row>
    <row r="25" spans="2:16" x14ac:dyDescent="0.35">
      <c r="B25" s="27" t="s">
        <v>11</v>
      </c>
      <c r="C25" s="24" t="s">
        <v>787</v>
      </c>
      <c r="D25" s="23">
        <v>1</v>
      </c>
      <c r="E25" s="23" t="s">
        <v>200</v>
      </c>
      <c r="F25" s="23" t="s">
        <v>759</v>
      </c>
      <c r="G25" s="23" t="str">
        <f>PRODUCTOS!D21</f>
        <v>0010-00014</v>
      </c>
      <c r="H25" s="23"/>
      <c r="I25" s="29" t="s">
        <v>213</v>
      </c>
      <c r="J25" s="25">
        <v>0.9</v>
      </c>
      <c r="K25" s="24" t="s">
        <v>144</v>
      </c>
      <c r="L25" s="24" t="s">
        <v>176</v>
      </c>
      <c r="M25" s="24" t="s">
        <v>813</v>
      </c>
      <c r="N25" s="26" t="s">
        <v>196</v>
      </c>
      <c r="O25" s="28"/>
      <c r="P25" s="28">
        <v>44133</v>
      </c>
    </row>
    <row r="26" spans="2:16" ht="24" x14ac:dyDescent="0.35">
      <c r="B26" s="27" t="s">
        <v>11</v>
      </c>
      <c r="C26" s="24" t="s">
        <v>788</v>
      </c>
      <c r="D26" s="23">
        <v>2</v>
      </c>
      <c r="E26" s="23" t="s">
        <v>200</v>
      </c>
      <c r="F26" s="23" t="s">
        <v>759</v>
      </c>
      <c r="G26" s="23" t="str">
        <f>PRODUCTOS!D22</f>
        <v>0010-00015</v>
      </c>
      <c r="H26" s="23"/>
      <c r="I26" s="29" t="s">
        <v>168</v>
      </c>
      <c r="J26" s="25">
        <v>0.7</v>
      </c>
      <c r="K26" s="24" t="s">
        <v>144</v>
      </c>
      <c r="L26" s="24" t="s">
        <v>176</v>
      </c>
      <c r="M26" s="24" t="s">
        <v>812</v>
      </c>
      <c r="N26" s="26" t="s">
        <v>196</v>
      </c>
      <c r="O26" s="28"/>
      <c r="P26" s="28">
        <v>44133</v>
      </c>
    </row>
    <row r="27" spans="2:16" ht="24" x14ac:dyDescent="0.35">
      <c r="B27" s="27" t="s">
        <v>11</v>
      </c>
      <c r="C27" s="24" t="s">
        <v>789</v>
      </c>
      <c r="D27" s="23">
        <v>3</v>
      </c>
      <c r="E27" s="23" t="s">
        <v>200</v>
      </c>
      <c r="F27" s="23" t="s">
        <v>760</v>
      </c>
      <c r="G27" s="23"/>
      <c r="H27" s="23"/>
      <c r="I27" s="29" t="s">
        <v>168</v>
      </c>
      <c r="J27" s="25">
        <v>0.5</v>
      </c>
      <c r="K27" s="24" t="s">
        <v>140</v>
      </c>
      <c r="L27" s="24" t="s">
        <v>176</v>
      </c>
      <c r="M27" s="24" t="s">
        <v>811</v>
      </c>
      <c r="N27" s="26" t="s">
        <v>780</v>
      </c>
      <c r="O27" s="28"/>
      <c r="P27" s="28">
        <v>44133</v>
      </c>
    </row>
    <row r="28" spans="2:16" x14ac:dyDescent="0.35">
      <c r="B28" s="27" t="s">
        <v>11</v>
      </c>
      <c r="C28" s="24" t="s">
        <v>790</v>
      </c>
      <c r="D28" s="23">
        <v>4</v>
      </c>
      <c r="E28" s="23" t="s">
        <v>200</v>
      </c>
      <c r="F28" s="23" t="s">
        <v>760</v>
      </c>
      <c r="G28" s="23"/>
      <c r="H28" s="23"/>
      <c r="I28" s="29" t="s">
        <v>168</v>
      </c>
      <c r="J28" s="25">
        <v>0.3</v>
      </c>
      <c r="K28" s="24" t="s">
        <v>144</v>
      </c>
      <c r="L28" s="24" t="s">
        <v>176</v>
      </c>
      <c r="M28" s="24" t="s">
        <v>809</v>
      </c>
      <c r="N28" s="26" t="s">
        <v>196</v>
      </c>
      <c r="O28" s="28"/>
      <c r="P28" s="28">
        <v>44133</v>
      </c>
    </row>
    <row r="29" spans="2:16" x14ac:dyDescent="0.35">
      <c r="B29" s="27" t="s">
        <v>11</v>
      </c>
      <c r="C29" s="24" t="s">
        <v>791</v>
      </c>
      <c r="D29" s="23">
        <v>5</v>
      </c>
      <c r="E29" s="23" t="s">
        <v>200</v>
      </c>
      <c r="F29" s="23" t="s">
        <v>760</v>
      </c>
      <c r="G29" s="23"/>
      <c r="H29" s="23"/>
      <c r="I29" s="29" t="s">
        <v>168</v>
      </c>
      <c r="J29" s="25">
        <v>0.2</v>
      </c>
      <c r="K29" s="24" t="s">
        <v>144</v>
      </c>
      <c r="L29" s="24" t="s">
        <v>176</v>
      </c>
      <c r="M29" s="24" t="s">
        <v>809</v>
      </c>
      <c r="N29" s="26" t="s">
        <v>196</v>
      </c>
      <c r="O29" s="28"/>
      <c r="P29" s="28">
        <v>44133</v>
      </c>
    </row>
    <row r="30" spans="2:16" x14ac:dyDescent="0.35">
      <c r="B30" s="27" t="s">
        <v>11</v>
      </c>
      <c r="C30" s="24" t="s">
        <v>792</v>
      </c>
      <c r="D30" s="23">
        <v>6</v>
      </c>
      <c r="E30" s="23" t="s">
        <v>200</v>
      </c>
      <c r="F30" s="23" t="s">
        <v>760</v>
      </c>
      <c r="G30" s="23"/>
      <c r="H30" s="23"/>
      <c r="I30" s="29" t="s">
        <v>169</v>
      </c>
      <c r="J30" s="25">
        <v>0</v>
      </c>
      <c r="K30" s="24" t="s">
        <v>144</v>
      </c>
      <c r="L30" s="24" t="s">
        <v>176</v>
      </c>
      <c r="M30" s="24" t="s">
        <v>810</v>
      </c>
      <c r="N30" s="26" t="s">
        <v>196</v>
      </c>
      <c r="O30" s="28"/>
      <c r="P30" s="28">
        <v>44133</v>
      </c>
    </row>
    <row r="31" spans="2:16" ht="24" x14ac:dyDescent="0.35">
      <c r="B31" s="27" t="s">
        <v>678</v>
      </c>
      <c r="C31" s="24" t="s">
        <v>63</v>
      </c>
      <c r="D31" s="23">
        <v>1</v>
      </c>
      <c r="E31" s="23" t="s">
        <v>200</v>
      </c>
      <c r="F31" s="23" t="s">
        <v>760</v>
      </c>
      <c r="G31" s="23" t="str">
        <f>PRODUCTOS!D14</f>
        <v>0017-00007</v>
      </c>
      <c r="H31" s="23"/>
      <c r="I31" s="29" t="s">
        <v>168</v>
      </c>
      <c r="J31" s="25">
        <v>0.5</v>
      </c>
      <c r="K31" s="24" t="s">
        <v>144</v>
      </c>
      <c r="L31" s="24" t="s">
        <v>106</v>
      </c>
      <c r="M31" s="24" t="s">
        <v>763</v>
      </c>
      <c r="N31" s="26" t="s">
        <v>765</v>
      </c>
      <c r="O31" s="28"/>
      <c r="P31" s="28">
        <v>44133</v>
      </c>
    </row>
    <row r="32" spans="2:16" x14ac:dyDescent="0.35">
      <c r="B32" s="27" t="s">
        <v>678</v>
      </c>
      <c r="C32" s="24" t="s">
        <v>65</v>
      </c>
      <c r="D32" s="23">
        <v>2</v>
      </c>
      <c r="E32" s="23" t="s">
        <v>200</v>
      </c>
      <c r="F32" s="23" t="s">
        <v>760</v>
      </c>
      <c r="G32" s="23" t="str">
        <f>PRODUCTOS!D15</f>
        <v>0017-00008</v>
      </c>
      <c r="H32" s="23"/>
      <c r="I32" s="29" t="s">
        <v>168</v>
      </c>
      <c r="J32" s="25">
        <v>0.5</v>
      </c>
      <c r="K32" s="24" t="s">
        <v>144</v>
      </c>
      <c r="L32" s="24" t="s">
        <v>176</v>
      </c>
      <c r="M32" s="24" t="s">
        <v>798</v>
      </c>
      <c r="N32" s="26" t="s">
        <v>765</v>
      </c>
      <c r="O32" s="28"/>
      <c r="P32" s="28">
        <v>44133</v>
      </c>
    </row>
    <row r="33" spans="2:16" ht="24" x14ac:dyDescent="0.35">
      <c r="B33" s="27" t="s">
        <v>8</v>
      </c>
      <c r="C33" s="24" t="s">
        <v>947</v>
      </c>
      <c r="D33" s="23">
        <v>1</v>
      </c>
      <c r="E33" s="23" t="s">
        <v>200</v>
      </c>
      <c r="F33" s="23" t="s">
        <v>759</v>
      </c>
      <c r="G33" s="23" t="str">
        <f>PRODUCTOS!D36</f>
        <v>0007-00029</v>
      </c>
      <c r="H33" s="23"/>
      <c r="I33" s="29" t="s">
        <v>168</v>
      </c>
      <c r="J33" s="25">
        <v>0.9</v>
      </c>
      <c r="K33" s="24" t="s">
        <v>144</v>
      </c>
      <c r="L33" s="24" t="s">
        <v>102</v>
      </c>
      <c r="M33" s="24" t="s">
        <v>826</v>
      </c>
      <c r="N33" s="26" t="s">
        <v>196</v>
      </c>
      <c r="O33" s="28"/>
      <c r="P33" s="28">
        <v>44133</v>
      </c>
    </row>
    <row r="34" spans="2:16" ht="36" x14ac:dyDescent="0.35">
      <c r="B34" s="27" t="s">
        <v>8</v>
      </c>
      <c r="C34" s="24" t="s">
        <v>831</v>
      </c>
      <c r="D34" s="23">
        <v>2</v>
      </c>
      <c r="E34" s="23" t="s">
        <v>200</v>
      </c>
      <c r="F34" s="23" t="s">
        <v>760</v>
      </c>
      <c r="G34" s="23"/>
      <c r="H34" s="23"/>
      <c r="I34" s="29" t="s">
        <v>169</v>
      </c>
      <c r="J34" s="25">
        <v>0.1</v>
      </c>
      <c r="K34" s="24" t="s">
        <v>144</v>
      </c>
      <c r="L34" s="24" t="s">
        <v>102</v>
      </c>
      <c r="M34" s="24" t="s">
        <v>827</v>
      </c>
      <c r="N34" s="26" t="s">
        <v>196</v>
      </c>
      <c r="O34" s="28"/>
      <c r="P34" s="28">
        <v>44133</v>
      </c>
    </row>
    <row r="35" spans="2:16" x14ac:dyDescent="0.35">
      <c r="B35" s="27" t="s">
        <v>8</v>
      </c>
      <c r="C35" s="24" t="s">
        <v>832</v>
      </c>
      <c r="D35" s="23">
        <v>3</v>
      </c>
      <c r="E35" s="23" t="s">
        <v>200</v>
      </c>
      <c r="F35" s="23" t="s">
        <v>760</v>
      </c>
      <c r="G35" s="23"/>
      <c r="H35" s="23"/>
      <c r="I35" s="29" t="s">
        <v>169</v>
      </c>
      <c r="J35" s="25">
        <v>0.1</v>
      </c>
      <c r="K35" s="24" t="s">
        <v>144</v>
      </c>
      <c r="L35" s="24" t="s">
        <v>102</v>
      </c>
      <c r="M35" s="24" t="s">
        <v>828</v>
      </c>
      <c r="N35" s="26" t="s">
        <v>196</v>
      </c>
      <c r="O35" s="28"/>
      <c r="P35" s="28">
        <v>44133</v>
      </c>
    </row>
    <row r="36" spans="2:16" x14ac:dyDescent="0.35">
      <c r="B36" s="27" t="s">
        <v>8</v>
      </c>
      <c r="C36" s="24" t="s">
        <v>833</v>
      </c>
      <c r="D36" s="23">
        <v>4</v>
      </c>
      <c r="E36" s="23" t="s">
        <v>200</v>
      </c>
      <c r="F36" s="23" t="s">
        <v>760</v>
      </c>
      <c r="G36" s="23"/>
      <c r="H36" s="23"/>
      <c r="I36" s="29" t="s">
        <v>169</v>
      </c>
      <c r="J36" s="25">
        <v>0.1</v>
      </c>
      <c r="K36" s="24" t="s">
        <v>144</v>
      </c>
      <c r="L36" s="24" t="s">
        <v>102</v>
      </c>
      <c r="M36" s="24" t="s">
        <v>829</v>
      </c>
      <c r="N36" s="26" t="s">
        <v>196</v>
      </c>
      <c r="O36" s="28"/>
      <c r="P36" s="28">
        <v>44133</v>
      </c>
    </row>
    <row r="37" spans="2:16" ht="24" x14ac:dyDescent="0.35">
      <c r="B37" s="27" t="s">
        <v>28</v>
      </c>
      <c r="C37" s="24" t="s">
        <v>836</v>
      </c>
      <c r="D37" s="23">
        <v>1</v>
      </c>
      <c r="E37" s="23" t="s">
        <v>200</v>
      </c>
      <c r="F37" s="23" t="s">
        <v>759</v>
      </c>
      <c r="G37" s="23" t="str">
        <f>PRODUCTOS!D23</f>
        <v>0018-00016</v>
      </c>
      <c r="H37" s="23"/>
      <c r="I37" s="29" t="s">
        <v>213</v>
      </c>
      <c r="J37" s="25">
        <v>1</v>
      </c>
      <c r="K37" s="24" t="s">
        <v>144</v>
      </c>
      <c r="L37" s="24" t="s">
        <v>786</v>
      </c>
      <c r="M37" s="24" t="s">
        <v>807</v>
      </c>
      <c r="N37" s="26" t="s">
        <v>196</v>
      </c>
      <c r="O37" s="28"/>
      <c r="P37" s="28">
        <v>44133</v>
      </c>
    </row>
    <row r="38" spans="2:16" ht="36" x14ac:dyDescent="0.35">
      <c r="B38" s="27" t="s">
        <v>28</v>
      </c>
      <c r="C38" s="24" t="s">
        <v>837</v>
      </c>
      <c r="D38" s="23">
        <v>2</v>
      </c>
      <c r="E38" s="23" t="s">
        <v>200</v>
      </c>
      <c r="F38" s="23" t="s">
        <v>760</v>
      </c>
      <c r="G38" s="23"/>
      <c r="H38" s="23"/>
      <c r="I38" s="29" t="s">
        <v>168</v>
      </c>
      <c r="J38" s="25">
        <v>0.5</v>
      </c>
      <c r="K38" s="24" t="s">
        <v>144</v>
      </c>
      <c r="L38" s="24" t="s">
        <v>786</v>
      </c>
      <c r="M38" s="24" t="s">
        <v>835</v>
      </c>
      <c r="N38" s="26" t="s">
        <v>196</v>
      </c>
      <c r="O38" s="28"/>
      <c r="P38" s="28">
        <v>44133</v>
      </c>
    </row>
    <row r="39" spans="2:16" ht="24" x14ac:dyDescent="0.35">
      <c r="B39" s="27" t="s">
        <v>6</v>
      </c>
      <c r="C39" s="24" t="s">
        <v>970</v>
      </c>
      <c r="D39" s="23">
        <v>1</v>
      </c>
      <c r="E39" s="23" t="s">
        <v>200</v>
      </c>
      <c r="F39" s="23" t="s">
        <v>759</v>
      </c>
      <c r="G39" s="23" t="str">
        <f>PRODUCTOS!D17</f>
        <v>0004-00010</v>
      </c>
      <c r="H39" s="23"/>
      <c r="I39" s="29" t="s">
        <v>168</v>
      </c>
      <c r="J39" s="25">
        <v>0.7</v>
      </c>
      <c r="K39" s="24" t="s">
        <v>764</v>
      </c>
      <c r="L39" s="24" t="s">
        <v>132</v>
      </c>
      <c r="M39" s="24" t="s">
        <v>799</v>
      </c>
      <c r="N39" s="26" t="s">
        <v>766</v>
      </c>
      <c r="O39" s="28"/>
      <c r="P39" s="28">
        <v>44133</v>
      </c>
    </row>
    <row r="40" spans="2:16" x14ac:dyDescent="0.35">
      <c r="B40" s="27" t="s">
        <v>6</v>
      </c>
      <c r="C40" s="24" t="s">
        <v>970</v>
      </c>
      <c r="D40" s="23">
        <v>1</v>
      </c>
      <c r="E40" s="23" t="s">
        <v>779</v>
      </c>
      <c r="F40" s="23" t="s">
        <v>759</v>
      </c>
      <c r="G40" s="23" t="str">
        <f>PRODUCTOS!D35</f>
        <v>0004-00028</v>
      </c>
      <c r="H40" s="23"/>
      <c r="I40" s="29" t="s">
        <v>168</v>
      </c>
      <c r="J40" s="25">
        <v>0.5</v>
      </c>
      <c r="K40" s="24" t="s">
        <v>764</v>
      </c>
      <c r="L40" s="24" t="s">
        <v>132</v>
      </c>
      <c r="M40" s="24" t="s">
        <v>850</v>
      </c>
      <c r="N40" s="26" t="s">
        <v>766</v>
      </c>
      <c r="O40" s="28"/>
      <c r="P40" s="28">
        <v>44133</v>
      </c>
    </row>
    <row r="41" spans="2:16" ht="24" x14ac:dyDescent="0.35">
      <c r="B41" s="27" t="s">
        <v>6</v>
      </c>
      <c r="C41" s="24" t="s">
        <v>697</v>
      </c>
      <c r="D41" s="23">
        <v>2</v>
      </c>
      <c r="E41" s="23" t="s">
        <v>200</v>
      </c>
      <c r="F41" s="23" t="s">
        <v>759</v>
      </c>
      <c r="G41" s="23" t="str">
        <f>PRODUCTOS!D18</f>
        <v>0004-00011</v>
      </c>
      <c r="H41" s="23"/>
      <c r="I41" s="29" t="s">
        <v>168</v>
      </c>
      <c r="J41" s="25">
        <v>0.6</v>
      </c>
      <c r="K41" s="24" t="s">
        <v>764</v>
      </c>
      <c r="L41" s="24" t="s">
        <v>132</v>
      </c>
      <c r="M41" s="24" t="s">
        <v>799</v>
      </c>
      <c r="N41" s="26" t="s">
        <v>766</v>
      </c>
      <c r="O41" s="28"/>
      <c r="P41" s="28">
        <v>44133</v>
      </c>
    </row>
    <row r="42" spans="2:16" ht="24" x14ac:dyDescent="0.35">
      <c r="B42" s="27" t="s">
        <v>6</v>
      </c>
      <c r="C42" s="24" t="s">
        <v>834</v>
      </c>
      <c r="D42" s="23">
        <v>3</v>
      </c>
      <c r="E42" s="23" t="s">
        <v>779</v>
      </c>
      <c r="F42" s="23" t="s">
        <v>759</v>
      </c>
      <c r="G42" s="23" t="str">
        <f>PRODUCTOS!D37</f>
        <v>0004-00030</v>
      </c>
      <c r="H42" s="23"/>
      <c r="I42" s="29" t="s">
        <v>213</v>
      </c>
      <c r="J42" s="25">
        <v>1</v>
      </c>
      <c r="K42" s="24" t="s">
        <v>144</v>
      </c>
      <c r="L42" s="24" t="s">
        <v>132</v>
      </c>
      <c r="M42" s="24" t="s">
        <v>830</v>
      </c>
      <c r="N42" s="26" t="s">
        <v>196</v>
      </c>
      <c r="O42" s="28"/>
      <c r="P42" s="28">
        <v>44133</v>
      </c>
    </row>
    <row r="43" spans="2:16" ht="24" x14ac:dyDescent="0.35">
      <c r="B43" s="27" t="s">
        <v>13</v>
      </c>
      <c r="C43" s="24" t="s">
        <v>42</v>
      </c>
      <c r="D43" s="23">
        <v>1</v>
      </c>
      <c r="E43" s="23" t="s">
        <v>200</v>
      </c>
      <c r="F43" s="23" t="s">
        <v>759</v>
      </c>
      <c r="G43" s="23" t="str">
        <f>PRODUCTOS!D8</f>
        <v>0012-00001</v>
      </c>
      <c r="H43" s="23"/>
      <c r="I43" s="29" t="s">
        <v>168</v>
      </c>
      <c r="J43" s="25">
        <v>0.5</v>
      </c>
      <c r="K43" s="24" t="s">
        <v>144</v>
      </c>
      <c r="L43" s="24" t="s">
        <v>146</v>
      </c>
      <c r="M43" s="24" t="s">
        <v>825</v>
      </c>
      <c r="N43" s="26" t="s">
        <v>196</v>
      </c>
      <c r="O43" s="28"/>
      <c r="P43" s="28">
        <v>44133</v>
      </c>
    </row>
    <row r="44" spans="2:16" ht="24" x14ac:dyDescent="0.35">
      <c r="B44" s="27" t="s">
        <v>13</v>
      </c>
      <c r="C44" s="24" t="s">
        <v>821</v>
      </c>
      <c r="D44" s="23">
        <v>1</v>
      </c>
      <c r="E44" s="23" t="s">
        <v>779</v>
      </c>
      <c r="F44" s="23" t="s">
        <v>759</v>
      </c>
      <c r="G44" s="23" t="str">
        <f>PRODUCTOS!D50</f>
        <v>0012-00047</v>
      </c>
      <c r="H44" s="23"/>
      <c r="I44" s="29" t="s">
        <v>169</v>
      </c>
      <c r="J44" s="25">
        <v>0</v>
      </c>
      <c r="K44" s="24" t="s">
        <v>144</v>
      </c>
      <c r="L44" s="24" t="s">
        <v>171</v>
      </c>
      <c r="M44" s="24" t="s">
        <v>824</v>
      </c>
      <c r="N44" s="26" t="s">
        <v>196</v>
      </c>
      <c r="O44" s="28"/>
      <c r="P44" s="28">
        <v>44133</v>
      </c>
    </row>
    <row r="45" spans="2:16" x14ac:dyDescent="0.35">
      <c r="B45" s="27" t="s">
        <v>13</v>
      </c>
      <c r="C45" s="24" t="s">
        <v>822</v>
      </c>
      <c r="D45" s="23">
        <v>1</v>
      </c>
      <c r="E45" s="23" t="s">
        <v>200</v>
      </c>
      <c r="F45" s="23" t="s">
        <v>759</v>
      </c>
      <c r="G45" s="23" t="str">
        <f>PRODUCTOS!D39</f>
        <v>0012-00032</v>
      </c>
      <c r="H45" s="23"/>
      <c r="I45" s="29" t="s">
        <v>213</v>
      </c>
      <c r="J45" s="25">
        <v>1</v>
      </c>
      <c r="K45" s="24" t="s">
        <v>144</v>
      </c>
      <c r="L45" s="24" t="s">
        <v>146</v>
      </c>
      <c r="M45" s="24" t="s">
        <v>823</v>
      </c>
      <c r="N45" s="26" t="s">
        <v>196</v>
      </c>
      <c r="O45" s="28"/>
      <c r="P45" s="28">
        <v>44133</v>
      </c>
    </row>
    <row r="46" spans="2:16" ht="24" x14ac:dyDescent="0.35">
      <c r="B46" s="27" t="s">
        <v>13</v>
      </c>
      <c r="C46" s="24" t="s">
        <v>49</v>
      </c>
      <c r="D46" s="23">
        <v>2</v>
      </c>
      <c r="E46" s="23" t="s">
        <v>200</v>
      </c>
      <c r="F46" s="23" t="s">
        <v>759</v>
      </c>
      <c r="G46" s="23" t="str">
        <f>PRODUCTOS!D10</f>
        <v>0012-00003</v>
      </c>
      <c r="H46" s="23"/>
      <c r="I46" s="29" t="s">
        <v>168</v>
      </c>
      <c r="J46" s="25">
        <v>0.9</v>
      </c>
      <c r="K46" s="24" t="s">
        <v>136</v>
      </c>
      <c r="L46" s="24" t="s">
        <v>136</v>
      </c>
      <c r="M46" s="24" t="s">
        <v>800</v>
      </c>
      <c r="N46" s="26" t="s">
        <v>761</v>
      </c>
      <c r="O46" s="28"/>
      <c r="P46" s="28">
        <v>44133</v>
      </c>
    </row>
    <row r="47" spans="2:16" ht="24" x14ac:dyDescent="0.35">
      <c r="B47" s="27" t="s">
        <v>13</v>
      </c>
      <c r="C47" s="24" t="s">
        <v>57</v>
      </c>
      <c r="D47" s="23">
        <v>3</v>
      </c>
      <c r="E47" s="23" t="s">
        <v>200</v>
      </c>
      <c r="F47" s="23" t="s">
        <v>759</v>
      </c>
      <c r="G47" s="23" t="str">
        <f>PRODUCTOS!D12</f>
        <v>0012-00005</v>
      </c>
      <c r="H47" s="23"/>
      <c r="I47" s="29" t="s">
        <v>169</v>
      </c>
      <c r="J47" s="25">
        <v>0</v>
      </c>
      <c r="K47" s="24" t="s">
        <v>171</v>
      </c>
      <c r="L47" s="24" t="s">
        <v>146</v>
      </c>
      <c r="M47" s="24" t="s">
        <v>802</v>
      </c>
      <c r="N47" s="26" t="s">
        <v>762</v>
      </c>
      <c r="O47" s="28"/>
      <c r="P47" s="28">
        <v>44133</v>
      </c>
    </row>
    <row r="48" spans="2:16" ht="24" x14ac:dyDescent="0.35">
      <c r="B48" s="27" t="s">
        <v>13</v>
      </c>
      <c r="C48" s="24" t="s">
        <v>47</v>
      </c>
      <c r="D48" s="23">
        <v>4</v>
      </c>
      <c r="E48" s="23" t="s">
        <v>200</v>
      </c>
      <c r="F48" s="23" t="s">
        <v>759</v>
      </c>
      <c r="G48" s="23" t="str">
        <f>PRODUCTOS!D9</f>
        <v>0012-00002</v>
      </c>
      <c r="H48" s="23"/>
      <c r="I48" s="29" t="s">
        <v>169</v>
      </c>
      <c r="J48" s="25">
        <v>0</v>
      </c>
      <c r="K48" s="24" t="s">
        <v>764</v>
      </c>
      <c r="L48" s="24" t="s">
        <v>111</v>
      </c>
      <c r="M48" s="24" t="s">
        <v>801</v>
      </c>
      <c r="N48" s="26" t="s">
        <v>762</v>
      </c>
      <c r="O48" s="28"/>
      <c r="P48" s="28">
        <v>44133</v>
      </c>
    </row>
    <row r="49" spans="2:16" x14ac:dyDescent="0.35">
      <c r="B49" s="27" t="s">
        <v>13</v>
      </c>
      <c r="C49" s="24" t="s">
        <v>53</v>
      </c>
      <c r="D49" s="23">
        <v>5</v>
      </c>
      <c r="E49" s="23" t="s">
        <v>200</v>
      </c>
      <c r="F49" s="23" t="s">
        <v>759</v>
      </c>
      <c r="G49" s="23" t="str">
        <f>PRODUCTOS!D11</f>
        <v>0012-00004</v>
      </c>
      <c r="H49" s="23"/>
      <c r="I49" s="29" t="s">
        <v>169</v>
      </c>
      <c r="J49" s="25">
        <v>0</v>
      </c>
      <c r="K49" s="24" t="s">
        <v>171</v>
      </c>
      <c r="L49" s="24" t="s">
        <v>146</v>
      </c>
      <c r="M49" s="24" t="s">
        <v>802</v>
      </c>
      <c r="N49" s="26" t="s">
        <v>762</v>
      </c>
      <c r="O49" s="28"/>
      <c r="P49" s="28">
        <v>44133</v>
      </c>
    </row>
    <row r="50" spans="2:16" ht="24" x14ac:dyDescent="0.35">
      <c r="B50" s="27" t="s">
        <v>13</v>
      </c>
      <c r="C50" s="24" t="s">
        <v>767</v>
      </c>
      <c r="D50" s="23">
        <v>6</v>
      </c>
      <c r="E50" s="23" t="s">
        <v>200</v>
      </c>
      <c r="F50" s="23" t="s">
        <v>759</v>
      </c>
      <c r="G50" s="23" t="str">
        <f>PRODUCTOS!D13</f>
        <v>0012-00006</v>
      </c>
      <c r="H50" s="23"/>
      <c r="I50" s="29" t="s">
        <v>169</v>
      </c>
      <c r="J50" s="25">
        <v>0</v>
      </c>
      <c r="K50" s="24" t="s">
        <v>171</v>
      </c>
      <c r="L50" s="24" t="s">
        <v>106</v>
      </c>
      <c r="M50" s="24"/>
      <c r="N50" s="26" t="s">
        <v>762</v>
      </c>
      <c r="O50" s="28"/>
      <c r="P50" s="28">
        <v>44133</v>
      </c>
    </row>
    <row r="51" spans="2:16" ht="36" x14ac:dyDescent="0.35">
      <c r="B51" s="27" t="s">
        <v>13</v>
      </c>
      <c r="C51" s="24" t="s">
        <v>67</v>
      </c>
      <c r="D51" s="23">
        <v>7</v>
      </c>
      <c r="E51" s="23" t="s">
        <v>200</v>
      </c>
      <c r="F51" s="23" t="s">
        <v>759</v>
      </c>
      <c r="G51" s="23" t="str">
        <f>PRODUCTOS!D16</f>
        <v>0012-00009</v>
      </c>
      <c r="H51" s="23"/>
      <c r="I51" s="29" t="s">
        <v>169</v>
      </c>
      <c r="J51" s="25">
        <v>0.15</v>
      </c>
      <c r="K51" s="24" t="s">
        <v>136</v>
      </c>
      <c r="L51" s="24" t="s">
        <v>171</v>
      </c>
      <c r="M51" s="24"/>
      <c r="N51" s="26" t="s">
        <v>762</v>
      </c>
      <c r="O51" s="28"/>
      <c r="P51" s="28">
        <v>44133</v>
      </c>
    </row>
    <row r="52" spans="2:16" x14ac:dyDescent="0.35">
      <c r="B52" s="27" t="s">
        <v>3</v>
      </c>
      <c r="C52" s="24" t="s">
        <v>769</v>
      </c>
      <c r="D52" s="23">
        <v>1</v>
      </c>
      <c r="E52" s="23" t="s">
        <v>200</v>
      </c>
      <c r="F52" s="23" t="s">
        <v>759</v>
      </c>
      <c r="G52" s="23" t="str">
        <f>PRODUCTOS!D31</f>
        <v>0001-00024</v>
      </c>
      <c r="H52" s="23"/>
      <c r="I52" s="29" t="s">
        <v>168</v>
      </c>
      <c r="J52" s="25">
        <v>0.3</v>
      </c>
      <c r="K52" s="24" t="s">
        <v>144</v>
      </c>
      <c r="L52" s="24" t="s">
        <v>105</v>
      </c>
      <c r="M52" s="24" t="s">
        <v>770</v>
      </c>
      <c r="N52" s="26" t="s">
        <v>196</v>
      </c>
      <c r="O52" s="28"/>
      <c r="P52" s="28">
        <v>44133</v>
      </c>
    </row>
    <row r="53" spans="2:16" x14ac:dyDescent="0.35">
      <c r="B53" s="27" t="s">
        <v>914</v>
      </c>
      <c r="C53" s="24" t="s">
        <v>771</v>
      </c>
      <c r="D53" s="23">
        <v>2</v>
      </c>
      <c r="E53" s="23" t="s">
        <v>200</v>
      </c>
      <c r="F53" s="23" t="s">
        <v>759</v>
      </c>
      <c r="G53" s="23" t="str">
        <f>PRODUCTOS!D32</f>
        <v>0025-00025</v>
      </c>
      <c r="H53" s="23"/>
      <c r="I53" s="29" t="s">
        <v>168</v>
      </c>
      <c r="J53" s="25">
        <v>0.5</v>
      </c>
      <c r="K53" s="24" t="s">
        <v>764</v>
      </c>
      <c r="L53" s="24" t="s">
        <v>105</v>
      </c>
      <c r="M53" s="24" t="s">
        <v>772</v>
      </c>
      <c r="N53" s="26" t="s">
        <v>766</v>
      </c>
      <c r="O53" s="28"/>
      <c r="P53" s="28">
        <v>44133</v>
      </c>
    </row>
    <row r="54" spans="2:16" x14ac:dyDescent="0.35">
      <c r="B54" s="27" t="s">
        <v>3</v>
      </c>
      <c r="C54" s="24" t="s">
        <v>773</v>
      </c>
      <c r="D54" s="23">
        <v>3</v>
      </c>
      <c r="E54" s="23" t="s">
        <v>200</v>
      </c>
      <c r="F54" s="23" t="s">
        <v>760</v>
      </c>
      <c r="G54" s="23"/>
      <c r="H54" s="23"/>
      <c r="I54" s="29" t="s">
        <v>168</v>
      </c>
      <c r="J54" s="25">
        <v>0.3</v>
      </c>
      <c r="K54" s="24" t="s">
        <v>144</v>
      </c>
      <c r="L54" s="24" t="s">
        <v>105</v>
      </c>
      <c r="M54" s="24" t="s">
        <v>803</v>
      </c>
      <c r="N54" s="26" t="s">
        <v>196</v>
      </c>
      <c r="O54" s="28"/>
      <c r="P54" s="28">
        <v>44133</v>
      </c>
    </row>
    <row r="55" spans="2:16" x14ac:dyDescent="0.35">
      <c r="B55" s="27" t="s">
        <v>3</v>
      </c>
      <c r="C55" s="24" t="s">
        <v>774</v>
      </c>
      <c r="D55" s="23">
        <v>4</v>
      </c>
      <c r="E55" s="23" t="s">
        <v>200</v>
      </c>
      <c r="F55" s="23" t="s">
        <v>760</v>
      </c>
      <c r="G55" s="23"/>
      <c r="H55" s="23"/>
      <c r="I55" s="29" t="s">
        <v>168</v>
      </c>
      <c r="J55" s="25">
        <v>0.1</v>
      </c>
      <c r="K55" s="24" t="s">
        <v>144</v>
      </c>
      <c r="L55" s="24" t="s">
        <v>105</v>
      </c>
      <c r="M55" s="24" t="s">
        <v>803</v>
      </c>
      <c r="N55" s="26" t="s">
        <v>196</v>
      </c>
      <c r="O55" s="28"/>
      <c r="P55" s="28">
        <v>44133</v>
      </c>
    </row>
    <row r="56" spans="2:16" x14ac:dyDescent="0.35">
      <c r="B56" s="27" t="s">
        <v>3</v>
      </c>
      <c r="C56" s="24" t="s">
        <v>775</v>
      </c>
      <c r="D56" s="23">
        <v>5</v>
      </c>
      <c r="E56" s="23" t="s">
        <v>200</v>
      </c>
      <c r="F56" s="23" t="s">
        <v>760</v>
      </c>
      <c r="G56" s="23"/>
      <c r="H56" s="23"/>
      <c r="I56" s="29" t="s">
        <v>168</v>
      </c>
      <c r="J56" s="25">
        <v>0.1</v>
      </c>
      <c r="K56" s="24" t="s">
        <v>144</v>
      </c>
      <c r="L56" s="24" t="s">
        <v>105</v>
      </c>
      <c r="M56" s="24" t="s">
        <v>803</v>
      </c>
      <c r="N56" s="26" t="s">
        <v>196</v>
      </c>
      <c r="O56" s="28"/>
      <c r="P56" s="28">
        <v>44133</v>
      </c>
    </row>
    <row r="57" spans="2:16" ht="24" x14ac:dyDescent="0.35">
      <c r="B57" s="27" t="s">
        <v>3</v>
      </c>
      <c r="C57" s="24" t="s">
        <v>776</v>
      </c>
      <c r="D57" s="23">
        <v>6</v>
      </c>
      <c r="E57" s="23" t="s">
        <v>200</v>
      </c>
      <c r="F57" s="23" t="s">
        <v>760</v>
      </c>
      <c r="G57" s="23"/>
      <c r="H57" s="23"/>
      <c r="I57" s="29" t="s">
        <v>168</v>
      </c>
      <c r="J57" s="25">
        <v>0.3</v>
      </c>
      <c r="K57" s="24" t="s">
        <v>140</v>
      </c>
      <c r="L57" s="24" t="s">
        <v>105</v>
      </c>
      <c r="M57" s="24" t="s">
        <v>804</v>
      </c>
      <c r="N57" s="26" t="s">
        <v>780</v>
      </c>
      <c r="O57" s="28"/>
      <c r="P57" s="28">
        <v>44133</v>
      </c>
    </row>
    <row r="58" spans="2:16" ht="24" x14ac:dyDescent="0.35">
      <c r="B58" s="27" t="s">
        <v>3</v>
      </c>
      <c r="C58" s="24" t="s">
        <v>777</v>
      </c>
      <c r="D58" s="23">
        <v>7</v>
      </c>
      <c r="E58" s="23" t="s">
        <v>200</v>
      </c>
      <c r="F58" s="23" t="s">
        <v>760</v>
      </c>
      <c r="G58" s="23"/>
      <c r="H58" s="23"/>
      <c r="I58" s="29" t="s">
        <v>168</v>
      </c>
      <c r="J58" s="25">
        <v>0.3</v>
      </c>
      <c r="K58" s="24" t="s">
        <v>171</v>
      </c>
      <c r="L58" s="24" t="s">
        <v>105</v>
      </c>
      <c r="M58" s="24" t="s">
        <v>805</v>
      </c>
      <c r="N58" s="26" t="s">
        <v>762</v>
      </c>
      <c r="O58" s="28"/>
      <c r="P58" s="28">
        <v>44133</v>
      </c>
    </row>
    <row r="59" spans="2:16" ht="24" x14ac:dyDescent="0.35">
      <c r="B59" s="27" t="s">
        <v>3</v>
      </c>
      <c r="C59" s="24" t="s">
        <v>778</v>
      </c>
      <c r="D59" s="23">
        <v>8</v>
      </c>
      <c r="E59" s="23" t="s">
        <v>779</v>
      </c>
      <c r="F59" s="23" t="s">
        <v>760</v>
      </c>
      <c r="G59" s="23"/>
      <c r="H59" s="23"/>
      <c r="I59" s="29" t="s">
        <v>168</v>
      </c>
      <c r="J59" s="25">
        <v>0.3</v>
      </c>
      <c r="K59" s="24" t="s">
        <v>764</v>
      </c>
      <c r="L59" s="24" t="s">
        <v>144</v>
      </c>
      <c r="M59" s="24" t="s">
        <v>806</v>
      </c>
      <c r="N59" s="26" t="s">
        <v>762</v>
      </c>
      <c r="O59" s="28"/>
      <c r="P59" s="28">
        <v>44133</v>
      </c>
    </row>
    <row r="60" spans="2:16" ht="24" x14ac:dyDescent="0.35">
      <c r="B60" s="27" t="s">
        <v>847</v>
      </c>
      <c r="C60" s="24" t="s">
        <v>848</v>
      </c>
      <c r="D60" s="23">
        <v>1</v>
      </c>
      <c r="E60" s="23" t="s">
        <v>200</v>
      </c>
      <c r="F60" s="23" t="s">
        <v>759</v>
      </c>
      <c r="G60" s="23" t="str">
        <f>PRODUCTOS!D52</f>
        <v>0023-00049</v>
      </c>
      <c r="H60" s="23"/>
      <c r="I60" s="29" t="s">
        <v>168</v>
      </c>
      <c r="J60" s="25">
        <v>0.2</v>
      </c>
      <c r="K60" s="24" t="s">
        <v>144</v>
      </c>
      <c r="L60" s="24" t="s">
        <v>102</v>
      </c>
      <c r="M60" s="24" t="s">
        <v>849</v>
      </c>
      <c r="N60" s="26" t="s">
        <v>196</v>
      </c>
      <c r="O60" s="28"/>
      <c r="P60" s="28">
        <v>44133</v>
      </c>
    </row>
    <row r="61" spans="2:16" x14ac:dyDescent="0.35">
      <c r="B61" s="27" t="s">
        <v>10</v>
      </c>
      <c r="C61" s="24" t="s">
        <v>781</v>
      </c>
      <c r="D61" s="23">
        <v>1</v>
      </c>
      <c r="E61" s="23" t="s">
        <v>200</v>
      </c>
      <c r="F61" s="23" t="s">
        <v>759</v>
      </c>
      <c r="G61" s="23" t="str">
        <f>PRODUCTOS!D45</f>
        <v>0009-00038</v>
      </c>
      <c r="H61" s="23"/>
      <c r="I61" s="29" t="s">
        <v>213</v>
      </c>
      <c r="J61" s="25">
        <v>1</v>
      </c>
      <c r="K61" s="24" t="s">
        <v>140</v>
      </c>
      <c r="L61" s="24" t="s">
        <v>786</v>
      </c>
      <c r="M61" s="24" t="s">
        <v>807</v>
      </c>
      <c r="N61" s="26" t="s">
        <v>780</v>
      </c>
      <c r="O61" s="28"/>
      <c r="P61" s="28">
        <v>44133</v>
      </c>
    </row>
    <row r="62" spans="2:16" x14ac:dyDescent="0.35">
      <c r="B62" s="27" t="s">
        <v>10</v>
      </c>
      <c r="C62" s="42" t="s">
        <v>782</v>
      </c>
      <c r="D62" s="23">
        <v>2</v>
      </c>
      <c r="E62" s="23" t="s">
        <v>200</v>
      </c>
      <c r="F62" s="23" t="s">
        <v>759</v>
      </c>
      <c r="G62" s="23" t="str">
        <f>PRODUCTOS!D54</f>
        <v>0009-00051</v>
      </c>
      <c r="H62" s="23"/>
      <c r="I62" s="29" t="s">
        <v>213</v>
      </c>
      <c r="J62" s="25">
        <v>1</v>
      </c>
      <c r="K62" s="24" t="s">
        <v>140</v>
      </c>
      <c r="L62" s="24" t="s">
        <v>786</v>
      </c>
      <c r="M62" s="24" t="s">
        <v>807</v>
      </c>
      <c r="N62" s="26" t="s">
        <v>780</v>
      </c>
      <c r="O62" s="28"/>
      <c r="P62" s="28">
        <v>44133</v>
      </c>
    </row>
    <row r="63" spans="2:16" x14ac:dyDescent="0.35">
      <c r="B63" s="27" t="s">
        <v>10</v>
      </c>
      <c r="C63" s="42" t="s">
        <v>783</v>
      </c>
      <c r="D63" s="23">
        <v>3</v>
      </c>
      <c r="E63" s="23" t="s">
        <v>200</v>
      </c>
      <c r="F63" s="23" t="s">
        <v>760</v>
      </c>
      <c r="G63" s="23"/>
      <c r="H63" s="23"/>
      <c r="I63" s="29" t="s">
        <v>213</v>
      </c>
      <c r="J63" s="25">
        <v>1</v>
      </c>
      <c r="K63" s="24" t="s">
        <v>140</v>
      </c>
      <c r="L63" s="24" t="s">
        <v>786</v>
      </c>
      <c r="M63" s="24" t="s">
        <v>807</v>
      </c>
      <c r="N63" s="26" t="s">
        <v>780</v>
      </c>
      <c r="O63" s="28"/>
      <c r="P63" s="28">
        <v>44133</v>
      </c>
    </row>
    <row r="64" spans="2:16" x14ac:dyDescent="0.35">
      <c r="B64" s="27" t="s">
        <v>10</v>
      </c>
      <c r="C64" s="42" t="s">
        <v>784</v>
      </c>
      <c r="D64" s="23">
        <v>4</v>
      </c>
      <c r="E64" s="23" t="s">
        <v>200</v>
      </c>
      <c r="F64" s="23" t="s">
        <v>760</v>
      </c>
      <c r="G64" s="23"/>
      <c r="H64" s="23"/>
      <c r="I64" s="29" t="s">
        <v>213</v>
      </c>
      <c r="J64" s="25">
        <v>1</v>
      </c>
      <c r="K64" s="24" t="s">
        <v>140</v>
      </c>
      <c r="L64" s="24" t="s">
        <v>786</v>
      </c>
      <c r="M64" s="24" t="s">
        <v>807</v>
      </c>
      <c r="N64" s="26" t="s">
        <v>780</v>
      </c>
      <c r="O64" s="28"/>
      <c r="P64" s="28">
        <v>44133</v>
      </c>
    </row>
    <row r="65" spans="2:16" x14ac:dyDescent="0.35">
      <c r="B65" s="27" t="s">
        <v>10</v>
      </c>
      <c r="C65" s="24" t="s">
        <v>785</v>
      </c>
      <c r="D65" s="23">
        <v>5</v>
      </c>
      <c r="E65" s="23" t="s">
        <v>200</v>
      </c>
      <c r="F65" s="23" t="s">
        <v>759</v>
      </c>
      <c r="G65" s="23" t="str">
        <f>PRODUCTOS!D55</f>
        <v>0009-00052</v>
      </c>
      <c r="H65" s="23"/>
      <c r="I65" s="29" t="s">
        <v>168</v>
      </c>
      <c r="J65" s="25">
        <v>0.8</v>
      </c>
      <c r="K65" s="24" t="s">
        <v>140</v>
      </c>
      <c r="L65" s="24" t="s">
        <v>786</v>
      </c>
      <c r="M65" s="24" t="s">
        <v>808</v>
      </c>
      <c r="N65" s="26" t="s">
        <v>780</v>
      </c>
      <c r="O65" s="28"/>
      <c r="P65" s="28">
        <v>44133</v>
      </c>
    </row>
    <row r="66" spans="2:16" x14ac:dyDescent="0.35">
      <c r="B66" s="27" t="s">
        <v>12</v>
      </c>
      <c r="C66" s="24" t="s">
        <v>855</v>
      </c>
      <c r="D66" s="23">
        <v>1</v>
      </c>
      <c r="E66" s="23" t="s">
        <v>200</v>
      </c>
      <c r="F66" s="23" t="s">
        <v>759</v>
      </c>
      <c r="G66" s="23" t="str">
        <f>PRODUCTOS!D19</f>
        <v>0011-00012</v>
      </c>
      <c r="H66" s="23"/>
      <c r="I66" s="29" t="s">
        <v>213</v>
      </c>
      <c r="J66" s="25"/>
      <c r="K66" s="24"/>
      <c r="L66" s="24"/>
      <c r="M66" s="24"/>
      <c r="N66" s="26"/>
      <c r="O66" s="28"/>
      <c r="P66" s="28"/>
    </row>
    <row r="67" spans="2:16" ht="24" x14ac:dyDescent="0.35">
      <c r="B67" s="27" t="s">
        <v>12</v>
      </c>
      <c r="C67" s="24" t="s">
        <v>856</v>
      </c>
      <c r="D67" s="23">
        <v>2</v>
      </c>
      <c r="E67" s="23" t="s">
        <v>200</v>
      </c>
      <c r="F67" s="23" t="s">
        <v>760</v>
      </c>
      <c r="G67" s="23"/>
      <c r="H67" s="23"/>
      <c r="I67" s="29" t="s">
        <v>168</v>
      </c>
      <c r="J67" s="25"/>
      <c r="K67" s="24"/>
      <c r="L67" s="24"/>
      <c r="M67" s="24"/>
      <c r="N67" s="26"/>
      <c r="O67" s="28"/>
      <c r="P67" s="28"/>
    </row>
    <row r="68" spans="2:16" x14ac:dyDescent="0.35">
      <c r="B68" s="27" t="s">
        <v>15</v>
      </c>
      <c r="C68" s="24" t="s">
        <v>857</v>
      </c>
      <c r="D68" s="23">
        <v>1</v>
      </c>
      <c r="E68" s="23" t="s">
        <v>200</v>
      </c>
      <c r="F68" s="23" t="s">
        <v>759</v>
      </c>
      <c r="G68" s="23" t="str">
        <f>PRODUCTOS!D43</f>
        <v>0014-00036</v>
      </c>
      <c r="H68" s="23"/>
      <c r="I68" s="29" t="s">
        <v>168</v>
      </c>
      <c r="J68" s="25"/>
      <c r="K68" s="24"/>
      <c r="L68" s="24"/>
      <c r="M68" s="24"/>
      <c r="N68" s="26"/>
      <c r="O68" s="28"/>
      <c r="P68" s="28"/>
    </row>
    <row r="69" spans="2:16" x14ac:dyDescent="0.35">
      <c r="B69" s="27" t="s">
        <v>15</v>
      </c>
      <c r="C69" s="24" t="s">
        <v>864</v>
      </c>
      <c r="D69" s="23">
        <v>2</v>
      </c>
      <c r="E69" s="23" t="s">
        <v>200</v>
      </c>
      <c r="F69" s="23" t="s">
        <v>759</v>
      </c>
      <c r="G69" s="23" t="str">
        <f>PRODUCTOS!D44</f>
        <v>0014-00037</v>
      </c>
      <c r="H69" s="23"/>
      <c r="I69" s="29" t="s">
        <v>169</v>
      </c>
      <c r="J69" s="25"/>
      <c r="K69" s="24"/>
      <c r="L69" s="24"/>
      <c r="M69" s="24"/>
      <c r="N69" s="26"/>
      <c r="O69" s="28"/>
      <c r="P69" s="28"/>
    </row>
    <row r="70" spans="2:16" x14ac:dyDescent="0.35">
      <c r="B70" s="27" t="s">
        <v>9</v>
      </c>
      <c r="C70" s="24" t="s">
        <v>858</v>
      </c>
      <c r="D70" s="23">
        <v>1</v>
      </c>
      <c r="E70" s="23" t="s">
        <v>200</v>
      </c>
      <c r="F70" s="23" t="s">
        <v>760</v>
      </c>
      <c r="G70" s="23"/>
      <c r="H70" s="23"/>
      <c r="I70" s="29" t="s">
        <v>169</v>
      </c>
      <c r="J70" s="25"/>
      <c r="K70" s="24"/>
      <c r="L70" s="24"/>
      <c r="M70" s="24"/>
      <c r="N70" s="26"/>
      <c r="O70" s="28"/>
      <c r="P70" s="28"/>
    </row>
    <row r="71" spans="2:16" x14ac:dyDescent="0.35">
      <c r="B71" s="27" t="s">
        <v>9</v>
      </c>
      <c r="C71" s="24" t="s">
        <v>859</v>
      </c>
      <c r="D71" s="23">
        <v>2</v>
      </c>
      <c r="E71" s="23" t="s">
        <v>200</v>
      </c>
      <c r="F71" s="23" t="s">
        <v>760</v>
      </c>
      <c r="G71" s="23"/>
      <c r="H71" s="23"/>
      <c r="I71" s="29" t="s">
        <v>169</v>
      </c>
      <c r="J71" s="25"/>
      <c r="K71" s="24"/>
      <c r="L71" s="24"/>
      <c r="M71" s="24"/>
      <c r="N71" s="26"/>
      <c r="O71" s="28"/>
      <c r="P71" s="28"/>
    </row>
    <row r="72" spans="2:16" x14ac:dyDescent="0.35">
      <c r="B72" s="27" t="s">
        <v>9</v>
      </c>
      <c r="C72" s="24" t="s">
        <v>860</v>
      </c>
      <c r="D72" s="23">
        <v>3</v>
      </c>
      <c r="E72" s="23" t="s">
        <v>200</v>
      </c>
      <c r="F72" s="23" t="s">
        <v>760</v>
      </c>
      <c r="G72" s="23"/>
      <c r="H72" s="23"/>
      <c r="I72" s="29" t="s">
        <v>168</v>
      </c>
      <c r="J72" s="25"/>
      <c r="K72" s="24"/>
      <c r="L72" s="24"/>
      <c r="M72" s="24"/>
      <c r="N72" s="26"/>
      <c r="O72" s="28"/>
      <c r="P72" s="28"/>
    </row>
    <row r="73" spans="2:16" x14ac:dyDescent="0.35">
      <c r="B73" s="27" t="s">
        <v>851</v>
      </c>
      <c r="C73" s="24" t="s">
        <v>861</v>
      </c>
      <c r="D73" s="23">
        <v>1</v>
      </c>
      <c r="E73" s="23" t="s">
        <v>779</v>
      </c>
      <c r="F73" s="23" t="s">
        <v>759</v>
      </c>
      <c r="G73" s="23" t="str">
        <f>PRODUCTOS!D33</f>
        <v>0019-00026</v>
      </c>
      <c r="H73" s="23"/>
      <c r="I73" s="29" t="s">
        <v>168</v>
      </c>
      <c r="J73" s="25"/>
      <c r="K73" s="24"/>
      <c r="L73" s="24"/>
      <c r="M73" s="24"/>
      <c r="N73" s="26"/>
      <c r="O73" s="28"/>
      <c r="P73" s="28"/>
    </row>
    <row r="74" spans="2:16" x14ac:dyDescent="0.35">
      <c r="B74" s="27" t="s">
        <v>851</v>
      </c>
      <c r="C74" s="24" t="s">
        <v>861</v>
      </c>
      <c r="D74" s="23">
        <v>2</v>
      </c>
      <c r="E74" s="23" t="s">
        <v>854</v>
      </c>
      <c r="F74" s="23" t="s">
        <v>759</v>
      </c>
      <c r="G74" s="23" t="str">
        <f>PRODUCTOS!D34</f>
        <v>0019-00027</v>
      </c>
      <c r="H74" s="23"/>
      <c r="I74" s="29" t="s">
        <v>169</v>
      </c>
      <c r="J74" s="25"/>
      <c r="K74" s="24"/>
      <c r="L74" s="24"/>
      <c r="M74" s="24"/>
      <c r="N74" s="26"/>
      <c r="O74" s="28"/>
      <c r="P74" s="28"/>
    </row>
    <row r="75" spans="2:16" ht="24" x14ac:dyDescent="0.35">
      <c r="B75" s="27" t="s">
        <v>7</v>
      </c>
      <c r="C75" s="24" t="s">
        <v>957</v>
      </c>
      <c r="D75" s="23">
        <v>1</v>
      </c>
      <c r="E75" s="23" t="s">
        <v>853</v>
      </c>
      <c r="F75" s="23" t="s">
        <v>759</v>
      </c>
      <c r="G75" s="23" t="str">
        <f>PRODUCTOS!D61</f>
        <v>0006-00058</v>
      </c>
      <c r="H75" s="23"/>
      <c r="I75" s="29" t="s">
        <v>168</v>
      </c>
      <c r="J75" s="25"/>
      <c r="K75" s="24"/>
      <c r="L75" s="24" t="s">
        <v>978</v>
      </c>
      <c r="M75" s="24" t="s">
        <v>862</v>
      </c>
      <c r="N75" s="26"/>
      <c r="O75" s="28"/>
      <c r="P75" s="28"/>
    </row>
    <row r="76" spans="2:16" ht="24" x14ac:dyDescent="0.35">
      <c r="B76" s="27" t="s">
        <v>7</v>
      </c>
      <c r="C76" s="24" t="s">
        <v>958</v>
      </c>
      <c r="D76" s="23">
        <v>2</v>
      </c>
      <c r="E76" s="23" t="s">
        <v>853</v>
      </c>
      <c r="F76" s="23" t="s">
        <v>759</v>
      </c>
      <c r="G76" s="23" t="str">
        <f>PRODUCTOS!D62</f>
        <v>0006-00059</v>
      </c>
      <c r="H76" s="23"/>
      <c r="I76" s="29" t="s">
        <v>168</v>
      </c>
      <c r="J76" s="25"/>
      <c r="K76" s="24"/>
      <c r="L76" s="24" t="s">
        <v>978</v>
      </c>
      <c r="M76" s="24" t="s">
        <v>863</v>
      </c>
      <c r="N76" s="26"/>
      <c r="O76" s="28"/>
      <c r="P76" s="28"/>
    </row>
    <row r="77" spans="2:16" x14ac:dyDescent="0.35">
      <c r="B77" s="27" t="s">
        <v>852</v>
      </c>
      <c r="C77" s="24" t="s">
        <v>959</v>
      </c>
      <c r="D77" s="23">
        <v>1</v>
      </c>
      <c r="E77" s="23" t="s">
        <v>853</v>
      </c>
      <c r="F77" s="23" t="s">
        <v>759</v>
      </c>
      <c r="G77" s="23" t="str">
        <f>PRODUCTOS!D38</f>
        <v>0021-00031</v>
      </c>
      <c r="H77" s="23"/>
      <c r="I77" s="29" t="s">
        <v>168</v>
      </c>
      <c r="J77" s="25"/>
      <c r="K77" s="24"/>
      <c r="L77" s="24" t="s">
        <v>134</v>
      </c>
      <c r="M77" s="24"/>
      <c r="N77" s="26"/>
      <c r="O77" s="28"/>
      <c r="P77" s="28"/>
    </row>
    <row r="78" spans="2:16" x14ac:dyDescent="0.35">
      <c r="B78" s="27" t="s">
        <v>852</v>
      </c>
      <c r="C78" s="24" t="s">
        <v>977</v>
      </c>
      <c r="D78" s="23">
        <v>2</v>
      </c>
      <c r="E78" s="23" t="s">
        <v>853</v>
      </c>
      <c r="F78" s="23" t="s">
        <v>760</v>
      </c>
      <c r="G78" s="23"/>
      <c r="H78" s="23"/>
      <c r="I78" s="29" t="s">
        <v>169</v>
      </c>
      <c r="J78" s="25"/>
      <c r="K78" s="24"/>
      <c r="L78" s="24" t="s">
        <v>134</v>
      </c>
      <c r="M78" s="24"/>
      <c r="N78" s="26"/>
      <c r="O78" s="28"/>
      <c r="P78" s="28"/>
    </row>
    <row r="79" spans="2:16" x14ac:dyDescent="0.35">
      <c r="B79" s="27" t="s">
        <v>678</v>
      </c>
      <c r="C79" s="42"/>
      <c r="D79" s="23">
        <v>1</v>
      </c>
      <c r="E79" s="23" t="s">
        <v>200</v>
      </c>
      <c r="F79" s="23" t="s">
        <v>760</v>
      </c>
      <c r="G79" s="23"/>
      <c r="H79" s="23"/>
      <c r="I79" s="29" t="s">
        <v>168</v>
      </c>
      <c r="J79" s="25"/>
      <c r="K79" s="24"/>
      <c r="L79" s="24"/>
      <c r="M79" s="24"/>
      <c r="N79" s="26"/>
      <c r="O79" s="28"/>
      <c r="P79" s="28"/>
    </row>
    <row r="80" spans="2:16" x14ac:dyDescent="0.35">
      <c r="B80" s="27" t="s">
        <v>678</v>
      </c>
      <c r="C80" s="42"/>
      <c r="D80" s="23">
        <v>2</v>
      </c>
      <c r="E80" s="23" t="s">
        <v>854</v>
      </c>
      <c r="F80" s="23" t="s">
        <v>760</v>
      </c>
      <c r="G80" s="23"/>
      <c r="H80" s="23"/>
      <c r="I80" s="29" t="s">
        <v>168</v>
      </c>
      <c r="J80" s="25"/>
      <c r="K80" s="24"/>
      <c r="L80" s="24"/>
      <c r="M80" s="24"/>
      <c r="N80" s="26"/>
      <c r="O80" s="28"/>
      <c r="P80" s="28"/>
    </row>
    <row r="81" spans="2:16" ht="24" x14ac:dyDescent="0.35">
      <c r="B81" s="27" t="s">
        <v>30</v>
      </c>
      <c r="C81" s="24" t="s">
        <v>869</v>
      </c>
      <c r="D81" s="23">
        <v>1</v>
      </c>
      <c r="E81" s="23" t="s">
        <v>853</v>
      </c>
      <c r="F81" s="23" t="s">
        <v>759</v>
      </c>
      <c r="G81" s="23" t="str">
        <f>PRODUCTOS!D47</f>
        <v>0005-00040</v>
      </c>
      <c r="H81" s="23"/>
      <c r="I81" s="29" t="s">
        <v>168</v>
      </c>
      <c r="J81" s="25"/>
      <c r="K81" s="24"/>
      <c r="L81" s="24"/>
      <c r="M81" s="24"/>
      <c r="N81" s="26"/>
      <c r="O81" s="28"/>
      <c r="P81" s="28"/>
    </row>
    <row r="82" spans="2:16" x14ac:dyDescent="0.35">
      <c r="B82" s="27" t="s">
        <v>865</v>
      </c>
      <c r="C82" s="24" t="s">
        <v>868</v>
      </c>
      <c r="D82" s="23">
        <v>1</v>
      </c>
      <c r="E82" s="23" t="s">
        <v>200</v>
      </c>
      <c r="F82" s="23" t="s">
        <v>759</v>
      </c>
      <c r="G82" s="23" t="str">
        <f>PRODUCTOS!D53</f>
        <v>0024-00050</v>
      </c>
      <c r="H82" s="23"/>
      <c r="I82" s="29" t="s">
        <v>168</v>
      </c>
      <c r="J82" s="25"/>
      <c r="K82" s="24"/>
      <c r="L82" s="24"/>
      <c r="M82" s="24"/>
      <c r="N82" s="26"/>
      <c r="O82" s="28"/>
      <c r="P82" s="28"/>
    </row>
    <row r="83" spans="2:16" x14ac:dyDescent="0.35">
      <c r="B83" s="27" t="s">
        <v>866</v>
      </c>
      <c r="C83" s="24" t="s">
        <v>867</v>
      </c>
      <c r="D83" s="23">
        <v>1</v>
      </c>
      <c r="E83" s="23" t="s">
        <v>200</v>
      </c>
      <c r="F83" s="23" t="s">
        <v>759</v>
      </c>
      <c r="G83" s="23" t="str">
        <f>PRODUCTOS!D51</f>
        <v>0022-00048</v>
      </c>
      <c r="H83" s="23"/>
      <c r="I83" s="29" t="s">
        <v>168</v>
      </c>
      <c r="J83" s="25"/>
      <c r="K83" s="24"/>
      <c r="L83" s="24"/>
      <c r="M83" s="24"/>
      <c r="N83" s="26"/>
      <c r="O83" s="28"/>
      <c r="P83" s="28"/>
    </row>
    <row r="84" spans="2:16" ht="24" x14ac:dyDescent="0.35">
      <c r="B84" s="27" t="s">
        <v>11</v>
      </c>
      <c r="C84" s="24" t="s">
        <v>318</v>
      </c>
      <c r="D84" s="41"/>
      <c r="E84" s="23" t="s">
        <v>200</v>
      </c>
      <c r="F84" s="23" t="s">
        <v>759</v>
      </c>
      <c r="G84" s="23" t="str">
        <f>PRODUCTOS!D20</f>
        <v>0010-00013</v>
      </c>
      <c r="H84" s="23"/>
      <c r="I84" s="29"/>
      <c r="J84" s="25"/>
      <c r="K84" s="24"/>
      <c r="L84" s="24"/>
      <c r="M84" s="24"/>
      <c r="N84" s="26"/>
      <c r="O84" s="40"/>
      <c r="P84" s="40"/>
    </row>
    <row r="85" spans="2:16" x14ac:dyDescent="0.35">
      <c r="B85" s="27" t="s">
        <v>949</v>
      </c>
      <c r="C85" s="24" t="s">
        <v>950</v>
      </c>
      <c r="D85" s="23"/>
      <c r="E85" s="23" t="s">
        <v>200</v>
      </c>
      <c r="F85" s="23" t="s">
        <v>759</v>
      </c>
      <c r="G85" s="23" t="str">
        <f>PRODUCTOS!D57</f>
        <v>0020-00054</v>
      </c>
      <c r="H85" s="23"/>
      <c r="I85" s="29"/>
      <c r="J85" s="25"/>
      <c r="K85" s="24"/>
      <c r="L85" s="24" t="s">
        <v>134</v>
      </c>
      <c r="M85" s="24"/>
      <c r="N85" s="26"/>
      <c r="O85" s="40"/>
      <c r="P85" s="40"/>
    </row>
    <row r="86" spans="2:16" x14ac:dyDescent="0.35">
      <c r="B86" s="27" t="s">
        <v>949</v>
      </c>
      <c r="C86" s="24" t="s">
        <v>952</v>
      </c>
      <c r="D86" s="23"/>
      <c r="E86" s="23" t="s">
        <v>200</v>
      </c>
      <c r="F86" s="23" t="s">
        <v>759</v>
      </c>
      <c r="G86" s="23" t="str">
        <f>PRODUCTOS!D58</f>
        <v>0020-00055</v>
      </c>
      <c r="H86" s="23"/>
      <c r="I86" s="29"/>
      <c r="J86" s="25"/>
      <c r="K86" s="24"/>
      <c r="L86" s="24" t="s">
        <v>134</v>
      </c>
      <c r="M86" s="24"/>
      <c r="N86" s="26"/>
      <c r="O86" s="40"/>
      <c r="P86" s="40"/>
    </row>
    <row r="87" spans="2:16" x14ac:dyDescent="0.35">
      <c r="B87" s="27" t="s">
        <v>949</v>
      </c>
      <c r="C87" s="24" t="s">
        <v>954</v>
      </c>
      <c r="D87" s="23"/>
      <c r="E87" s="23" t="s">
        <v>200</v>
      </c>
      <c r="F87" s="23" t="s">
        <v>759</v>
      </c>
      <c r="G87" s="23" t="str">
        <f>PRODUCTOS!D59</f>
        <v>0020-00056</v>
      </c>
      <c r="H87" s="23"/>
      <c r="I87" s="29"/>
      <c r="J87" s="25"/>
      <c r="K87" s="24"/>
      <c r="L87" s="24" t="s">
        <v>134</v>
      </c>
      <c r="M87" s="24"/>
      <c r="N87" s="26"/>
      <c r="O87" s="40"/>
      <c r="P87" s="40"/>
    </row>
    <row r="88" spans="2:16" x14ac:dyDescent="0.35">
      <c r="B88" s="27" t="s">
        <v>949</v>
      </c>
      <c r="C88" s="24" t="s">
        <v>956</v>
      </c>
      <c r="D88" s="23"/>
      <c r="E88" s="23" t="s">
        <v>200</v>
      </c>
      <c r="F88" s="23" t="s">
        <v>759</v>
      </c>
      <c r="G88" s="23" t="str">
        <f>PRODUCTOS!D60</f>
        <v>0020-00057</v>
      </c>
      <c r="H88" s="23"/>
      <c r="I88" s="29"/>
      <c r="J88" s="25"/>
      <c r="K88" s="24"/>
      <c r="L88" s="24" t="s">
        <v>134</v>
      </c>
      <c r="M88" s="24"/>
      <c r="N88" s="26"/>
      <c r="O88" s="40"/>
      <c r="P88" s="40"/>
    </row>
    <row r="89" spans="2:16" x14ac:dyDescent="0.35">
      <c r="B89" s="27" t="s">
        <v>851</v>
      </c>
      <c r="C89" s="44" t="s">
        <v>933</v>
      </c>
      <c r="D89" s="23"/>
      <c r="E89" s="23"/>
      <c r="F89" s="23" t="s">
        <v>759</v>
      </c>
      <c r="G89" s="23" t="str">
        <f>PRODUCTOS!D48</f>
        <v>0019-00045</v>
      </c>
      <c r="H89" s="23"/>
      <c r="I89" s="29"/>
      <c r="J89" s="25"/>
      <c r="K89" s="24" t="s">
        <v>144</v>
      </c>
      <c r="L89" s="24" t="s">
        <v>967</v>
      </c>
      <c r="M89" s="24"/>
      <c r="N89" s="26"/>
      <c r="O89" s="40"/>
      <c r="P89" s="40"/>
    </row>
    <row r="90" spans="2:16" x14ac:dyDescent="0.35">
      <c r="B90" s="27" t="s">
        <v>851</v>
      </c>
      <c r="C90" s="44" t="s">
        <v>935</v>
      </c>
      <c r="D90" s="23"/>
      <c r="E90" s="23"/>
      <c r="F90" s="23" t="s">
        <v>759</v>
      </c>
      <c r="G90" s="23" t="str">
        <f>PRODUCTOS!D49</f>
        <v>0019-00046</v>
      </c>
      <c r="H90" s="23"/>
      <c r="I90" s="29"/>
      <c r="J90" s="25"/>
      <c r="K90" s="24"/>
      <c r="L90" s="24" t="s">
        <v>967</v>
      </c>
      <c r="M90" s="24"/>
      <c r="N90" s="26"/>
      <c r="O90" s="40"/>
      <c r="P90" s="40"/>
    </row>
    <row r="91" spans="2:16" x14ac:dyDescent="0.35">
      <c r="B91" s="27" t="s">
        <v>14</v>
      </c>
      <c r="C91" s="24" t="s">
        <v>976</v>
      </c>
      <c r="D91" s="23"/>
      <c r="E91" s="23"/>
      <c r="F91" s="23" t="s">
        <v>759</v>
      </c>
      <c r="G91" s="23" t="str">
        <f>PRODUCTOS!D46</f>
        <v>0013-00039</v>
      </c>
      <c r="H91" s="23"/>
      <c r="I91" s="29"/>
      <c r="J91" s="25"/>
      <c r="K91" s="24"/>
      <c r="L91" s="24"/>
      <c r="M91" s="24"/>
      <c r="N91" s="26"/>
      <c r="O91" s="40"/>
      <c r="P91" s="40"/>
    </row>
    <row r="92" spans="2:16" ht="24" x14ac:dyDescent="0.35">
      <c r="B92" s="27" t="s">
        <v>4</v>
      </c>
      <c r="C92" s="24" t="s">
        <v>232</v>
      </c>
      <c r="D92" s="23"/>
      <c r="E92" s="23"/>
      <c r="F92" s="23" t="s">
        <v>759</v>
      </c>
      <c r="G92" s="23" t="str">
        <f>PRODUCTOS!D25</f>
        <v>0002-00018</v>
      </c>
      <c r="H92" s="23"/>
      <c r="I92" s="29"/>
      <c r="J92" s="25"/>
      <c r="K92" s="24"/>
      <c r="L92" s="24"/>
      <c r="M92" s="24"/>
      <c r="N92" s="26"/>
      <c r="O92" s="40"/>
      <c r="P92" s="40"/>
    </row>
    <row r="93" spans="2:16" ht="24" x14ac:dyDescent="0.35">
      <c r="B93" s="27" t="s">
        <v>4</v>
      </c>
      <c r="C93" s="45" t="s">
        <v>262</v>
      </c>
      <c r="D93" s="23"/>
      <c r="E93" s="23"/>
      <c r="F93" s="23" t="s">
        <v>759</v>
      </c>
      <c r="G93" s="23" t="str">
        <f>PRODUCTOS!D26</f>
        <v>0002-00019</v>
      </c>
      <c r="H93" s="23"/>
      <c r="I93" s="29"/>
      <c r="J93" s="25"/>
      <c r="K93" s="24"/>
      <c r="L93" s="24"/>
      <c r="M93" s="24"/>
      <c r="N93" s="26"/>
      <c r="O93" s="40"/>
      <c r="P93" s="40"/>
    </row>
    <row r="94" spans="2:16" ht="24" x14ac:dyDescent="0.35">
      <c r="B94" s="27" t="s">
        <v>4</v>
      </c>
      <c r="C94" s="45" t="s">
        <v>230</v>
      </c>
      <c r="D94" s="23"/>
      <c r="E94" s="23"/>
      <c r="F94" s="23" t="s">
        <v>759</v>
      </c>
      <c r="G94" s="23" t="str">
        <f>PRODUCTOS!D27</f>
        <v>0002-00020</v>
      </c>
      <c r="H94" s="23"/>
      <c r="I94" s="29"/>
      <c r="J94" s="25"/>
      <c r="K94" s="24"/>
      <c r="L94" s="24"/>
      <c r="M94" s="24"/>
      <c r="N94" s="26"/>
      <c r="O94" s="40"/>
      <c r="P94" s="40"/>
    </row>
    <row r="95" spans="2:16" ht="24" x14ac:dyDescent="0.35">
      <c r="B95" s="27" t="s">
        <v>4</v>
      </c>
      <c r="C95" s="45" t="s">
        <v>237</v>
      </c>
      <c r="D95" s="23"/>
      <c r="E95" s="23"/>
      <c r="F95" s="23" t="s">
        <v>759</v>
      </c>
      <c r="G95" s="23" t="str">
        <f>PRODUCTOS!D28</f>
        <v>0002-00021</v>
      </c>
      <c r="H95" s="23"/>
      <c r="I95" s="29"/>
      <c r="J95" s="25"/>
      <c r="K95" s="24"/>
      <c r="L95" s="24"/>
      <c r="M95" s="24"/>
      <c r="N95" s="26"/>
      <c r="O95" s="40"/>
      <c r="P95" s="40"/>
    </row>
    <row r="96" spans="2:16" x14ac:dyDescent="0.35">
      <c r="B96" s="27" t="s">
        <v>5</v>
      </c>
      <c r="C96" s="24" t="s">
        <v>1110</v>
      </c>
      <c r="D96" s="23"/>
      <c r="E96" s="23"/>
      <c r="F96" s="23" t="s">
        <v>759</v>
      </c>
      <c r="G96" s="23" t="str">
        <f>PRODUCTOS!D41</f>
        <v>0003-00034</v>
      </c>
      <c r="H96" s="23"/>
      <c r="I96" s="29" t="s">
        <v>168</v>
      </c>
      <c r="J96" s="25"/>
      <c r="K96" s="24"/>
      <c r="L96" s="24" t="s">
        <v>130</v>
      </c>
      <c r="M96" s="24"/>
      <c r="N96" s="26"/>
      <c r="O96" s="40"/>
      <c r="P96" s="40"/>
    </row>
    <row r="97" spans="2:16" x14ac:dyDescent="0.35">
      <c r="B97" s="27" t="s">
        <v>5</v>
      </c>
      <c r="C97" s="24" t="s">
        <v>1111</v>
      </c>
      <c r="D97" s="23"/>
      <c r="E97" s="23"/>
      <c r="F97" s="23" t="s">
        <v>759</v>
      </c>
      <c r="G97" s="23" t="str">
        <f>PRODUCTOS!D63</f>
        <v>0003-00060</v>
      </c>
      <c r="H97" s="23"/>
      <c r="I97" s="29" t="s">
        <v>169</v>
      </c>
      <c r="J97" s="25">
        <v>0</v>
      </c>
      <c r="K97" s="24"/>
      <c r="L97" s="24" t="s">
        <v>130</v>
      </c>
      <c r="M97" s="24"/>
      <c r="N97" s="26"/>
      <c r="O97" s="40"/>
      <c r="P97" s="40"/>
    </row>
    <row r="98" spans="2:16" x14ac:dyDescent="0.35">
      <c r="B98" s="27" t="s">
        <v>5</v>
      </c>
      <c r="C98" s="24" t="s">
        <v>1112</v>
      </c>
      <c r="D98" s="23"/>
      <c r="E98" s="23"/>
      <c r="F98" s="23" t="s">
        <v>759</v>
      </c>
      <c r="G98" s="23" t="str">
        <f>PRODUCTOS!D67</f>
        <v>0003-00064</v>
      </c>
      <c r="H98" s="23"/>
      <c r="I98" s="29" t="s">
        <v>168</v>
      </c>
      <c r="J98" s="25"/>
      <c r="K98" s="24"/>
      <c r="L98" s="24" t="s">
        <v>130</v>
      </c>
      <c r="M98" s="24"/>
      <c r="N98" s="26"/>
      <c r="O98" s="40"/>
      <c r="P98" s="40"/>
    </row>
    <row r="99" spans="2:16" ht="24" x14ac:dyDescent="0.35">
      <c r="B99" s="27" t="s">
        <v>5</v>
      </c>
      <c r="C99" s="24" t="s">
        <v>1116</v>
      </c>
      <c r="D99" s="23"/>
      <c r="E99" s="23"/>
      <c r="F99" s="23" t="s">
        <v>759</v>
      </c>
      <c r="G99" s="23" t="str">
        <f>PRODUCTOS!D68</f>
        <v>0003-00065</v>
      </c>
      <c r="H99" s="23"/>
      <c r="I99" s="29" t="s">
        <v>168</v>
      </c>
      <c r="J99" s="25"/>
      <c r="K99" s="24"/>
      <c r="L99" s="24" t="s">
        <v>130</v>
      </c>
      <c r="M99" s="24"/>
      <c r="N99" s="26"/>
      <c r="O99" s="40"/>
      <c r="P99" s="40"/>
    </row>
    <row r="100" spans="2:16" ht="24" x14ac:dyDescent="0.35">
      <c r="B100" s="27" t="s">
        <v>5</v>
      </c>
      <c r="C100" s="24" t="s">
        <v>1117</v>
      </c>
      <c r="D100" s="23"/>
      <c r="E100" s="23"/>
      <c r="F100" s="23" t="s">
        <v>759</v>
      </c>
      <c r="G100" s="23" t="str">
        <f>PRODUCTOS!D69</f>
        <v>0003-00066</v>
      </c>
      <c r="H100" s="23"/>
      <c r="I100" s="29" t="s">
        <v>168</v>
      </c>
      <c r="J100" s="25"/>
      <c r="K100" s="24"/>
      <c r="L100" s="24" t="s">
        <v>130</v>
      </c>
      <c r="M100" s="24"/>
      <c r="N100" s="26"/>
      <c r="O100" s="40"/>
      <c r="P100" s="40"/>
    </row>
    <row r="101" spans="2:16" ht="24" x14ac:dyDescent="0.35">
      <c r="B101" s="27" t="s">
        <v>5</v>
      </c>
      <c r="C101" s="24" t="s">
        <v>1118</v>
      </c>
      <c r="D101" s="23"/>
      <c r="E101" s="23"/>
      <c r="F101" s="23" t="s">
        <v>759</v>
      </c>
      <c r="G101" s="23" t="str">
        <f>PRODUCTOS!D70</f>
        <v>0003-00067</v>
      </c>
      <c r="H101" s="23"/>
      <c r="I101" s="29" t="s">
        <v>168</v>
      </c>
      <c r="J101" s="25"/>
      <c r="K101" s="24"/>
      <c r="L101" s="24" t="s">
        <v>130</v>
      </c>
      <c r="M101" s="24"/>
      <c r="N101" s="26"/>
      <c r="O101" s="40"/>
      <c r="P101" s="40"/>
    </row>
    <row r="102" spans="2:16" x14ac:dyDescent="0.35">
      <c r="B102" s="27"/>
      <c r="C102" s="24"/>
      <c r="D102" s="23"/>
      <c r="E102" s="23"/>
      <c r="F102" s="23"/>
      <c r="G102" s="23"/>
      <c r="H102" s="23"/>
      <c r="I102" s="29"/>
      <c r="J102" s="25"/>
      <c r="K102" s="24"/>
      <c r="L102" s="24"/>
      <c r="M102" s="24"/>
      <c r="N102" s="26"/>
      <c r="O102" s="28"/>
      <c r="P102" s="28"/>
    </row>
    <row r="103" spans="2:16" x14ac:dyDescent="0.35">
      <c r="B103" s="27"/>
      <c r="C103" s="24"/>
      <c r="D103" s="23"/>
      <c r="E103" s="23"/>
      <c r="F103" s="23"/>
      <c r="G103" s="23"/>
      <c r="H103" s="23"/>
      <c r="I103" s="29"/>
      <c r="J103" s="25"/>
      <c r="K103" s="24"/>
      <c r="L103" s="24"/>
      <c r="M103" s="24"/>
      <c r="N103" s="26"/>
      <c r="O103" s="28"/>
      <c r="P103" s="28"/>
    </row>
    <row r="104" spans="2:16" x14ac:dyDescent="0.35">
      <c r="B104" s="27"/>
      <c r="C104" s="24"/>
      <c r="D104" s="23"/>
      <c r="E104" s="23"/>
      <c r="F104" s="23"/>
      <c r="G104" s="23"/>
      <c r="H104" s="23"/>
      <c r="I104" s="29"/>
      <c r="J104" s="25"/>
      <c r="K104" s="24"/>
      <c r="L104" s="24"/>
      <c r="M104" s="24"/>
      <c r="N104" s="26"/>
      <c r="O104" s="28"/>
      <c r="P104" s="28"/>
    </row>
    <row r="105" spans="2:16" x14ac:dyDescent="0.35">
      <c r="B105" s="27"/>
      <c r="C105" s="24"/>
      <c r="D105" s="23"/>
      <c r="E105" s="23"/>
      <c r="F105" s="23"/>
      <c r="G105" s="23"/>
      <c r="H105" s="23"/>
      <c r="I105" s="29"/>
      <c r="J105" s="25"/>
      <c r="K105" s="24"/>
      <c r="L105" s="24"/>
      <c r="M105" s="24"/>
      <c r="N105" s="26"/>
      <c r="O105" s="28"/>
      <c r="P105" s="28"/>
    </row>
    <row r="106" spans="2:16" x14ac:dyDescent="0.35">
      <c r="B106" s="27"/>
      <c r="C106" s="24"/>
      <c r="D106" s="23"/>
      <c r="E106" s="23"/>
      <c r="F106" s="23"/>
      <c r="G106" s="23"/>
      <c r="H106" s="23"/>
      <c r="I106" s="29"/>
      <c r="J106" s="25"/>
      <c r="K106" s="24"/>
      <c r="L106" s="24"/>
      <c r="M106" s="24"/>
      <c r="N106" s="26"/>
      <c r="O106" s="28"/>
      <c r="P106" s="28"/>
    </row>
    <row r="107" spans="2:16" x14ac:dyDescent="0.35">
      <c r="B107" s="27"/>
      <c r="C107" s="24"/>
      <c r="D107" s="23"/>
      <c r="E107" s="23"/>
      <c r="F107" s="23"/>
      <c r="G107" s="23"/>
      <c r="H107" s="23"/>
      <c r="I107" s="29"/>
      <c r="J107" s="25"/>
      <c r="K107" s="24"/>
      <c r="L107" s="24"/>
      <c r="M107" s="24"/>
      <c r="N107" s="26"/>
      <c r="O107" s="28"/>
      <c r="P107" s="28"/>
    </row>
    <row r="108" spans="2:16" x14ac:dyDescent="0.35">
      <c r="B108" s="27"/>
      <c r="C108" s="24"/>
      <c r="D108" s="23"/>
      <c r="E108" s="23"/>
      <c r="F108" s="23"/>
      <c r="G108" s="23"/>
      <c r="H108" s="23"/>
      <c r="I108" s="29"/>
      <c r="J108" s="25"/>
      <c r="K108" s="24"/>
      <c r="L108" s="24"/>
      <c r="M108" s="24"/>
      <c r="N108" s="26"/>
      <c r="O108" s="28"/>
      <c r="P108" s="28"/>
    </row>
  </sheetData>
  <sortState xmlns:xlrd2="http://schemas.microsoft.com/office/spreadsheetml/2017/richdata2" ref="B12:P22">
    <sortCondition ref="B12:B22"/>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AB70"/>
  <sheetViews>
    <sheetView showGridLines="0" tabSelected="1" zoomScale="80" zoomScaleNormal="80" workbookViewId="0">
      <pane xSplit="5" ySplit="7" topLeftCell="F8" activePane="bottomRight" state="frozen"/>
      <selection activeCell="J19" sqref="J19"/>
      <selection pane="topRight" activeCell="J19" sqref="J19"/>
      <selection pane="bottomLeft" activeCell="J19" sqref="J19"/>
      <selection pane="bottomRight" activeCell="E40" sqref="E40:E41"/>
    </sheetView>
  </sheetViews>
  <sheetFormatPr baseColWidth="10" defaultRowHeight="14.5" x14ac:dyDescent="0.35"/>
  <cols>
    <col min="1" max="1" width="7.6328125" customWidth="1"/>
    <col min="2" max="2" width="10" customWidth="1"/>
    <col min="3" max="3" width="20.1796875" customWidth="1"/>
    <col min="4" max="4" width="11.54296875" customWidth="1"/>
    <col min="5" max="6" width="31.81640625" customWidth="1"/>
    <col min="7" max="8" width="13.36328125" customWidth="1"/>
    <col min="9" max="9" width="13.90625" customWidth="1"/>
    <col min="10" max="10" width="12.90625" customWidth="1"/>
    <col min="11" max="11" width="55.6328125" customWidth="1"/>
    <col min="12" max="12" width="14.54296875" customWidth="1"/>
    <col min="13" max="13" width="7.08984375" customWidth="1"/>
    <col min="14" max="14" width="11.453125" customWidth="1"/>
    <col min="15" max="15" width="17.90625" customWidth="1"/>
    <col min="16" max="16" width="6.179687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25" customWidth="1"/>
    <col min="25" max="25" width="21.453125" customWidth="1"/>
    <col min="26" max="26" width="26.08984375" customWidth="1"/>
    <col min="27" max="27" width="19.453125" customWidth="1"/>
    <col min="28" max="28" width="32" customWidth="1"/>
  </cols>
  <sheetData>
    <row r="7" spans="1:28" s="14" customFormat="1" ht="28.75" customHeight="1" x14ac:dyDescent="0.35">
      <c r="A7" s="14" t="s">
        <v>87</v>
      </c>
      <c r="B7" s="14" t="s">
        <v>98</v>
      </c>
      <c r="C7" s="14" t="s">
        <v>32</v>
      </c>
      <c r="D7" s="14" t="s">
        <v>88</v>
      </c>
      <c r="E7" s="14" t="s">
        <v>36</v>
      </c>
      <c r="F7" s="14" t="s">
        <v>990</v>
      </c>
      <c r="G7" s="14" t="s">
        <v>99</v>
      </c>
      <c r="H7" s="14" t="s">
        <v>975</v>
      </c>
      <c r="I7" s="14" t="s">
        <v>210</v>
      </c>
      <c r="J7" s="14" t="s">
        <v>211</v>
      </c>
      <c r="K7" s="14" t="s">
        <v>37</v>
      </c>
      <c r="L7" s="14" t="s">
        <v>195</v>
      </c>
      <c r="M7" s="14" t="s">
        <v>38</v>
      </c>
      <c r="N7" s="14" t="s">
        <v>206</v>
      </c>
      <c r="O7" s="14" t="s">
        <v>208</v>
      </c>
      <c r="P7" s="14" t="s">
        <v>199</v>
      </c>
      <c r="Q7" s="14" t="s">
        <v>197</v>
      </c>
      <c r="R7" s="14" t="s">
        <v>198</v>
      </c>
      <c r="S7" s="14" t="s">
        <v>203</v>
      </c>
      <c r="T7" s="14" t="s">
        <v>204</v>
      </c>
      <c r="U7" s="14" t="s">
        <v>39</v>
      </c>
      <c r="V7" s="14" t="s">
        <v>40</v>
      </c>
      <c r="W7" s="14" t="s">
        <v>41</v>
      </c>
      <c r="X7" s="14" t="s">
        <v>178</v>
      </c>
      <c r="Y7" s="14" t="s">
        <v>33</v>
      </c>
      <c r="Z7" s="14" t="s">
        <v>1</v>
      </c>
      <c r="AA7" s="15" t="s">
        <v>214</v>
      </c>
      <c r="AB7" s="15" t="s">
        <v>216</v>
      </c>
    </row>
    <row r="8" spans="1:28" ht="63" hidden="1" x14ac:dyDescent="0.35">
      <c r="A8" s="2" t="str">
        <f>+VLOOKUP(C8,'DATA`S'!$B$8:$C$32,2,0)</f>
        <v>0012</v>
      </c>
      <c r="B8" s="9" t="s">
        <v>89</v>
      </c>
      <c r="C8" s="2" t="s">
        <v>13</v>
      </c>
      <c r="D8" s="9" t="str">
        <f>+A8&amp;"-"&amp;B8</f>
        <v>0012-00001</v>
      </c>
      <c r="E8" s="2" t="s">
        <v>42</v>
      </c>
      <c r="F8" s="2"/>
      <c r="G8" s="2" t="s">
        <v>213</v>
      </c>
      <c r="H8" s="46">
        <f>+VLOOKUP(PRODUCTOS[[#This Row],[id_producto]],PRIORIZACION!$G$11:$J$108,4,0)</f>
        <v>0.5</v>
      </c>
      <c r="I8" s="2" t="str">
        <f>+VLOOKUP(PRODUCTOS[[#This Row],[id_producto]],PRIORIZACION!$G$11:$K$108,5,0)</f>
        <v>Patricio</v>
      </c>
      <c r="J8" s="2" t="str">
        <f>+VLOOKUP(PRODUCTOS[[#This Row],[id_producto]],PRIORIZACION!$G$11:$L$108,6,0)</f>
        <v>Macarena</v>
      </c>
      <c r="K8" s="7" t="s">
        <v>43</v>
      </c>
      <c r="L8" s="2" t="str">
        <f>+VLOOKUP(PRODUCTOS[[#This Row],[id_producto]],PRIORIZACION!$G$11:$N$108,8,0)</f>
        <v>POWER BI</v>
      </c>
      <c r="M8" s="2" t="s">
        <v>44</v>
      </c>
      <c r="N8" s="2" t="s">
        <v>207</v>
      </c>
      <c r="O8" s="2"/>
      <c r="P8" s="2" t="s">
        <v>200</v>
      </c>
      <c r="Q8" s="2" t="s">
        <v>201</v>
      </c>
      <c r="R8" s="2" t="s">
        <v>202</v>
      </c>
      <c r="S8" s="2" t="s">
        <v>215</v>
      </c>
      <c r="T8" s="2" t="s">
        <v>205</v>
      </c>
      <c r="U8" s="7" t="s">
        <v>45</v>
      </c>
      <c r="V8" s="3" t="s">
        <v>46</v>
      </c>
      <c r="W8" s="7"/>
      <c r="X8" s="12" t="s">
        <v>180</v>
      </c>
      <c r="Y8" s="12" t="s">
        <v>150</v>
      </c>
      <c r="Z8" s="13" t="s">
        <v>25</v>
      </c>
      <c r="AA8" s="7"/>
      <c r="AB8" s="13" t="s">
        <v>217</v>
      </c>
    </row>
    <row r="9" spans="1:28" ht="72" hidden="1" x14ac:dyDescent="0.35">
      <c r="A9" s="2" t="str">
        <f>+VLOOKUP(C9,'DATA`S'!$B$8:$C$32,2,0)</f>
        <v>0012</v>
      </c>
      <c r="B9" s="9" t="s">
        <v>90</v>
      </c>
      <c r="C9" s="2" t="s">
        <v>13</v>
      </c>
      <c r="D9" s="9" t="str">
        <f t="shared" ref="D9:D16" si="0">+A9&amp;"-"&amp;B9</f>
        <v>0012-00002</v>
      </c>
      <c r="E9" s="2" t="s">
        <v>47</v>
      </c>
      <c r="F9" s="2"/>
      <c r="G9" s="2" t="s">
        <v>209</v>
      </c>
      <c r="H9" s="46">
        <f>+VLOOKUP(PRODUCTOS[[#This Row],[id_producto]],PRIORIZACION!$G$11:$J$108,4,0)</f>
        <v>0</v>
      </c>
      <c r="I9" s="2" t="str">
        <f>+VLOOKUP(PRODUCTOS[[#This Row],[id_producto]],PRIORIZACION!$G$11:$K$108,5,0)</f>
        <v>Abner-Patricio</v>
      </c>
      <c r="J9" s="2" t="str">
        <f>+VLOOKUP(PRODUCTOS[[#This Row],[id_producto]],PRIORIZACION!$G$11:$L$108,6,0)</f>
        <v>Reyes</v>
      </c>
      <c r="K9" s="7" t="s">
        <v>48</v>
      </c>
      <c r="L9" s="2" t="str">
        <f>+VLOOKUP(PRODUCTOS[[#This Row],[id_producto]],PRIORIZACION!$G$11:$N$108,8,0)</f>
        <v>NO DEFINIDO</v>
      </c>
      <c r="M9" s="2" t="s">
        <v>44</v>
      </c>
      <c r="N9" s="2" t="s">
        <v>207</v>
      </c>
      <c r="O9" s="2"/>
      <c r="P9" s="2"/>
      <c r="Q9" s="2"/>
      <c r="R9" s="2"/>
      <c r="S9" s="2"/>
      <c r="T9" s="2"/>
      <c r="U9" s="2"/>
      <c r="V9" s="3"/>
      <c r="W9" s="7"/>
      <c r="AA9" s="7"/>
      <c r="AB9" s="13"/>
    </row>
    <row r="10" spans="1:28" ht="60" hidden="1" x14ac:dyDescent="0.35">
      <c r="A10" s="2" t="str">
        <f>+VLOOKUP(C10,'DATA`S'!$B$8:$C$32,2,0)</f>
        <v>0012</v>
      </c>
      <c r="B10" s="9" t="s">
        <v>91</v>
      </c>
      <c r="C10" s="2" t="s">
        <v>13</v>
      </c>
      <c r="D10" s="9" t="str">
        <f t="shared" si="0"/>
        <v>0012-00003</v>
      </c>
      <c r="E10" s="2" t="s">
        <v>49</v>
      </c>
      <c r="F10" s="2"/>
      <c r="G10" s="2" t="s">
        <v>168</v>
      </c>
      <c r="H10" s="46">
        <f>+VLOOKUP(PRODUCTOS[[#This Row],[id_producto]],PRIORIZACION!$G$11:$J$108,4,0)</f>
        <v>0.9</v>
      </c>
      <c r="I10" s="2" t="str">
        <f>+VLOOKUP(PRODUCTOS[[#This Row],[id_producto]],PRIORIZACION!$G$11:$K$108,5,0)</f>
        <v>Efraín</v>
      </c>
      <c r="J10" s="2" t="str">
        <f>+VLOOKUP(PRODUCTOS[[#This Row],[id_producto]],PRIORIZACION!$G$11:$L$108,6,0)</f>
        <v>Efraín</v>
      </c>
      <c r="K10" s="7" t="s">
        <v>50</v>
      </c>
      <c r="L10" s="2" t="str">
        <f>+VLOOKUP(PRODUCTOS[[#This Row],[id_producto]],PRIORIZACION!$G$11:$N$108,8,0)</f>
        <v>GEE</v>
      </c>
      <c r="M10" s="2" t="s">
        <v>44</v>
      </c>
      <c r="N10" s="2" t="s">
        <v>207</v>
      </c>
      <c r="O10" s="2"/>
      <c r="P10" s="2"/>
      <c r="Q10" s="2"/>
      <c r="R10" s="2"/>
      <c r="S10" s="2"/>
      <c r="T10" s="2"/>
      <c r="U10" s="2"/>
      <c r="V10" s="3" t="s">
        <v>52</v>
      </c>
      <c r="W10" s="7" t="s">
        <v>51</v>
      </c>
      <c r="AA10" s="7"/>
      <c r="AB10" s="13"/>
    </row>
    <row r="11" spans="1:28" ht="63" hidden="1" x14ac:dyDescent="0.35">
      <c r="A11" s="2" t="str">
        <f>+VLOOKUP(C11,'DATA`S'!$B$8:$C$32,2,0)</f>
        <v>0012</v>
      </c>
      <c r="B11" s="9" t="s">
        <v>92</v>
      </c>
      <c r="C11" s="2" t="s">
        <v>13</v>
      </c>
      <c r="D11" s="9" t="str">
        <f t="shared" si="0"/>
        <v>0012-00004</v>
      </c>
      <c r="E11" s="2" t="s">
        <v>53</v>
      </c>
      <c r="F11" s="2"/>
      <c r="G11" s="2" t="s">
        <v>209</v>
      </c>
      <c r="H11" s="46">
        <f>+VLOOKUP(PRODUCTOS[[#This Row],[id_producto]],PRIORIZACION!$G$11:$J$108,4,0)</f>
        <v>0</v>
      </c>
      <c r="I11" s="2" t="str">
        <f>+VLOOKUP(PRODUCTOS[[#This Row],[id_producto]],PRIORIZACION!$G$11:$K$108,5,0)</f>
        <v>No Asignado</v>
      </c>
      <c r="J11" s="2" t="str">
        <f>+VLOOKUP(PRODUCTOS[[#This Row],[id_producto]],PRIORIZACION!$G$11:$L$108,6,0)</f>
        <v>Macarena</v>
      </c>
      <c r="K11" s="7" t="s">
        <v>54</v>
      </c>
      <c r="L11" s="2" t="str">
        <f>+VLOOKUP(PRODUCTOS[[#This Row],[id_producto]],PRIORIZACION!$G$11:$N$108,8,0)</f>
        <v>NO DEFINIDO</v>
      </c>
      <c r="M11" s="2" t="s">
        <v>44</v>
      </c>
      <c r="N11" s="2" t="s">
        <v>207</v>
      </c>
      <c r="O11" s="2"/>
      <c r="P11" s="2"/>
      <c r="Q11" s="2"/>
      <c r="R11" s="2"/>
      <c r="S11" s="2"/>
      <c r="T11" s="2"/>
      <c r="U11" s="2"/>
      <c r="V11" s="3" t="s">
        <v>55</v>
      </c>
      <c r="W11" s="7"/>
      <c r="AA11" s="7"/>
      <c r="AB11" s="13"/>
    </row>
    <row r="12" spans="1:28" ht="52.5" hidden="1" x14ac:dyDescent="0.35">
      <c r="A12" s="2" t="str">
        <f>+VLOOKUP(C12,'DATA`S'!$B$8:$C$32,2,0)</f>
        <v>0012</v>
      </c>
      <c r="B12" s="9" t="s">
        <v>93</v>
      </c>
      <c r="C12" s="2" t="s">
        <v>13</v>
      </c>
      <c r="D12" s="9" t="str">
        <f t="shared" si="0"/>
        <v>0012-00005</v>
      </c>
      <c r="E12" s="2" t="s">
        <v>57</v>
      </c>
      <c r="F12" s="2"/>
      <c r="G12" s="2" t="s">
        <v>209</v>
      </c>
      <c r="H12" s="46">
        <f>+VLOOKUP(PRODUCTOS[[#This Row],[id_producto]],PRIORIZACION!$G$11:$J$108,4,0)</f>
        <v>0</v>
      </c>
      <c r="I12" s="2" t="str">
        <f>+VLOOKUP(PRODUCTOS[[#This Row],[id_producto]],PRIORIZACION!$G$11:$K$108,5,0)</f>
        <v>No Asignado</v>
      </c>
      <c r="J12" s="2" t="str">
        <f>+VLOOKUP(PRODUCTOS[[#This Row],[id_producto]],PRIORIZACION!$G$11:$L$108,6,0)</f>
        <v>Macarena</v>
      </c>
      <c r="K12" s="7" t="s">
        <v>58</v>
      </c>
      <c r="L12" s="2" t="str">
        <f>+VLOOKUP(PRODUCTOS[[#This Row],[id_producto]],PRIORIZACION!$G$11:$N$108,8,0)</f>
        <v>NO DEFINIDO</v>
      </c>
      <c r="M12" s="2" t="s">
        <v>44</v>
      </c>
      <c r="N12" s="2" t="s">
        <v>207</v>
      </c>
      <c r="O12" s="2"/>
      <c r="P12" s="2"/>
      <c r="Q12" s="2"/>
      <c r="R12" s="2"/>
      <c r="S12" s="2"/>
      <c r="T12" s="2"/>
      <c r="U12" s="2"/>
      <c r="V12" s="3" t="s">
        <v>59</v>
      </c>
      <c r="W12" s="7"/>
      <c r="AA12" s="7"/>
      <c r="AB12" s="13"/>
    </row>
    <row r="13" spans="1:28" ht="63" hidden="1" x14ac:dyDescent="0.35">
      <c r="A13" s="2" t="str">
        <f>+VLOOKUP(C13,'DATA`S'!$B$8:$C$32,2,0)</f>
        <v>0012</v>
      </c>
      <c r="B13" s="9" t="s">
        <v>94</v>
      </c>
      <c r="C13" s="2" t="s">
        <v>13</v>
      </c>
      <c r="D13" s="9" t="str">
        <f t="shared" si="0"/>
        <v>0012-00006</v>
      </c>
      <c r="E13" s="2" t="s">
        <v>60</v>
      </c>
      <c r="F13" s="2"/>
      <c r="G13" s="2" t="s">
        <v>209</v>
      </c>
      <c r="H13" s="46">
        <f>+VLOOKUP(PRODUCTOS[[#This Row],[id_producto]],PRIORIZACION!$G$11:$J$108,4,0)</f>
        <v>0</v>
      </c>
      <c r="I13" s="2" t="str">
        <f>+VLOOKUP(PRODUCTOS[[#This Row],[id_producto]],PRIORIZACION!$G$11:$K$108,5,0)</f>
        <v>No Asignado</v>
      </c>
      <c r="J13" s="2" t="str">
        <f>+VLOOKUP(PRODUCTOS[[#This Row],[id_producto]],PRIORIZACION!$G$11:$L$108,6,0)</f>
        <v>Natalia</v>
      </c>
      <c r="K13" s="7" t="s">
        <v>61</v>
      </c>
      <c r="L13" s="2" t="str">
        <f>+VLOOKUP(PRODUCTOS[[#This Row],[id_producto]],PRIORIZACION!$G$11:$N$108,8,0)</f>
        <v>NO DEFINIDO</v>
      </c>
      <c r="M13" s="2" t="s">
        <v>44</v>
      </c>
      <c r="N13" s="2" t="s">
        <v>207</v>
      </c>
      <c r="O13" s="2"/>
      <c r="P13" s="2"/>
      <c r="Q13" s="2"/>
      <c r="R13" s="2"/>
      <c r="S13" s="2"/>
      <c r="T13" s="2"/>
      <c r="U13" s="2"/>
      <c r="V13" s="3" t="s">
        <v>62</v>
      </c>
      <c r="W13" s="7"/>
      <c r="AA13" s="7"/>
      <c r="AB13" s="13"/>
    </row>
    <row r="14" spans="1:28" ht="42" hidden="1" x14ac:dyDescent="0.35">
      <c r="A14" s="2" t="str">
        <f>+VLOOKUP(C14,'DATA`S'!$B$8:$C$32,2,0)</f>
        <v>0017</v>
      </c>
      <c r="B14" s="9" t="s">
        <v>95</v>
      </c>
      <c r="C14" s="2" t="s">
        <v>678</v>
      </c>
      <c r="D14" s="9" t="str">
        <f t="shared" si="0"/>
        <v>0017-00007</v>
      </c>
      <c r="E14" s="2" t="s">
        <v>63</v>
      </c>
      <c r="F14" s="2"/>
      <c r="G14" s="2" t="s">
        <v>212</v>
      </c>
      <c r="H14" s="46">
        <f>+VLOOKUP(PRODUCTOS[[#This Row],[id_producto]],PRIORIZACION!$G$11:$J$108,4,0)</f>
        <v>0.5</v>
      </c>
      <c r="I14" s="2" t="str">
        <f>+VLOOKUP(PRODUCTOS[[#This Row],[id_producto]],PRIORIZACION!$G$11:$K$108,5,0)</f>
        <v>Patricio</v>
      </c>
      <c r="J14" s="2" t="str">
        <f>+VLOOKUP(PRODUCTOS[[#This Row],[id_producto]],PRIORIZACION!$G$11:$L$108,6,0)</f>
        <v>Natalia</v>
      </c>
      <c r="K14" s="7" t="s">
        <v>64</v>
      </c>
      <c r="L14" s="2" t="str">
        <f>+VLOOKUP(PRODUCTOS[[#This Row],[id_producto]],PRIORIZACION!$G$11:$N$108,8,0)</f>
        <v>INFOGRAM</v>
      </c>
      <c r="M14" s="2" t="s">
        <v>44</v>
      </c>
      <c r="N14" s="2" t="s">
        <v>207</v>
      </c>
      <c r="O14" s="2"/>
      <c r="P14" s="2"/>
      <c r="Q14" s="2"/>
      <c r="R14" s="2"/>
      <c r="S14" s="2"/>
      <c r="T14" s="2"/>
      <c r="U14" s="2"/>
      <c r="V14" s="3"/>
      <c r="W14" s="7" t="s">
        <v>56</v>
      </c>
      <c r="X14" s="7" t="s">
        <v>218</v>
      </c>
      <c r="Y14" s="3" t="s">
        <v>154</v>
      </c>
      <c r="Z14" s="3" t="s">
        <v>20</v>
      </c>
      <c r="AA14" s="7"/>
      <c r="AB14" s="13" t="s">
        <v>221</v>
      </c>
    </row>
    <row r="15" spans="1:28" ht="36" hidden="1" x14ac:dyDescent="0.35">
      <c r="A15" s="2" t="str">
        <f>+VLOOKUP(C15,'DATA`S'!$B$8:$C$32,2,0)</f>
        <v>0017</v>
      </c>
      <c r="B15" s="9" t="s">
        <v>96</v>
      </c>
      <c r="C15" s="2" t="s">
        <v>678</v>
      </c>
      <c r="D15" s="9" t="str">
        <f t="shared" si="0"/>
        <v>0017-00008</v>
      </c>
      <c r="E15" s="2" t="s">
        <v>65</v>
      </c>
      <c r="F15" s="2"/>
      <c r="G15" s="2" t="s">
        <v>212</v>
      </c>
      <c r="H15" s="46">
        <f>+VLOOKUP(PRODUCTOS[[#This Row],[id_producto]],PRIORIZACION!$G$11:$J$108,4,0)</f>
        <v>0.5</v>
      </c>
      <c r="I15" s="2" t="str">
        <f>+VLOOKUP(PRODUCTOS[[#This Row],[id_producto]],PRIORIZACION!$G$11:$K$108,5,0)</f>
        <v>Patricio</v>
      </c>
      <c r="J15" s="2" t="str">
        <f>+VLOOKUP(PRODUCTOS[[#This Row],[id_producto]],PRIORIZACION!$G$11:$L$108,6,0)</f>
        <v>Silvia</v>
      </c>
      <c r="K15" s="7" t="s">
        <v>66</v>
      </c>
      <c r="L15" s="2" t="str">
        <f>+VLOOKUP(PRODUCTOS[[#This Row],[id_producto]],PRIORIZACION!$G$11:$N$108,8,0)</f>
        <v>INFOGRAM</v>
      </c>
      <c r="M15" s="2" t="s">
        <v>44</v>
      </c>
      <c r="N15" s="2" t="s">
        <v>207</v>
      </c>
      <c r="O15" s="2"/>
      <c r="P15" s="2"/>
      <c r="Q15" s="2"/>
      <c r="R15" s="2"/>
      <c r="S15" s="2"/>
      <c r="T15" s="2"/>
      <c r="U15" s="2"/>
      <c r="V15" s="3"/>
      <c r="W15" s="7"/>
      <c r="X15" s="7" t="s">
        <v>219</v>
      </c>
      <c r="Y15" s="3" t="s">
        <v>154</v>
      </c>
      <c r="Z15" s="3" t="s">
        <v>20</v>
      </c>
      <c r="AA15" s="7"/>
      <c r="AB15" s="13" t="s">
        <v>220</v>
      </c>
    </row>
    <row r="16" spans="1:28" ht="43.5" hidden="1" x14ac:dyDescent="0.35">
      <c r="A16" s="2" t="str">
        <f>+VLOOKUP(C16,'DATA`S'!$B$8:$C$32,2,0)</f>
        <v>0012</v>
      </c>
      <c r="B16" s="9" t="s">
        <v>97</v>
      </c>
      <c r="C16" s="2" t="s">
        <v>13</v>
      </c>
      <c r="D16" s="9" t="str">
        <f t="shared" si="0"/>
        <v>0012-00009</v>
      </c>
      <c r="E16" s="2" t="s">
        <v>67</v>
      </c>
      <c r="F16" s="2"/>
      <c r="G16" s="2" t="s">
        <v>209</v>
      </c>
      <c r="H16" s="46">
        <f>+VLOOKUP(PRODUCTOS[[#This Row],[id_producto]],PRIORIZACION!$G$11:$J$108,4,0)</f>
        <v>0.15</v>
      </c>
      <c r="I16" s="2" t="str">
        <f>+VLOOKUP(PRODUCTOS[[#This Row],[id_producto]],PRIORIZACION!$G$11:$K$108,5,0)</f>
        <v>Efraín</v>
      </c>
      <c r="J16" s="2" t="str">
        <f>+VLOOKUP(PRODUCTOS[[#This Row],[id_producto]],PRIORIZACION!$G$11:$L$108,6,0)</f>
        <v>No Asignado</v>
      </c>
      <c r="K16" s="7" t="s">
        <v>68</v>
      </c>
      <c r="L16" s="2" t="str">
        <f>+VLOOKUP(PRODUCTOS[[#This Row],[id_producto]],PRIORIZACION!$G$11:$N$108,8,0)</f>
        <v>NO DEFINIDO</v>
      </c>
      <c r="M16" s="2" t="s">
        <v>44</v>
      </c>
      <c r="N16" s="2" t="s">
        <v>207</v>
      </c>
      <c r="O16" s="2"/>
      <c r="P16" s="2"/>
      <c r="Q16" s="2"/>
      <c r="R16" s="2"/>
      <c r="S16" s="2"/>
      <c r="T16" s="2"/>
      <c r="U16" s="2"/>
      <c r="V16" s="3"/>
      <c r="W16" s="7"/>
      <c r="AA16" s="7"/>
      <c r="AB16" s="13"/>
    </row>
    <row r="17" spans="1:28" ht="58" hidden="1" x14ac:dyDescent="0.35">
      <c r="A17" s="2" t="str">
        <f>+VLOOKUP(C17,'DATA`S'!$B$8:$C$32,2,0)</f>
        <v>0004</v>
      </c>
      <c r="B17" s="9" t="s">
        <v>740</v>
      </c>
      <c r="C17" s="2" t="s">
        <v>6</v>
      </c>
      <c r="D17" s="2" t="str">
        <f>+A17&amp;"-"&amp;B17</f>
        <v>0004-00010</v>
      </c>
      <c r="E17" s="2" t="s">
        <v>970</v>
      </c>
      <c r="F17" s="2"/>
      <c r="G17" s="2" t="s">
        <v>168</v>
      </c>
      <c r="H17" s="46">
        <f>+VLOOKUP(PRODUCTOS[[#This Row],[id_producto]],PRIORIZACION!$G$11:$J$108,4,0)</f>
        <v>0.7</v>
      </c>
      <c r="I17" s="2" t="str">
        <f>+VLOOKUP(PRODUCTOS[[#This Row],[id_producto]],PRIORIZACION!$G$11:$K$108,5,0)</f>
        <v>Abner-Patricio</v>
      </c>
      <c r="J17" s="2" t="str">
        <f>+VLOOKUP(PRODUCTOS[[#This Row],[id_producto]],PRIORIZACION!$G$11:$L$108,6,0)</f>
        <v>Astrid</v>
      </c>
      <c r="K17" s="7"/>
      <c r="L17" s="2" t="str">
        <f>+VLOOKUP(PRODUCTOS[[#This Row],[id_producto]],PRIORIZACION!$G$11:$N$108,8,0)</f>
        <v>ARCGIS-POWER BI</v>
      </c>
      <c r="M17" s="2"/>
      <c r="N17" s="2"/>
      <c r="O17" s="2"/>
      <c r="P17" s="2"/>
      <c r="Q17" s="2"/>
      <c r="R17" s="2"/>
      <c r="S17" s="2"/>
      <c r="T17" s="2"/>
      <c r="U17" s="2"/>
      <c r="V17" s="3"/>
      <c r="W17" s="7"/>
      <c r="X17" s="3"/>
      <c r="Y17" s="48" t="s">
        <v>160</v>
      </c>
      <c r="Z17" s="3" t="s">
        <v>21</v>
      </c>
      <c r="AA17" s="7"/>
      <c r="AB17" s="13" t="s">
        <v>742</v>
      </c>
    </row>
    <row r="18" spans="1:28" ht="42" hidden="1" x14ac:dyDescent="0.35">
      <c r="A18" s="2" t="str">
        <f>+VLOOKUP(C18,'DATA`S'!$B$8:$C$32,2,0)</f>
        <v>0004</v>
      </c>
      <c r="B18" s="9" t="s">
        <v>741</v>
      </c>
      <c r="C18" s="2" t="s">
        <v>6</v>
      </c>
      <c r="D18" s="2" t="str">
        <f>+A18&amp;"-"&amp;B18</f>
        <v>0004-00011</v>
      </c>
      <c r="E18" s="2" t="s">
        <v>697</v>
      </c>
      <c r="F18" s="2"/>
      <c r="G18" s="2" t="s">
        <v>168</v>
      </c>
      <c r="H18" s="46">
        <f>+VLOOKUP(PRODUCTOS[[#This Row],[id_producto]],PRIORIZACION!$G$11:$J$108,4,0)</f>
        <v>0.6</v>
      </c>
      <c r="I18" s="2" t="str">
        <f>+VLOOKUP(PRODUCTOS[[#This Row],[id_producto]],PRIORIZACION!$G$11:$K$108,5,0)</f>
        <v>Abner-Patricio</v>
      </c>
      <c r="J18" s="2" t="str">
        <f>+VLOOKUP(PRODUCTOS[[#This Row],[id_producto]],PRIORIZACION!$G$11:$L$108,6,0)</f>
        <v>Astrid</v>
      </c>
      <c r="K18" s="7"/>
      <c r="L18" s="2" t="str">
        <f>+VLOOKUP(PRODUCTOS[[#This Row],[id_producto]],PRIORIZACION!$G$11:$N$108,8,0)</f>
        <v>ARCGIS-POWER BI</v>
      </c>
      <c r="M18" s="2"/>
      <c r="N18" s="2"/>
      <c r="O18" s="2"/>
      <c r="P18" s="2"/>
      <c r="Q18" s="2"/>
      <c r="R18" s="2"/>
      <c r="S18" s="2"/>
      <c r="T18" s="2"/>
      <c r="U18" s="2"/>
      <c r="V18" s="3"/>
      <c r="W18" s="7"/>
      <c r="Y18" s="3" t="s">
        <v>160</v>
      </c>
      <c r="Z18" s="3" t="s">
        <v>21</v>
      </c>
      <c r="AA18" s="7"/>
      <c r="AB18" s="13" t="s">
        <v>742</v>
      </c>
    </row>
    <row r="19" spans="1:28" ht="29" hidden="1" x14ac:dyDescent="0.35">
      <c r="A19" s="2" t="str">
        <f>+VLOOKUP(C19,'DATA`S'!$B$8:$C$32,2,0)</f>
        <v>0011</v>
      </c>
      <c r="B19" s="9" t="s">
        <v>897</v>
      </c>
      <c r="C19" s="2" t="s">
        <v>12</v>
      </c>
      <c r="D19" s="2" t="str">
        <f>+A19&amp;"-"&amp;B19</f>
        <v>0011-00012</v>
      </c>
      <c r="E19" s="2" t="s">
        <v>855</v>
      </c>
      <c r="F19" s="2"/>
      <c r="G19" s="2"/>
      <c r="H19" s="46">
        <f>+VLOOKUP(PRODUCTOS[[#This Row],[id_producto]],PRIORIZACION!$G$11:$J$108,4,0)</f>
        <v>0</v>
      </c>
      <c r="I19" s="2">
        <f>+VLOOKUP(PRODUCTOS[[#This Row],[id_producto]],PRIORIZACION!$G$11:$K$108,5,0)</f>
        <v>0</v>
      </c>
      <c r="J19" s="2">
        <f>+VLOOKUP(PRODUCTOS[[#This Row],[id_producto]],PRIORIZACION!$G$11:$L$108,6,0)</f>
        <v>0</v>
      </c>
      <c r="K19" s="7"/>
      <c r="L19" s="2">
        <f>+VLOOKUP(PRODUCTOS[[#This Row],[id_producto]],PRIORIZACION!$G$11:$N$108,8,0)</f>
        <v>0</v>
      </c>
      <c r="M19" s="2"/>
      <c r="N19" s="2"/>
      <c r="O19" s="2"/>
      <c r="P19" s="2"/>
      <c r="Q19" s="2"/>
      <c r="R19" s="2"/>
      <c r="S19" s="2"/>
      <c r="T19" s="2"/>
      <c r="U19" s="2"/>
      <c r="V19" s="3"/>
      <c r="W19" s="7"/>
      <c r="AA19" s="7"/>
      <c r="AB19" s="13"/>
    </row>
    <row r="20" spans="1:28" ht="29" hidden="1" x14ac:dyDescent="0.35">
      <c r="A20" s="2" t="str">
        <f>+VLOOKUP(C20,'DATA`S'!$B$8:$C$32,2,0)</f>
        <v>0010</v>
      </c>
      <c r="B20" s="9" t="s">
        <v>898</v>
      </c>
      <c r="C20" s="2" t="s">
        <v>11</v>
      </c>
      <c r="D20" s="2" t="str">
        <f>+A20&amp;"-"&amp;B20</f>
        <v>0010-00013</v>
      </c>
      <c r="E20" s="2" t="s">
        <v>318</v>
      </c>
      <c r="F20" s="2"/>
      <c r="G20" s="2"/>
      <c r="H20" s="46">
        <f>+VLOOKUP(PRODUCTOS[[#This Row],[id_producto]],PRIORIZACION!$G$11:$J$108,4,0)</f>
        <v>0</v>
      </c>
      <c r="I20" s="2">
        <f>+VLOOKUP(PRODUCTOS[[#This Row],[id_producto]],PRIORIZACION!$G$11:$K$108,5,0)</f>
        <v>0</v>
      </c>
      <c r="J20" s="2">
        <f>+VLOOKUP(PRODUCTOS[[#This Row],[id_producto]],PRIORIZACION!$G$11:$L$108,6,0)</f>
        <v>0</v>
      </c>
      <c r="K20" s="7"/>
      <c r="L20" s="2">
        <f>+VLOOKUP(PRODUCTOS[[#This Row],[id_producto]],PRIORIZACION!$G$11:$N$108,8,0)</f>
        <v>0</v>
      </c>
      <c r="M20" s="2"/>
      <c r="N20" s="2"/>
      <c r="O20" s="2"/>
      <c r="P20" s="2"/>
      <c r="Q20" s="2"/>
      <c r="R20" s="2"/>
      <c r="S20" s="2"/>
      <c r="T20" s="2"/>
      <c r="U20" s="2"/>
      <c r="V20" s="3"/>
      <c r="W20" s="7"/>
      <c r="AA20" s="7"/>
      <c r="AB20" s="38"/>
    </row>
    <row r="21" spans="1:28" ht="29" hidden="1" x14ac:dyDescent="0.35">
      <c r="A21" s="2" t="str">
        <f>+VLOOKUP(C21,'DATA`S'!$B$8:$C$32,2,0)</f>
        <v>0010</v>
      </c>
      <c r="B21" s="9" t="s">
        <v>899</v>
      </c>
      <c r="C21" s="2" t="s">
        <v>11</v>
      </c>
      <c r="D21" s="2" t="str">
        <f t="shared" ref="D21:D64" si="1">+A21&amp;"-"&amp;B21</f>
        <v>0010-00014</v>
      </c>
      <c r="E21" s="2" t="s">
        <v>226</v>
      </c>
      <c r="F21" s="2"/>
      <c r="G21" s="2"/>
      <c r="H21" s="46">
        <f>+VLOOKUP(PRODUCTOS[[#This Row],[id_producto]],PRIORIZACION!$G$11:$J$108,4,0)</f>
        <v>0.9</v>
      </c>
      <c r="I21" s="2" t="str">
        <f>+VLOOKUP(PRODUCTOS[[#This Row],[id_producto]],PRIORIZACION!$G$11:$K$108,5,0)</f>
        <v>Patricio</v>
      </c>
      <c r="J21" s="2" t="str">
        <f>+VLOOKUP(PRODUCTOS[[#This Row],[id_producto]],PRIORIZACION!$G$11:$L$108,6,0)</f>
        <v>Silvia</v>
      </c>
      <c r="K21" s="7"/>
      <c r="L21" s="2" t="str">
        <f>+VLOOKUP(PRODUCTOS[[#This Row],[id_producto]],PRIORIZACION!$G$11:$N$108,8,0)</f>
        <v>POWER BI</v>
      </c>
      <c r="M21" s="2"/>
      <c r="N21" s="2"/>
      <c r="O21" s="2"/>
      <c r="P21" s="2"/>
      <c r="Q21" s="2"/>
      <c r="R21" s="2"/>
      <c r="S21" s="2"/>
      <c r="T21" s="2"/>
      <c r="U21" s="2"/>
      <c r="V21" s="3"/>
      <c r="W21" s="7"/>
      <c r="AA21" s="7"/>
      <c r="AB21" s="38"/>
    </row>
    <row r="22" spans="1:28" ht="29" hidden="1" x14ac:dyDescent="0.35">
      <c r="A22" s="2" t="str">
        <f>+VLOOKUP(C22,'DATA`S'!$B$8:$C$32,2,0)</f>
        <v>0010</v>
      </c>
      <c r="B22" s="9" t="s">
        <v>900</v>
      </c>
      <c r="C22" s="2" t="s">
        <v>11</v>
      </c>
      <c r="D22" s="2" t="str">
        <f t="shared" si="1"/>
        <v>0010-00015</v>
      </c>
      <c r="E22" s="2" t="s">
        <v>305</v>
      </c>
      <c r="F22" s="2"/>
      <c r="G22" s="2"/>
      <c r="H22" s="46">
        <f>+VLOOKUP(PRODUCTOS[[#This Row],[id_producto]],PRIORIZACION!$G$11:$J$108,4,0)</f>
        <v>0.7</v>
      </c>
      <c r="I22" s="2" t="str">
        <f>+VLOOKUP(PRODUCTOS[[#This Row],[id_producto]],PRIORIZACION!$G$11:$K$108,5,0)</f>
        <v>Patricio</v>
      </c>
      <c r="J22" s="2" t="str">
        <f>+VLOOKUP(PRODUCTOS[[#This Row],[id_producto]],PRIORIZACION!$G$11:$L$108,6,0)</f>
        <v>Silvia</v>
      </c>
      <c r="K22" s="7"/>
      <c r="L22" s="2" t="str">
        <f>+VLOOKUP(PRODUCTOS[[#This Row],[id_producto]],PRIORIZACION!$G$11:$N$108,8,0)</f>
        <v>POWER BI</v>
      </c>
      <c r="M22" s="2"/>
      <c r="N22" s="2"/>
      <c r="O22" s="2"/>
      <c r="P22" s="2"/>
      <c r="Q22" s="2"/>
      <c r="R22" s="2"/>
      <c r="S22" s="2"/>
      <c r="T22" s="2"/>
      <c r="U22" s="2"/>
      <c r="V22" s="3"/>
      <c r="W22" s="7"/>
      <c r="AA22" s="7"/>
      <c r="AB22" s="38"/>
    </row>
    <row r="23" spans="1:28" ht="29" hidden="1" x14ac:dyDescent="0.35">
      <c r="A23" s="43" t="str">
        <f>+VLOOKUP(C23,'DATA`S'!$B$8:$C$32,2,0)</f>
        <v>0018</v>
      </c>
      <c r="B23" s="9" t="s">
        <v>901</v>
      </c>
      <c r="C23" s="2" t="s">
        <v>28</v>
      </c>
      <c r="D23" s="2" t="str">
        <f>+A23&amp;"-"&amp;B23</f>
        <v>0018-00016</v>
      </c>
      <c r="E23" s="2" t="s">
        <v>836</v>
      </c>
      <c r="F23" s="2"/>
      <c r="G23" s="2"/>
      <c r="H23" s="46">
        <f>+VLOOKUP(PRODUCTOS[[#This Row],[id_producto]],PRIORIZACION!$G$11:$J$108,4,0)</f>
        <v>1</v>
      </c>
      <c r="I23" s="2" t="str">
        <f>+VLOOKUP(PRODUCTOS[[#This Row],[id_producto]],PRIORIZACION!$G$11:$K$108,5,0)</f>
        <v>Patricio</v>
      </c>
      <c r="J23" s="2" t="str">
        <f>+VLOOKUP(PRODUCTOS[[#This Row],[id_producto]],PRIORIZACION!$G$11:$L$108,6,0)</f>
        <v>Reyes-Monse</v>
      </c>
      <c r="K23" s="7"/>
      <c r="L23" s="2" t="str">
        <f>+VLOOKUP(PRODUCTOS[[#This Row],[id_producto]],PRIORIZACION!$G$11:$N$108,8,0)</f>
        <v>POWER BI</v>
      </c>
      <c r="M23" s="2"/>
      <c r="N23" s="2"/>
      <c r="O23" s="2"/>
      <c r="P23" s="2"/>
      <c r="Q23" s="2"/>
      <c r="R23" s="2"/>
      <c r="S23" s="2"/>
      <c r="T23" s="2"/>
      <c r="U23" s="2"/>
      <c r="V23" s="3"/>
      <c r="W23" s="7"/>
      <c r="AA23" s="7"/>
      <c r="AB23" s="13"/>
    </row>
    <row r="24" spans="1:28" ht="29" hidden="1" x14ac:dyDescent="0.35">
      <c r="A24" s="2" t="str">
        <f>+VLOOKUP(C24,'DATA`S'!$B$8:$C$32,2,0)</f>
        <v>0002</v>
      </c>
      <c r="B24" s="9" t="s">
        <v>902</v>
      </c>
      <c r="C24" s="2" t="s">
        <v>4</v>
      </c>
      <c r="D24" s="2" t="str">
        <f t="shared" si="1"/>
        <v>0002-00017</v>
      </c>
      <c r="E24" s="2" t="s">
        <v>291</v>
      </c>
      <c r="F24" s="2"/>
      <c r="G24" s="2"/>
      <c r="H24" s="46">
        <f>+VLOOKUP(PRODUCTOS[[#This Row],[id_producto]],PRIORIZACION!$G$11:$J$108,4,0)</f>
        <v>0.4</v>
      </c>
      <c r="I24" s="2" t="str">
        <f>+VLOOKUP(PRODUCTOS[[#This Row],[id_producto]],PRIORIZACION!$G$11:$K$108,5,0)</f>
        <v>Patricio</v>
      </c>
      <c r="J24" s="2" t="str">
        <f>+VLOOKUP(PRODUCTOS[[#This Row],[id_producto]],PRIORIZACION!$G$11:$L$108,6,0)</f>
        <v>Natalia</v>
      </c>
      <c r="K24" s="7"/>
      <c r="L24" s="2" t="str">
        <f>+VLOOKUP(PRODUCTOS[[#This Row],[id_producto]],PRIORIZACION!$G$11:$N$108,8,0)</f>
        <v>POWER BI</v>
      </c>
      <c r="M24" s="2"/>
      <c r="N24" s="2"/>
      <c r="O24" s="2"/>
      <c r="P24" s="2"/>
      <c r="Q24" s="2"/>
      <c r="R24" s="2"/>
      <c r="S24" s="2"/>
      <c r="T24" s="2"/>
      <c r="U24" s="2"/>
      <c r="V24" s="3"/>
      <c r="W24" s="7"/>
      <c r="AA24" s="7"/>
      <c r="AB24" s="38"/>
    </row>
    <row r="25" spans="1:28" ht="29" hidden="1" x14ac:dyDescent="0.35">
      <c r="A25" s="2" t="str">
        <f>+VLOOKUP(C25,'DATA`S'!$B$8:$C$32,2,0)</f>
        <v>0002</v>
      </c>
      <c r="B25" s="9" t="s">
        <v>903</v>
      </c>
      <c r="C25" s="2" t="s">
        <v>4</v>
      </c>
      <c r="D25" s="2" t="str">
        <f t="shared" si="1"/>
        <v>0002-00018</v>
      </c>
      <c r="E25" s="2" t="s">
        <v>232</v>
      </c>
      <c r="F25" s="2"/>
      <c r="G25" s="2"/>
      <c r="H25" s="46">
        <f>+VLOOKUP(PRODUCTOS[[#This Row],[id_producto]],PRIORIZACION!$G$11:$J$108,4,0)</f>
        <v>0</v>
      </c>
      <c r="I25" s="2">
        <f>+VLOOKUP(PRODUCTOS[[#This Row],[id_producto]],PRIORIZACION!$G$11:$K$108,5,0)</f>
        <v>0</v>
      </c>
      <c r="J25" s="2">
        <f>+VLOOKUP(PRODUCTOS[[#This Row],[id_producto]],PRIORIZACION!$G$11:$L$108,6,0)</f>
        <v>0</v>
      </c>
      <c r="K25" s="7"/>
      <c r="L25" s="2">
        <f>+VLOOKUP(PRODUCTOS[[#This Row],[id_producto]],PRIORIZACION!$G$11:$N$108,8,0)</f>
        <v>0</v>
      </c>
      <c r="M25" s="2"/>
      <c r="N25" s="2"/>
      <c r="O25" s="2"/>
      <c r="P25" s="2"/>
      <c r="Q25" s="2"/>
      <c r="R25" s="2"/>
      <c r="S25" s="2"/>
      <c r="T25" s="2"/>
      <c r="U25" s="2"/>
      <c r="V25" s="3"/>
      <c r="W25" s="7"/>
      <c r="AA25" s="7"/>
      <c r="AB25" s="38"/>
    </row>
    <row r="26" spans="1:28" ht="29" hidden="1" x14ac:dyDescent="0.35">
      <c r="A26" s="2" t="str">
        <f>+VLOOKUP(C26,'DATA`S'!$B$8:$C$32,2,0)</f>
        <v>0002</v>
      </c>
      <c r="B26" s="9" t="s">
        <v>904</v>
      </c>
      <c r="C26" s="2" t="s">
        <v>4</v>
      </c>
      <c r="D26" s="2" t="str">
        <f t="shared" si="1"/>
        <v>0002-00019</v>
      </c>
      <c r="E26" s="2" t="s">
        <v>262</v>
      </c>
      <c r="F26" s="2"/>
      <c r="G26" s="2"/>
      <c r="H26" s="46">
        <f>+VLOOKUP(PRODUCTOS[[#This Row],[id_producto]],PRIORIZACION!$G$11:$J$108,4,0)</f>
        <v>0</v>
      </c>
      <c r="I26" s="2">
        <f>+VLOOKUP(PRODUCTOS[[#This Row],[id_producto]],PRIORIZACION!$G$11:$K$108,5,0)</f>
        <v>0</v>
      </c>
      <c r="J26" s="2">
        <f>+VLOOKUP(PRODUCTOS[[#This Row],[id_producto]],PRIORIZACION!$G$11:$L$108,6,0)</f>
        <v>0</v>
      </c>
      <c r="K26" s="7"/>
      <c r="L26" s="2">
        <f>+VLOOKUP(PRODUCTOS[[#This Row],[id_producto]],PRIORIZACION!$G$11:$N$108,8,0)</f>
        <v>0</v>
      </c>
      <c r="M26" s="2"/>
      <c r="N26" s="2"/>
      <c r="O26" s="2"/>
      <c r="P26" s="2"/>
      <c r="Q26" s="2"/>
      <c r="R26" s="2"/>
      <c r="S26" s="2"/>
      <c r="T26" s="2"/>
      <c r="U26" s="2"/>
      <c r="V26" s="3"/>
      <c r="W26" s="7"/>
      <c r="AA26" s="7"/>
      <c r="AB26" s="38"/>
    </row>
    <row r="27" spans="1:28" ht="29" hidden="1" x14ac:dyDescent="0.35">
      <c r="A27" s="2" t="str">
        <f>+VLOOKUP(C27,'DATA`S'!$B$8:$C$32,2,0)</f>
        <v>0002</v>
      </c>
      <c r="B27" s="9" t="s">
        <v>905</v>
      </c>
      <c r="C27" s="2" t="s">
        <v>4</v>
      </c>
      <c r="D27" s="2" t="str">
        <f t="shared" si="1"/>
        <v>0002-00020</v>
      </c>
      <c r="E27" s="2" t="s">
        <v>230</v>
      </c>
      <c r="F27" s="2"/>
      <c r="G27" s="2"/>
      <c r="H27" s="46">
        <f>+VLOOKUP(PRODUCTOS[[#This Row],[id_producto]],PRIORIZACION!$G$11:$J$108,4,0)</f>
        <v>0</v>
      </c>
      <c r="I27" s="2">
        <f>+VLOOKUP(PRODUCTOS[[#This Row],[id_producto]],PRIORIZACION!$G$11:$K$108,5,0)</f>
        <v>0</v>
      </c>
      <c r="J27" s="2">
        <f>+VLOOKUP(PRODUCTOS[[#This Row],[id_producto]],PRIORIZACION!$G$11:$L$108,6,0)</f>
        <v>0</v>
      </c>
      <c r="K27" s="7"/>
      <c r="L27" s="2">
        <f>+VLOOKUP(PRODUCTOS[[#This Row],[id_producto]],PRIORIZACION!$G$11:$N$108,8,0)</f>
        <v>0</v>
      </c>
      <c r="M27" s="2"/>
      <c r="N27" s="2"/>
      <c r="O27" s="2"/>
      <c r="P27" s="2"/>
      <c r="Q27" s="2"/>
      <c r="R27" s="2"/>
      <c r="S27" s="2"/>
      <c r="T27" s="2"/>
      <c r="U27" s="2"/>
      <c r="V27" s="3"/>
      <c r="W27" s="7"/>
      <c r="AA27" s="7"/>
      <c r="AB27" s="38"/>
    </row>
    <row r="28" spans="1:28" ht="43.5" hidden="1" x14ac:dyDescent="0.35">
      <c r="A28" s="2" t="str">
        <f>+VLOOKUP(C28,'DATA`S'!$B$8:$C$32,2,0)</f>
        <v>0002</v>
      </c>
      <c r="B28" s="9" t="s">
        <v>906</v>
      </c>
      <c r="C28" s="2" t="s">
        <v>4</v>
      </c>
      <c r="D28" s="2" t="str">
        <f t="shared" si="1"/>
        <v>0002-00021</v>
      </c>
      <c r="E28" s="2" t="s">
        <v>237</v>
      </c>
      <c r="F28" s="2"/>
      <c r="G28" s="2"/>
      <c r="H28" s="46">
        <f>+VLOOKUP(PRODUCTOS[[#This Row],[id_producto]],PRIORIZACION!$G$11:$J$108,4,0)</f>
        <v>0</v>
      </c>
      <c r="I28" s="2">
        <f>+VLOOKUP(PRODUCTOS[[#This Row],[id_producto]],PRIORIZACION!$G$11:$K$108,5,0)</f>
        <v>0</v>
      </c>
      <c r="J28" s="2">
        <f>+VLOOKUP(PRODUCTOS[[#This Row],[id_producto]],PRIORIZACION!$G$11:$L$108,6,0)</f>
        <v>0</v>
      </c>
      <c r="K28" s="7"/>
      <c r="L28" s="2">
        <f>+VLOOKUP(PRODUCTOS[[#This Row],[id_producto]],PRIORIZACION!$G$11:$N$108,8,0)</f>
        <v>0</v>
      </c>
      <c r="M28" s="2"/>
      <c r="N28" s="2"/>
      <c r="O28" s="2"/>
      <c r="P28" s="2"/>
      <c r="Q28" s="2"/>
      <c r="R28" s="2"/>
      <c r="S28" s="2"/>
      <c r="T28" s="2"/>
      <c r="U28" s="2"/>
      <c r="V28" s="3"/>
      <c r="W28" s="7"/>
      <c r="AA28" s="7"/>
      <c r="AB28" s="38"/>
    </row>
    <row r="29" spans="1:28" hidden="1" x14ac:dyDescent="0.35">
      <c r="A29" s="2" t="str">
        <f>+VLOOKUP(C29,'DATA`S'!$B$8:$C$32,2,0)</f>
        <v>0002</v>
      </c>
      <c r="B29" s="9" t="s">
        <v>907</v>
      </c>
      <c r="C29" s="2" t="s">
        <v>4</v>
      </c>
      <c r="D29" s="2" t="str">
        <f t="shared" si="1"/>
        <v>0002-00022</v>
      </c>
      <c r="E29" s="2" t="s">
        <v>908</v>
      </c>
      <c r="F29" s="2"/>
      <c r="G29" s="2"/>
      <c r="H29" s="46">
        <f>+VLOOKUP(PRODUCTOS[[#This Row],[id_producto]],PRIORIZACION!$G$11:$J$108,4,0)</f>
        <v>0.5</v>
      </c>
      <c r="I29" s="2" t="str">
        <f>+VLOOKUP(PRODUCTOS[[#This Row],[id_producto]],PRIORIZACION!$G$11:$K$108,5,0)</f>
        <v>Efraín</v>
      </c>
      <c r="J29" s="2" t="str">
        <f>+VLOOKUP(PRODUCTOS[[#This Row],[id_producto]],PRIORIZACION!$G$11:$L$108,6,0)</f>
        <v>Efraín</v>
      </c>
      <c r="K29" s="7"/>
      <c r="L29" s="2" t="str">
        <f>+VLOOKUP(PRODUCTOS[[#This Row],[id_producto]],PRIORIZACION!$G$11:$N$108,8,0)</f>
        <v>GEE</v>
      </c>
      <c r="M29" s="2"/>
      <c r="N29" s="2"/>
      <c r="O29" s="2"/>
      <c r="P29" s="2"/>
      <c r="Q29" s="2"/>
      <c r="R29" s="2"/>
      <c r="S29" s="2"/>
      <c r="T29" s="2"/>
      <c r="U29" s="2"/>
      <c r="V29" s="3"/>
      <c r="W29" s="7"/>
      <c r="AA29" s="7"/>
      <c r="AB29" s="38"/>
    </row>
    <row r="30" spans="1:28" ht="43.5" hidden="1" x14ac:dyDescent="0.35">
      <c r="A30" s="2" t="str">
        <f>+VLOOKUP(C30,'DATA`S'!$B$8:$C$32,2,0)</f>
        <v>0001</v>
      </c>
      <c r="B30" s="9" t="s">
        <v>909</v>
      </c>
      <c r="C30" s="2" t="s">
        <v>3</v>
      </c>
      <c r="D30" s="47" t="str">
        <f t="shared" si="1"/>
        <v>0001-00023</v>
      </c>
      <c r="E30" s="47" t="s">
        <v>910</v>
      </c>
      <c r="F30" s="47"/>
      <c r="G30" s="2"/>
      <c r="H30" s="46" t="e">
        <f>+VLOOKUP(PRODUCTOS[[#This Row],[id_producto]],PRIORIZACION!$G$11:$J$108,4,0)</f>
        <v>#N/A</v>
      </c>
      <c r="I30" s="2" t="e">
        <f>+VLOOKUP(PRODUCTOS[[#This Row],[id_producto]],PRIORIZACION!$G$11:$K$108,5,0)</f>
        <v>#N/A</v>
      </c>
      <c r="J30" s="2" t="e">
        <f>+VLOOKUP(PRODUCTOS[[#This Row],[id_producto]],PRIORIZACION!$G$11:$L$108,6,0)</f>
        <v>#N/A</v>
      </c>
      <c r="K30" s="7"/>
      <c r="L30" s="2" t="e">
        <f>+VLOOKUP(PRODUCTOS[[#This Row],[id_producto]],PRIORIZACION!$G$11:$N$108,8,0)</f>
        <v>#N/A</v>
      </c>
      <c r="M30" s="2"/>
      <c r="N30" s="2"/>
      <c r="O30" s="2"/>
      <c r="P30" s="2"/>
      <c r="Q30" s="2"/>
      <c r="R30" s="2"/>
      <c r="S30" s="2"/>
      <c r="T30" s="2"/>
      <c r="U30" s="2"/>
      <c r="V30" s="3"/>
      <c r="W30" s="7"/>
      <c r="AA30" s="7"/>
      <c r="AB30" s="38"/>
    </row>
    <row r="31" spans="1:28" hidden="1" x14ac:dyDescent="0.35">
      <c r="A31" s="2" t="str">
        <f>+VLOOKUP(C31,'DATA`S'!$B$8:$C$32,2,0)</f>
        <v>0001</v>
      </c>
      <c r="B31" s="9" t="s">
        <v>911</v>
      </c>
      <c r="C31" s="2" t="s">
        <v>3</v>
      </c>
      <c r="D31" s="2" t="str">
        <f t="shared" si="1"/>
        <v>0001-00024</v>
      </c>
      <c r="E31" s="2" t="s">
        <v>912</v>
      </c>
      <c r="F31" s="2"/>
      <c r="G31" s="2"/>
      <c r="H31" s="46">
        <f>+VLOOKUP(PRODUCTOS[[#This Row],[id_producto]],PRIORIZACION!$G$11:$J$108,4,0)</f>
        <v>0.3</v>
      </c>
      <c r="I31" s="2" t="str">
        <f>+VLOOKUP(PRODUCTOS[[#This Row],[id_producto]],PRIORIZACION!$G$11:$K$108,5,0)</f>
        <v>Patricio</v>
      </c>
      <c r="J31" s="2" t="str">
        <f>+VLOOKUP(PRODUCTOS[[#This Row],[id_producto]],PRIORIZACION!$G$11:$L$108,6,0)</f>
        <v>Carolina</v>
      </c>
      <c r="K31" s="7"/>
      <c r="L31" s="2" t="str">
        <f>+VLOOKUP(PRODUCTOS[[#This Row],[id_producto]],PRIORIZACION!$G$11:$N$108,8,0)</f>
        <v>POWER BI</v>
      </c>
      <c r="M31" s="2"/>
      <c r="N31" s="2"/>
      <c r="O31" s="2"/>
      <c r="P31" s="2"/>
      <c r="Q31" s="2"/>
      <c r="R31" s="2"/>
      <c r="S31" s="2"/>
      <c r="T31" s="2"/>
      <c r="U31" s="2"/>
      <c r="V31" s="3"/>
      <c r="W31" s="7"/>
      <c r="AA31" s="7"/>
      <c r="AB31" s="38"/>
    </row>
    <row r="32" spans="1:28" ht="29" hidden="1" x14ac:dyDescent="0.35">
      <c r="A32" s="2" t="str">
        <f>+VLOOKUP(C32,'DATA`S'!$B$8:$C$32,2,0)</f>
        <v>0025</v>
      </c>
      <c r="B32" s="9" t="s">
        <v>913</v>
      </c>
      <c r="C32" s="2" t="s">
        <v>914</v>
      </c>
      <c r="D32" s="2" t="str">
        <f t="shared" si="1"/>
        <v>0025-00025</v>
      </c>
      <c r="E32" s="2" t="s">
        <v>915</v>
      </c>
      <c r="F32" s="2"/>
      <c r="G32" s="2"/>
      <c r="H32" s="46">
        <f>+VLOOKUP(PRODUCTOS[[#This Row],[id_producto]],PRIORIZACION!$G$11:$J$108,4,0)</f>
        <v>0.5</v>
      </c>
      <c r="I32" s="2" t="str">
        <f>+VLOOKUP(PRODUCTOS[[#This Row],[id_producto]],PRIORIZACION!$G$11:$K$108,5,0)</f>
        <v>Abner-Patricio</v>
      </c>
      <c r="J32" s="2" t="str">
        <f>+VLOOKUP(PRODUCTOS[[#This Row],[id_producto]],PRIORIZACION!$G$11:$L$108,6,0)</f>
        <v>Carolina</v>
      </c>
      <c r="K32" s="7"/>
      <c r="L32" s="2" t="str">
        <f>+VLOOKUP(PRODUCTOS[[#This Row],[id_producto]],PRIORIZACION!$G$11:$N$108,8,0)</f>
        <v>ARCGIS-POWER BI</v>
      </c>
      <c r="M32" s="2"/>
      <c r="N32" s="2"/>
      <c r="O32" s="2"/>
      <c r="P32" s="2"/>
      <c r="Q32" s="2"/>
      <c r="R32" s="2"/>
      <c r="S32" s="2"/>
      <c r="T32" s="2"/>
      <c r="U32" s="2"/>
      <c r="V32" s="3"/>
      <c r="W32" s="7"/>
      <c r="AA32" s="7"/>
      <c r="AB32" s="38"/>
    </row>
    <row r="33" spans="1:28" ht="29" hidden="1" x14ac:dyDescent="0.35">
      <c r="A33" s="43" t="str">
        <f>+VLOOKUP(C33,'DATA`S'!$B$8:$C$32,2,0)</f>
        <v>0019</v>
      </c>
      <c r="B33" s="9" t="s">
        <v>916</v>
      </c>
      <c r="C33" s="2" t="s">
        <v>851</v>
      </c>
      <c r="D33" s="2" t="str">
        <f>+A33&amp;"-"&amp;B33</f>
        <v>0019-00026</v>
      </c>
      <c r="E33" s="2" t="s">
        <v>968</v>
      </c>
      <c r="F33" s="2"/>
      <c r="G33" s="2"/>
      <c r="H33" s="46">
        <f>+VLOOKUP(PRODUCTOS[[#This Row],[id_producto]],PRIORIZACION!$G$11:$J$108,4,0)</f>
        <v>0</v>
      </c>
      <c r="I33" s="2">
        <f>+VLOOKUP(PRODUCTOS[[#This Row],[id_producto]],PRIORIZACION!$G$11:$K$108,5,0)</f>
        <v>0</v>
      </c>
      <c r="J33" s="2">
        <f>+VLOOKUP(PRODUCTOS[[#This Row],[id_producto]],PRIORIZACION!$G$11:$L$108,6,0)</f>
        <v>0</v>
      </c>
      <c r="K33" s="7"/>
      <c r="L33" s="2">
        <f>+VLOOKUP(PRODUCTOS[[#This Row],[id_producto]],PRIORIZACION!$G$11:$N$108,8,0)</f>
        <v>0</v>
      </c>
      <c r="M33" s="2"/>
      <c r="N33" s="2"/>
      <c r="O33" s="2"/>
      <c r="P33" s="2"/>
      <c r="Q33" s="2"/>
      <c r="R33" s="2"/>
      <c r="S33" s="2"/>
      <c r="T33" s="2"/>
      <c r="U33" s="2"/>
      <c r="V33" s="3"/>
      <c r="W33" s="7"/>
      <c r="AA33" s="7"/>
      <c r="AB33" s="13"/>
    </row>
    <row r="34" spans="1:28" ht="29" hidden="1" x14ac:dyDescent="0.35">
      <c r="A34" s="43" t="str">
        <f>+VLOOKUP(C34,'DATA`S'!$B$8:$C$32,2,0)</f>
        <v>0019</v>
      </c>
      <c r="B34" s="9" t="s">
        <v>917</v>
      </c>
      <c r="C34" s="2" t="s">
        <v>851</v>
      </c>
      <c r="D34" s="2" t="str">
        <f>+A34&amp;"-"&amp;B34</f>
        <v>0019-00027</v>
      </c>
      <c r="E34" s="2" t="s">
        <v>969</v>
      </c>
      <c r="F34" s="2"/>
      <c r="G34" s="2"/>
      <c r="H34" s="46">
        <f>+VLOOKUP(PRODUCTOS[[#This Row],[id_producto]],PRIORIZACION!$G$11:$J$108,4,0)</f>
        <v>0</v>
      </c>
      <c r="I34" s="2">
        <f>+VLOOKUP(PRODUCTOS[[#This Row],[id_producto]],PRIORIZACION!$G$11:$K$108,5,0)</f>
        <v>0</v>
      </c>
      <c r="J34" s="2">
        <f>+VLOOKUP(PRODUCTOS[[#This Row],[id_producto]],PRIORIZACION!$G$11:$L$108,6,0)</f>
        <v>0</v>
      </c>
      <c r="K34" s="7"/>
      <c r="L34" s="2">
        <f>+VLOOKUP(PRODUCTOS[[#This Row],[id_producto]],PRIORIZACION!$G$11:$N$108,8,0)</f>
        <v>0</v>
      </c>
      <c r="M34" s="2"/>
      <c r="N34" s="2"/>
      <c r="O34" s="2"/>
      <c r="P34" s="2"/>
      <c r="Q34" s="2"/>
      <c r="R34" s="2"/>
      <c r="S34" s="2"/>
      <c r="T34" s="2"/>
      <c r="U34" s="2"/>
      <c r="V34" s="3"/>
      <c r="W34" s="7"/>
      <c r="AA34" s="7"/>
      <c r="AB34" s="13"/>
    </row>
    <row r="35" spans="1:28" ht="29" hidden="1" x14ac:dyDescent="0.35">
      <c r="A35" s="43" t="str">
        <f>+VLOOKUP(C35,'DATA`S'!$B$8:$C$32,2,0)</f>
        <v>0004</v>
      </c>
      <c r="B35" s="9" t="s">
        <v>918</v>
      </c>
      <c r="C35" s="2" t="s">
        <v>6</v>
      </c>
      <c r="D35" s="2" t="str">
        <f>+A35&amp;"-"&amp;B35</f>
        <v>0004-00028</v>
      </c>
      <c r="E35" s="2" t="s">
        <v>971</v>
      </c>
      <c r="F35" s="2"/>
      <c r="G35" s="2"/>
      <c r="H35" s="46">
        <f>+VLOOKUP(PRODUCTOS[[#This Row],[id_producto]],PRIORIZACION!$G$11:$J$108,4,0)</f>
        <v>0.5</v>
      </c>
      <c r="I35" s="2" t="str">
        <f>+VLOOKUP(PRODUCTOS[[#This Row],[id_producto]],PRIORIZACION!$G$11:$K$108,5,0)</f>
        <v>Abner-Patricio</v>
      </c>
      <c r="J35" s="2" t="str">
        <f>+VLOOKUP(PRODUCTOS[[#This Row],[id_producto]],PRIORIZACION!$G$11:$L$108,6,0)</f>
        <v>Astrid</v>
      </c>
      <c r="K35" s="7"/>
      <c r="L35" s="2" t="str">
        <f>+VLOOKUP(PRODUCTOS[[#This Row],[id_producto]],PRIORIZACION!$G$11:$N$108,8,0)</f>
        <v>ARCGIS-POWER BI</v>
      </c>
      <c r="M35" s="2"/>
      <c r="N35" s="2"/>
      <c r="O35" s="2"/>
      <c r="P35" s="2"/>
      <c r="Q35" s="2"/>
      <c r="R35" s="2"/>
      <c r="S35" s="2"/>
      <c r="T35" s="2"/>
      <c r="U35" s="2"/>
      <c r="V35" s="3"/>
      <c r="W35" s="7"/>
      <c r="AA35" s="7"/>
      <c r="AB35" s="13"/>
    </row>
    <row r="36" spans="1:28" ht="29" hidden="1" x14ac:dyDescent="0.35">
      <c r="A36" s="2" t="str">
        <f>+VLOOKUP(C36,'DATA`S'!$B$8:$C$32,2,0)</f>
        <v>0007</v>
      </c>
      <c r="B36" s="9" t="s">
        <v>919</v>
      </c>
      <c r="C36" s="2" t="s">
        <v>8</v>
      </c>
      <c r="D36" s="2" t="str">
        <f t="shared" si="1"/>
        <v>0007-00029</v>
      </c>
      <c r="E36" s="2" t="s">
        <v>947</v>
      </c>
      <c r="F36" s="2"/>
      <c r="G36" s="2"/>
      <c r="H36" s="46">
        <f>+VLOOKUP(PRODUCTOS[[#This Row],[id_producto]],PRIORIZACION!$G$11:$J$108,4,0)</f>
        <v>0.9</v>
      </c>
      <c r="I36" s="2" t="str">
        <f>+VLOOKUP(PRODUCTOS[[#This Row],[id_producto]],PRIORIZACION!$G$11:$K$108,5,0)</f>
        <v>Patricio</v>
      </c>
      <c r="J36" s="2" t="str">
        <f>+VLOOKUP(PRODUCTOS[[#This Row],[id_producto]],PRIORIZACION!$G$11:$L$108,6,0)</f>
        <v>Fernanda</v>
      </c>
      <c r="K36" s="7"/>
      <c r="L36" s="2" t="str">
        <f>+VLOOKUP(PRODUCTOS[[#This Row],[id_producto]],PRIORIZACION!$G$11:$N$108,8,0)</f>
        <v>POWER BI</v>
      </c>
      <c r="M36" s="2"/>
      <c r="N36" s="2"/>
      <c r="O36" s="2"/>
      <c r="P36" s="2"/>
      <c r="Q36" s="2"/>
      <c r="R36" s="2"/>
      <c r="S36" s="2"/>
      <c r="T36" s="2"/>
      <c r="U36" s="2"/>
      <c r="V36" s="3"/>
      <c r="W36" s="7"/>
      <c r="AA36" s="7"/>
      <c r="AB36" s="38"/>
    </row>
    <row r="37" spans="1:28" hidden="1" x14ac:dyDescent="0.35">
      <c r="A37" s="43" t="str">
        <f>+VLOOKUP(C37,'DATA`S'!$B$8:$C$32,2,0)</f>
        <v>0004</v>
      </c>
      <c r="B37" s="9" t="s">
        <v>920</v>
      </c>
      <c r="C37" s="2" t="s">
        <v>6</v>
      </c>
      <c r="D37" s="2" t="str">
        <f>+A37&amp;"-"&amp;B37</f>
        <v>0004-00030</v>
      </c>
      <c r="E37" s="2" t="s">
        <v>972</v>
      </c>
      <c r="F37" s="2"/>
      <c r="G37" s="2"/>
      <c r="H37" s="46">
        <f>+VLOOKUP(PRODUCTOS[[#This Row],[id_producto]],PRIORIZACION!$G$11:$J$108,4,0)</f>
        <v>1</v>
      </c>
      <c r="I37" s="2" t="str">
        <f>+VLOOKUP(PRODUCTOS[[#This Row],[id_producto]],PRIORIZACION!$G$11:$K$108,5,0)</f>
        <v>Patricio</v>
      </c>
      <c r="J37" s="2" t="str">
        <f>+VLOOKUP(PRODUCTOS[[#This Row],[id_producto]],PRIORIZACION!$G$11:$L$108,6,0)</f>
        <v>Astrid</v>
      </c>
      <c r="K37" s="7"/>
      <c r="L37" s="2" t="str">
        <f>+VLOOKUP(PRODUCTOS[[#This Row],[id_producto]],PRIORIZACION!$G$11:$N$108,8,0)</f>
        <v>POWER BI</v>
      </c>
      <c r="M37" s="2"/>
      <c r="N37" s="2"/>
      <c r="O37" s="2"/>
      <c r="P37" s="2"/>
      <c r="Q37" s="2"/>
      <c r="R37" s="2"/>
      <c r="S37" s="2"/>
      <c r="T37" s="2"/>
      <c r="U37" s="2"/>
      <c r="V37" s="3"/>
      <c r="W37" s="7"/>
      <c r="AA37" s="7"/>
      <c r="AB37" s="13"/>
    </row>
    <row r="38" spans="1:28" hidden="1" x14ac:dyDescent="0.35">
      <c r="A38" s="43" t="str">
        <f>+VLOOKUP(C38,'DATA`S'!$B$8:$C$32,2,0)</f>
        <v>0021</v>
      </c>
      <c r="B38" s="9" t="s">
        <v>921</v>
      </c>
      <c r="C38" s="2" t="s">
        <v>852</v>
      </c>
      <c r="D38" s="2" t="str">
        <f>+A38&amp;"-"&amp;B38</f>
        <v>0021-00031</v>
      </c>
      <c r="E38" s="2" t="s">
        <v>973</v>
      </c>
      <c r="F38" s="2"/>
      <c r="G38" s="2"/>
      <c r="H38" s="46">
        <f>+VLOOKUP(PRODUCTOS[[#This Row],[id_producto]],PRIORIZACION!$G$11:$J$108,4,0)</f>
        <v>0</v>
      </c>
      <c r="I38" s="2">
        <f>+VLOOKUP(PRODUCTOS[[#This Row],[id_producto]],PRIORIZACION!$G$11:$K$108,5,0)</f>
        <v>0</v>
      </c>
      <c r="J38" s="2" t="str">
        <f>+VLOOKUP(PRODUCTOS[[#This Row],[id_producto]],PRIORIZACION!$G$11:$L$108,6,0)</f>
        <v>Karen</v>
      </c>
      <c r="K38" s="7"/>
      <c r="L38" s="2">
        <f>+VLOOKUP(PRODUCTOS[[#This Row],[id_producto]],PRIORIZACION!$G$11:$N$108,8,0)</f>
        <v>0</v>
      </c>
      <c r="M38" s="2"/>
      <c r="N38" s="2"/>
      <c r="O38" s="2"/>
      <c r="P38" s="2"/>
      <c r="Q38" s="2"/>
      <c r="R38" s="2"/>
      <c r="S38" s="2"/>
      <c r="T38" s="2"/>
      <c r="U38" s="2"/>
      <c r="V38" s="3"/>
      <c r="W38" s="7"/>
      <c r="AA38" s="7"/>
      <c r="AB38" s="13"/>
    </row>
    <row r="39" spans="1:28" hidden="1" x14ac:dyDescent="0.35">
      <c r="A39" s="43" t="str">
        <f>+VLOOKUP(C39,'DATA`S'!$B$8:$C$32,2,0)</f>
        <v>0012</v>
      </c>
      <c r="B39" s="9" t="s">
        <v>922</v>
      </c>
      <c r="C39" s="2" t="s">
        <v>13</v>
      </c>
      <c r="D39" s="2" t="str">
        <f>+A39&amp;"-"&amp;B39</f>
        <v>0012-00032</v>
      </c>
      <c r="E39" s="2" t="s">
        <v>822</v>
      </c>
      <c r="F39" s="2"/>
      <c r="G39" s="2"/>
      <c r="H39" s="46">
        <f>+VLOOKUP(PRODUCTOS[[#This Row],[id_producto]],PRIORIZACION!$G$11:$J$108,4,0)</f>
        <v>1</v>
      </c>
      <c r="I39" s="2" t="str">
        <f>+VLOOKUP(PRODUCTOS[[#This Row],[id_producto]],PRIORIZACION!$G$11:$K$108,5,0)</f>
        <v>Patricio</v>
      </c>
      <c r="J39" s="2" t="str">
        <f>+VLOOKUP(PRODUCTOS[[#This Row],[id_producto]],PRIORIZACION!$G$11:$L$108,6,0)</f>
        <v>Macarena</v>
      </c>
      <c r="K39" s="7"/>
      <c r="L39" s="2" t="str">
        <f>+VLOOKUP(PRODUCTOS[[#This Row],[id_producto]],PRIORIZACION!$G$11:$N$108,8,0)</f>
        <v>POWER BI</v>
      </c>
      <c r="M39" s="2"/>
      <c r="N39" s="2"/>
      <c r="O39" s="2"/>
      <c r="P39" s="2"/>
      <c r="Q39" s="2"/>
      <c r="R39" s="2"/>
      <c r="S39" s="2"/>
      <c r="T39" s="2"/>
      <c r="U39" s="2"/>
      <c r="V39" s="3"/>
      <c r="W39" s="7"/>
      <c r="AA39" s="7"/>
      <c r="AB39" s="13"/>
    </row>
    <row r="40" spans="1:28" ht="29" x14ac:dyDescent="0.35">
      <c r="A40" s="2" t="str">
        <f>+VLOOKUP(C40,'DATA`S'!$B$8:$C$32,2,0)</f>
        <v>0003</v>
      </c>
      <c r="B40" s="9" t="s">
        <v>923</v>
      </c>
      <c r="C40" s="2" t="s">
        <v>5</v>
      </c>
      <c r="D40" s="2" t="str">
        <f t="shared" si="1"/>
        <v>0003-00033</v>
      </c>
      <c r="E40" s="2" t="s">
        <v>1113</v>
      </c>
      <c r="F40" s="2"/>
      <c r="G40" s="2"/>
      <c r="H40" s="46">
        <f>+VLOOKUP(PRODUCTOS[[#This Row],[id_producto]],PRIORIZACION!$G$11:$J$108,4,0)</f>
        <v>0.6</v>
      </c>
      <c r="I40" s="2" t="str">
        <f>+VLOOKUP(PRODUCTOS[[#This Row],[id_producto]],PRIORIZACION!$G$11:$K$108,5,0)</f>
        <v>Patricio</v>
      </c>
      <c r="J40" s="2" t="str">
        <f>+VLOOKUP(PRODUCTOS[[#This Row],[id_producto]],PRIORIZACION!$G$11:$L$108,6,0)</f>
        <v>Claudia</v>
      </c>
      <c r="K40" s="7"/>
      <c r="L40" s="2" t="str">
        <f>+VLOOKUP(PRODUCTOS[[#This Row],[id_producto]],PRIORIZACION!$G$11:$N$108,8,0)</f>
        <v>POWER BI</v>
      </c>
      <c r="M40" s="2"/>
      <c r="N40" s="2"/>
      <c r="O40" s="2"/>
      <c r="P40" s="2"/>
      <c r="Q40" s="2"/>
      <c r="R40" s="2"/>
      <c r="S40" s="2"/>
      <c r="T40" s="2"/>
      <c r="U40" s="2"/>
      <c r="V40" s="3"/>
      <c r="W40" s="7"/>
      <c r="AA40" s="7"/>
      <c r="AB40" s="38"/>
    </row>
    <row r="41" spans="1:28" x14ac:dyDescent="0.35">
      <c r="A41" s="2" t="str">
        <f>+VLOOKUP(C41,'DATA`S'!$B$8:$C$32,2,0)</f>
        <v>0003</v>
      </c>
      <c r="B41" s="9" t="s">
        <v>924</v>
      </c>
      <c r="C41" s="2" t="s">
        <v>5</v>
      </c>
      <c r="D41" s="47" t="str">
        <f t="shared" si="1"/>
        <v>0003-00034</v>
      </c>
      <c r="E41" s="2" t="s">
        <v>1110</v>
      </c>
      <c r="F41" s="47"/>
      <c r="G41" s="2"/>
      <c r="H41" s="46">
        <f>+VLOOKUP(PRODUCTOS[[#This Row],[id_producto]],PRIORIZACION!$G$11:$J$108,4,0)</f>
        <v>0</v>
      </c>
      <c r="I41" s="2">
        <f>+VLOOKUP(PRODUCTOS[[#This Row],[id_producto]],PRIORIZACION!$G$11:$K$108,5,0)</f>
        <v>0</v>
      </c>
      <c r="J41" s="2" t="str">
        <f>+VLOOKUP(PRODUCTOS[[#This Row],[id_producto]],PRIORIZACION!$G$11:$L$108,6,0)</f>
        <v>Claudia</v>
      </c>
      <c r="K41" s="7"/>
      <c r="L41" s="2">
        <f>+VLOOKUP(PRODUCTOS[[#This Row],[id_producto]],PRIORIZACION!$G$11:$N$108,8,0)</f>
        <v>0</v>
      </c>
      <c r="M41" s="2"/>
      <c r="N41" s="2"/>
      <c r="O41" s="2"/>
      <c r="P41" s="2"/>
      <c r="Q41" s="2"/>
      <c r="R41" s="2"/>
      <c r="S41" s="2"/>
      <c r="T41" s="2"/>
      <c r="U41" s="2"/>
      <c r="V41" s="3"/>
      <c r="W41" s="7"/>
      <c r="AA41" s="7"/>
      <c r="AB41" s="38"/>
    </row>
    <row r="42" spans="1:28" ht="29" x14ac:dyDescent="0.35">
      <c r="A42" s="2" t="str">
        <f>+VLOOKUP(C42,'DATA`S'!$B$8:$C$32,2,0)</f>
        <v>0003</v>
      </c>
      <c r="B42" s="9" t="s">
        <v>925</v>
      </c>
      <c r="C42" s="2" t="s">
        <v>5</v>
      </c>
      <c r="D42" s="2" t="str">
        <f t="shared" si="1"/>
        <v>0003-00035</v>
      </c>
      <c r="E42" s="106" t="s">
        <v>926</v>
      </c>
      <c r="F42" s="2" t="s">
        <v>991</v>
      </c>
      <c r="G42" s="2"/>
      <c r="H42" s="46">
        <f>+VLOOKUP(PRODUCTOS[[#This Row],[id_producto]],PRIORIZACION!$G$11:$J$108,4,0)</f>
        <v>0.5</v>
      </c>
      <c r="I42" s="2" t="str">
        <f>+VLOOKUP(PRODUCTOS[[#This Row],[id_producto]],PRIORIZACION!$G$11:$K$108,5,0)</f>
        <v>Patricio</v>
      </c>
      <c r="J42" s="2" t="str">
        <f>+VLOOKUP(PRODUCTOS[[#This Row],[id_producto]],PRIORIZACION!$G$11:$L$108,6,0)</f>
        <v>Claudia</v>
      </c>
      <c r="K42" s="7"/>
      <c r="L42" s="2" t="str">
        <f>+VLOOKUP(PRODUCTOS[[#This Row],[id_producto]],PRIORIZACION!$G$11:$N$108,8,0)</f>
        <v>POWER BI</v>
      </c>
      <c r="M42" s="2"/>
      <c r="N42" s="2"/>
      <c r="O42" s="2"/>
      <c r="P42" s="2"/>
      <c r="Q42" s="2"/>
      <c r="R42" s="2"/>
      <c r="S42" s="2"/>
      <c r="T42" s="2"/>
      <c r="U42" s="2"/>
      <c r="V42" s="3"/>
      <c r="W42" s="7"/>
      <c r="AA42" s="7"/>
      <c r="AB42" s="38"/>
    </row>
    <row r="43" spans="1:28" hidden="1" x14ac:dyDescent="0.35">
      <c r="A43" s="43" t="str">
        <f>+VLOOKUP(C43,'DATA`S'!$B$8:$C$32,2,0)</f>
        <v>0014</v>
      </c>
      <c r="B43" s="9" t="s">
        <v>927</v>
      </c>
      <c r="C43" s="2" t="s">
        <v>15</v>
      </c>
      <c r="D43" s="2" t="str">
        <f>+A43&amp;"-"&amp;B43</f>
        <v>0014-00036</v>
      </c>
      <c r="E43" s="2" t="s">
        <v>857</v>
      </c>
      <c r="F43" s="2"/>
      <c r="G43" s="2"/>
      <c r="H43" s="46">
        <f>+VLOOKUP(PRODUCTOS[[#This Row],[id_producto]],PRIORIZACION!$G$11:$J$108,4,0)</f>
        <v>0</v>
      </c>
      <c r="I43" s="2">
        <f>+VLOOKUP(PRODUCTOS[[#This Row],[id_producto]],PRIORIZACION!$G$11:$K$108,5,0)</f>
        <v>0</v>
      </c>
      <c r="J43" s="2">
        <f>+VLOOKUP(PRODUCTOS[[#This Row],[id_producto]],PRIORIZACION!$G$11:$L$108,6,0)</f>
        <v>0</v>
      </c>
      <c r="K43" s="7"/>
      <c r="L43" s="2">
        <f>+VLOOKUP(PRODUCTOS[[#This Row],[id_producto]],PRIORIZACION!$G$11:$N$108,8,0)</f>
        <v>0</v>
      </c>
      <c r="M43" s="2"/>
      <c r="N43" s="2"/>
      <c r="O43" s="2"/>
      <c r="P43" s="2"/>
      <c r="Q43" s="2"/>
      <c r="R43" s="2"/>
      <c r="S43" s="2"/>
      <c r="T43" s="2"/>
      <c r="U43" s="2"/>
      <c r="V43" s="3"/>
      <c r="W43" s="7"/>
      <c r="AA43" s="7"/>
      <c r="AB43" s="13"/>
    </row>
    <row r="44" spans="1:28" hidden="1" x14ac:dyDescent="0.35">
      <c r="A44" s="43" t="str">
        <f>+VLOOKUP(C44,'DATA`S'!$B$8:$C$32,2,0)</f>
        <v>0014</v>
      </c>
      <c r="B44" s="9" t="s">
        <v>928</v>
      </c>
      <c r="C44" s="2" t="s">
        <v>15</v>
      </c>
      <c r="D44" s="2" t="str">
        <f>+A44&amp;"-"&amp;B44</f>
        <v>0014-00037</v>
      </c>
      <c r="E44" s="2" t="s">
        <v>864</v>
      </c>
      <c r="F44" s="2"/>
      <c r="G44" s="2"/>
      <c r="H44" s="46">
        <f>+VLOOKUP(PRODUCTOS[[#This Row],[id_producto]],PRIORIZACION!$G$11:$J$108,4,0)</f>
        <v>0</v>
      </c>
      <c r="I44" s="2">
        <f>+VLOOKUP(PRODUCTOS[[#This Row],[id_producto]],PRIORIZACION!$G$11:$K$108,5,0)</f>
        <v>0</v>
      </c>
      <c r="J44" s="2">
        <f>+VLOOKUP(PRODUCTOS[[#This Row],[id_producto]],PRIORIZACION!$G$11:$L$108,6,0)</f>
        <v>0</v>
      </c>
      <c r="K44" s="7"/>
      <c r="L44" s="2">
        <f>+VLOOKUP(PRODUCTOS[[#This Row],[id_producto]],PRIORIZACION!$G$11:$N$108,8,0)</f>
        <v>0</v>
      </c>
      <c r="M44" s="2"/>
      <c r="N44" s="2"/>
      <c r="O44" s="2"/>
      <c r="P44" s="2"/>
      <c r="Q44" s="2"/>
      <c r="R44" s="2"/>
      <c r="S44" s="2"/>
      <c r="T44" s="2"/>
      <c r="U44" s="2"/>
      <c r="V44" s="3"/>
      <c r="W44" s="7"/>
      <c r="AA44" s="7"/>
      <c r="AB44" s="13"/>
    </row>
    <row r="45" spans="1:28" hidden="1" x14ac:dyDescent="0.35">
      <c r="A45" s="43" t="str">
        <f>+VLOOKUP(C45,'DATA`S'!$B$8:$C$32,2,0)</f>
        <v>0009</v>
      </c>
      <c r="B45" s="9" t="s">
        <v>929</v>
      </c>
      <c r="C45" s="2" t="s">
        <v>10</v>
      </c>
      <c r="D45" s="2" t="str">
        <f>+A45&amp;"-"&amp;B45</f>
        <v>0009-00038</v>
      </c>
      <c r="E45" s="2" t="s">
        <v>781</v>
      </c>
      <c r="F45" s="2"/>
      <c r="G45" s="2"/>
      <c r="H45" s="46">
        <f>+VLOOKUP(PRODUCTOS[[#This Row],[id_producto]],PRIORIZACION!$G$11:$J$108,4,0)</f>
        <v>1</v>
      </c>
      <c r="I45" s="2" t="str">
        <f>+VLOOKUP(PRODUCTOS[[#This Row],[id_producto]],PRIORIZACION!$G$11:$K$108,5,0)</f>
        <v>Abner</v>
      </c>
      <c r="J45" s="2" t="str">
        <f>+VLOOKUP(PRODUCTOS[[#This Row],[id_producto]],PRIORIZACION!$G$11:$L$108,6,0)</f>
        <v>Reyes-Monse</v>
      </c>
      <c r="K45" s="7"/>
      <c r="L45" s="2" t="str">
        <f>+VLOOKUP(PRODUCTOS[[#This Row],[id_producto]],PRIORIZACION!$G$11:$N$108,8,0)</f>
        <v>ARCGISONLINE</v>
      </c>
      <c r="M45" s="2"/>
      <c r="N45" s="2"/>
      <c r="O45" s="2"/>
      <c r="P45" s="2"/>
      <c r="Q45" s="2"/>
      <c r="R45" s="2"/>
      <c r="S45" s="2"/>
      <c r="T45" s="2"/>
      <c r="U45" s="2"/>
      <c r="V45" s="3"/>
      <c r="W45" s="7"/>
      <c r="AA45" s="7"/>
      <c r="AB45" s="13"/>
    </row>
    <row r="46" spans="1:28" ht="29" hidden="1" x14ac:dyDescent="0.35">
      <c r="A46" s="43" t="str">
        <f>+VLOOKUP(C46,'DATA`S'!$B$8:$C$32,2,0)</f>
        <v>0013</v>
      </c>
      <c r="B46" s="9" t="s">
        <v>930</v>
      </c>
      <c r="C46" s="2" t="s">
        <v>14</v>
      </c>
      <c r="D46" s="2" t="str">
        <f>+A46&amp;"-"&amp;B46</f>
        <v>0013-00039</v>
      </c>
      <c r="E46" s="2" t="s">
        <v>976</v>
      </c>
      <c r="F46" s="2"/>
      <c r="G46" s="2"/>
      <c r="H46" s="46">
        <f>+VLOOKUP(PRODUCTOS[[#This Row],[id_producto]],PRIORIZACION!$G$11:$J$108,4,0)</f>
        <v>0</v>
      </c>
      <c r="I46" s="2">
        <f>+VLOOKUP(PRODUCTOS[[#This Row],[id_producto]],PRIORIZACION!$G$11:$K$108,5,0)</f>
        <v>0</v>
      </c>
      <c r="J46" s="2">
        <f>+VLOOKUP(PRODUCTOS[[#This Row],[id_producto]],PRIORIZACION!$G$11:$L$108,6,0)</f>
        <v>0</v>
      </c>
      <c r="K46" s="7"/>
      <c r="L46" s="2">
        <f>+VLOOKUP(PRODUCTOS[[#This Row],[id_producto]],PRIORIZACION!$G$11:$N$108,8,0)</f>
        <v>0</v>
      </c>
      <c r="M46" s="2"/>
      <c r="N46" s="2"/>
      <c r="O46" s="2"/>
      <c r="P46" s="2"/>
      <c r="Q46" s="2"/>
      <c r="R46" s="2"/>
      <c r="S46" s="2"/>
      <c r="T46" s="2"/>
      <c r="U46" s="2"/>
      <c r="V46" s="3"/>
      <c r="W46" s="7"/>
      <c r="AA46" s="7"/>
      <c r="AB46" s="13"/>
    </row>
    <row r="47" spans="1:28" ht="29" hidden="1" x14ac:dyDescent="0.35">
      <c r="A47" s="2" t="str">
        <f>+VLOOKUP(C47,'DATA`S'!$B$8:$C$32,2,0)</f>
        <v>0005</v>
      </c>
      <c r="B47" s="9" t="s">
        <v>931</v>
      </c>
      <c r="C47" s="2" t="s">
        <v>30</v>
      </c>
      <c r="D47" s="2" t="str">
        <f t="shared" si="1"/>
        <v>0005-00040</v>
      </c>
      <c r="E47" s="2" t="s">
        <v>869</v>
      </c>
      <c r="F47" s="2"/>
      <c r="G47" s="2"/>
      <c r="H47" s="46">
        <f>+VLOOKUP(PRODUCTOS[[#This Row],[id_producto]],PRIORIZACION!$G$11:$J$108,4,0)</f>
        <v>0</v>
      </c>
      <c r="I47" s="2">
        <f>+VLOOKUP(PRODUCTOS[[#This Row],[id_producto]],PRIORIZACION!$G$11:$K$108,5,0)</f>
        <v>0</v>
      </c>
      <c r="J47" s="2">
        <f>+VLOOKUP(PRODUCTOS[[#This Row],[id_producto]],PRIORIZACION!$G$11:$L$108,6,0)</f>
        <v>0</v>
      </c>
      <c r="K47" s="7"/>
      <c r="L47" s="2">
        <f>+VLOOKUP(PRODUCTOS[[#This Row],[id_producto]],PRIORIZACION!$G$11:$N$108,8,0)</f>
        <v>0</v>
      </c>
      <c r="M47" s="2"/>
      <c r="N47" s="2"/>
      <c r="O47" s="2"/>
      <c r="P47" s="2"/>
      <c r="Q47" s="2"/>
      <c r="R47" s="2"/>
      <c r="S47" s="2"/>
      <c r="T47" s="2"/>
      <c r="U47" s="2"/>
      <c r="V47" s="3"/>
      <c r="W47" s="7"/>
      <c r="AA47" s="7"/>
      <c r="AB47" s="38"/>
    </row>
    <row r="48" spans="1:28" hidden="1" x14ac:dyDescent="0.35">
      <c r="A48" s="2" t="str">
        <f>+VLOOKUP(C48,'DATA`S'!$B$8:$C$32,2,0)</f>
        <v>0019</v>
      </c>
      <c r="B48" s="9" t="s">
        <v>932</v>
      </c>
      <c r="C48" s="2" t="s">
        <v>851</v>
      </c>
      <c r="D48" s="2" t="str">
        <f t="shared" si="1"/>
        <v>0019-00045</v>
      </c>
      <c r="E48" s="2" t="s">
        <v>933</v>
      </c>
      <c r="F48" s="2"/>
      <c r="G48" s="2"/>
      <c r="H48" s="46">
        <f>+VLOOKUP(PRODUCTOS[[#This Row],[id_producto]],PRIORIZACION!$G$11:$J$108,4,0)</f>
        <v>0</v>
      </c>
      <c r="I48" s="2" t="str">
        <f>+VLOOKUP(PRODUCTOS[[#This Row],[id_producto]],PRIORIZACION!$G$11:$K$108,5,0)</f>
        <v>Patricio</v>
      </c>
      <c r="J48" s="2" t="str">
        <f>+VLOOKUP(PRODUCTOS[[#This Row],[id_producto]],PRIORIZACION!$G$11:$L$108,6,0)</f>
        <v>Ma. Victoria</v>
      </c>
      <c r="K48" s="7"/>
      <c r="L48" s="2">
        <f>+VLOOKUP(PRODUCTOS[[#This Row],[id_producto]],PRIORIZACION!$G$11:$N$108,8,0)</f>
        <v>0</v>
      </c>
      <c r="M48" s="2"/>
      <c r="N48" s="2"/>
      <c r="O48" s="2"/>
      <c r="P48" s="2"/>
      <c r="Q48" s="2"/>
      <c r="R48" s="2"/>
      <c r="S48" s="2"/>
      <c r="T48" s="2"/>
      <c r="U48" s="2"/>
      <c r="V48" s="3"/>
      <c r="W48" s="7"/>
      <c r="AA48" s="7"/>
      <c r="AB48" s="38"/>
    </row>
    <row r="49" spans="1:28" hidden="1" x14ac:dyDescent="0.35">
      <c r="A49" s="2" t="str">
        <f>+VLOOKUP(C49,'DATA`S'!$B$8:$C$32,2,0)</f>
        <v>0019</v>
      </c>
      <c r="B49" s="9" t="s">
        <v>934</v>
      </c>
      <c r="C49" s="2" t="s">
        <v>851</v>
      </c>
      <c r="D49" s="2" t="str">
        <f t="shared" si="1"/>
        <v>0019-00046</v>
      </c>
      <c r="E49" s="2" t="s">
        <v>935</v>
      </c>
      <c r="F49" s="2"/>
      <c r="G49" s="2"/>
      <c r="H49" s="46">
        <f>+VLOOKUP(PRODUCTOS[[#This Row],[id_producto]],PRIORIZACION!$G$11:$J$108,4,0)</f>
        <v>0</v>
      </c>
      <c r="I49" s="2">
        <f>+VLOOKUP(PRODUCTOS[[#This Row],[id_producto]],PRIORIZACION!$G$11:$K$108,5,0)</f>
        <v>0</v>
      </c>
      <c r="J49" s="2" t="str">
        <f>+VLOOKUP(PRODUCTOS[[#This Row],[id_producto]],PRIORIZACION!$G$11:$L$108,6,0)</f>
        <v>Ma. Victoria</v>
      </c>
      <c r="K49" s="7"/>
      <c r="L49" s="2">
        <f>+VLOOKUP(PRODUCTOS[[#This Row],[id_producto]],PRIORIZACION!$G$11:$N$108,8,0)</f>
        <v>0</v>
      </c>
      <c r="M49" s="2"/>
      <c r="N49" s="2"/>
      <c r="O49" s="2"/>
      <c r="P49" s="2"/>
      <c r="Q49" s="2"/>
      <c r="R49" s="2"/>
      <c r="S49" s="2"/>
      <c r="T49" s="2"/>
      <c r="U49" s="2"/>
      <c r="V49" s="3"/>
      <c r="W49" s="7"/>
      <c r="AA49" s="7"/>
      <c r="AB49" s="38"/>
    </row>
    <row r="50" spans="1:28" hidden="1" x14ac:dyDescent="0.35">
      <c r="A50" s="43" t="str">
        <f>+VLOOKUP(C50,'DATA`S'!$B$8:$C$32,2,0)</f>
        <v>0012</v>
      </c>
      <c r="B50" s="9" t="s">
        <v>936</v>
      </c>
      <c r="C50" s="2" t="s">
        <v>13</v>
      </c>
      <c r="D50" s="2" t="str">
        <f t="shared" ref="D50:D59" si="2">+A50&amp;"-"&amp;B50</f>
        <v>0012-00047</v>
      </c>
      <c r="E50" s="2" t="s">
        <v>821</v>
      </c>
      <c r="F50" s="2"/>
      <c r="G50" s="2"/>
      <c r="H50" s="46">
        <f>+VLOOKUP(PRODUCTOS[[#This Row],[id_producto]],PRIORIZACION!$G$11:$J$108,4,0)</f>
        <v>0</v>
      </c>
      <c r="I50" s="2" t="str">
        <f>+VLOOKUP(PRODUCTOS[[#This Row],[id_producto]],PRIORIZACION!$G$11:$K$108,5,0)</f>
        <v>Patricio</v>
      </c>
      <c r="J50" s="2" t="str">
        <f>+VLOOKUP(PRODUCTOS[[#This Row],[id_producto]],PRIORIZACION!$G$11:$L$108,6,0)</f>
        <v>No Asignado</v>
      </c>
      <c r="K50" s="7"/>
      <c r="L50" s="2" t="str">
        <f>+VLOOKUP(PRODUCTOS[[#This Row],[id_producto]],PRIORIZACION!$G$11:$N$108,8,0)</f>
        <v>POWER BI</v>
      </c>
      <c r="M50" s="2"/>
      <c r="N50" s="2"/>
      <c r="O50" s="2"/>
      <c r="P50" s="2"/>
      <c r="Q50" s="2"/>
      <c r="R50" s="2"/>
      <c r="S50" s="2"/>
      <c r="T50" s="2"/>
      <c r="U50" s="2"/>
      <c r="V50" s="3"/>
      <c r="W50" s="7"/>
      <c r="AA50" s="7"/>
      <c r="AB50" s="13"/>
    </row>
    <row r="51" spans="1:28" hidden="1" x14ac:dyDescent="0.35">
      <c r="A51" s="43" t="str">
        <f>+VLOOKUP(C51,'DATA`S'!$B$8:$C$32,2,0)</f>
        <v>0022</v>
      </c>
      <c r="B51" s="9" t="s">
        <v>937</v>
      </c>
      <c r="C51" s="2" t="s">
        <v>866</v>
      </c>
      <c r="D51" s="2" t="str">
        <f t="shared" si="2"/>
        <v>0022-00048</v>
      </c>
      <c r="E51" s="2" t="s">
        <v>867</v>
      </c>
      <c r="F51" s="2"/>
      <c r="G51" s="2"/>
      <c r="H51" s="46">
        <f>+VLOOKUP(PRODUCTOS[[#This Row],[id_producto]],PRIORIZACION!$G$11:$J$108,4,0)</f>
        <v>0</v>
      </c>
      <c r="I51" s="2">
        <f>+VLOOKUP(PRODUCTOS[[#This Row],[id_producto]],PRIORIZACION!$G$11:$K$108,5,0)</f>
        <v>0</v>
      </c>
      <c r="J51" s="2">
        <f>+VLOOKUP(PRODUCTOS[[#This Row],[id_producto]],PRIORIZACION!$G$11:$L$108,6,0)</f>
        <v>0</v>
      </c>
      <c r="K51" s="7"/>
      <c r="L51" s="2">
        <f>+VLOOKUP(PRODUCTOS[[#This Row],[id_producto]],PRIORIZACION!$G$11:$N$108,8,0)</f>
        <v>0</v>
      </c>
      <c r="M51" s="2"/>
      <c r="N51" s="2"/>
      <c r="O51" s="2"/>
      <c r="P51" s="2"/>
      <c r="Q51" s="2"/>
      <c r="R51" s="2"/>
      <c r="S51" s="2"/>
      <c r="T51" s="2"/>
      <c r="U51" s="2"/>
      <c r="V51" s="3"/>
      <c r="W51" s="7"/>
      <c r="AA51" s="7"/>
      <c r="AB51" s="13"/>
    </row>
    <row r="52" spans="1:28" hidden="1" x14ac:dyDescent="0.35">
      <c r="A52" s="43" t="str">
        <f>+VLOOKUP(C52,'DATA`S'!$B$8:$C$32,2,0)</f>
        <v>0023</v>
      </c>
      <c r="B52" s="9" t="s">
        <v>938</v>
      </c>
      <c r="C52" s="2" t="s">
        <v>847</v>
      </c>
      <c r="D52" s="2" t="str">
        <f t="shared" si="2"/>
        <v>0023-00049</v>
      </c>
      <c r="E52" s="2" t="s">
        <v>848</v>
      </c>
      <c r="F52" s="2"/>
      <c r="G52" s="2"/>
      <c r="H52" s="46">
        <f>+VLOOKUP(PRODUCTOS[[#This Row],[id_producto]],PRIORIZACION!$G$11:$J$108,4,0)</f>
        <v>0.2</v>
      </c>
      <c r="I52" s="2" t="str">
        <f>+VLOOKUP(PRODUCTOS[[#This Row],[id_producto]],PRIORIZACION!$G$11:$K$108,5,0)</f>
        <v>Patricio</v>
      </c>
      <c r="J52" s="2" t="str">
        <f>+VLOOKUP(PRODUCTOS[[#This Row],[id_producto]],PRIORIZACION!$G$11:$L$108,6,0)</f>
        <v>Fernanda</v>
      </c>
      <c r="K52" s="7"/>
      <c r="L52" s="2" t="str">
        <f>+VLOOKUP(PRODUCTOS[[#This Row],[id_producto]],PRIORIZACION!$G$11:$N$108,8,0)</f>
        <v>POWER BI</v>
      </c>
      <c r="M52" s="2"/>
      <c r="N52" s="2"/>
      <c r="O52" s="2"/>
      <c r="P52" s="2"/>
      <c r="Q52" s="2"/>
      <c r="R52" s="2"/>
      <c r="S52" s="2"/>
      <c r="T52" s="2"/>
      <c r="U52" s="2"/>
      <c r="V52" s="3"/>
      <c r="W52" s="7"/>
      <c r="AA52" s="7"/>
      <c r="AB52" s="13"/>
    </row>
    <row r="53" spans="1:28" hidden="1" x14ac:dyDescent="0.35">
      <c r="A53" s="43" t="str">
        <f>+VLOOKUP(C53,'DATA`S'!$B$8:$C$32,2,0)</f>
        <v>0024</v>
      </c>
      <c r="B53" s="9" t="s">
        <v>939</v>
      </c>
      <c r="C53" s="2" t="s">
        <v>865</v>
      </c>
      <c r="D53" s="2" t="str">
        <f t="shared" si="2"/>
        <v>0024-00050</v>
      </c>
      <c r="E53" s="2" t="s">
        <v>868</v>
      </c>
      <c r="F53" s="2"/>
      <c r="G53" s="2"/>
      <c r="H53" s="46">
        <f>+VLOOKUP(PRODUCTOS[[#This Row],[id_producto]],PRIORIZACION!$G$11:$J$108,4,0)</f>
        <v>0</v>
      </c>
      <c r="I53" s="2">
        <f>+VLOOKUP(PRODUCTOS[[#This Row],[id_producto]],PRIORIZACION!$G$11:$K$108,5,0)</f>
        <v>0</v>
      </c>
      <c r="J53" s="2">
        <f>+VLOOKUP(PRODUCTOS[[#This Row],[id_producto]],PRIORIZACION!$G$11:$L$108,6,0)</f>
        <v>0</v>
      </c>
      <c r="K53" s="7"/>
      <c r="L53" s="2">
        <f>+VLOOKUP(PRODUCTOS[[#This Row],[id_producto]],PRIORIZACION!$G$11:$N$108,8,0)</f>
        <v>0</v>
      </c>
      <c r="M53" s="2"/>
      <c r="N53" s="2"/>
      <c r="O53" s="2"/>
      <c r="P53" s="2"/>
      <c r="Q53" s="2"/>
      <c r="R53" s="2"/>
      <c r="S53" s="2"/>
      <c r="T53" s="2"/>
      <c r="U53" s="2"/>
      <c r="V53" s="3"/>
      <c r="W53" s="7"/>
      <c r="AA53" s="7"/>
      <c r="AB53" s="13"/>
    </row>
    <row r="54" spans="1:28" hidden="1" x14ac:dyDescent="0.35">
      <c r="A54" s="43" t="str">
        <f>+VLOOKUP(C54,'DATA`S'!$B$8:$C$32,2,0)</f>
        <v>0009</v>
      </c>
      <c r="B54" s="9" t="s">
        <v>940</v>
      </c>
      <c r="C54" s="2" t="s">
        <v>10</v>
      </c>
      <c r="D54" s="2" t="str">
        <f t="shared" si="2"/>
        <v>0009-00051</v>
      </c>
      <c r="E54" s="2" t="s">
        <v>974</v>
      </c>
      <c r="F54" s="2"/>
      <c r="G54" s="2"/>
      <c r="H54" s="46">
        <f>+VLOOKUP(PRODUCTOS[[#This Row],[id_producto]],PRIORIZACION!$G$11:$J$108,4,0)</f>
        <v>1</v>
      </c>
      <c r="I54" s="2" t="str">
        <f>+VLOOKUP(PRODUCTOS[[#This Row],[id_producto]],PRIORIZACION!$G$11:$K$108,5,0)</f>
        <v>Abner</v>
      </c>
      <c r="J54" s="2" t="str">
        <f>+VLOOKUP(PRODUCTOS[[#This Row],[id_producto]],PRIORIZACION!$G$11:$L$108,6,0)</f>
        <v>Reyes-Monse</v>
      </c>
      <c r="K54" s="7"/>
      <c r="L54" s="2" t="str">
        <f>+VLOOKUP(PRODUCTOS[[#This Row],[id_producto]],PRIORIZACION!$G$11:$N$108,8,0)</f>
        <v>ARCGISONLINE</v>
      </c>
      <c r="M54" s="2"/>
      <c r="N54" s="2"/>
      <c r="O54" s="2"/>
      <c r="P54" s="2"/>
      <c r="Q54" s="2"/>
      <c r="R54" s="2"/>
      <c r="S54" s="2"/>
      <c r="T54" s="2"/>
      <c r="U54" s="2"/>
      <c r="V54" s="3"/>
      <c r="W54" s="7"/>
      <c r="AA54" s="7"/>
      <c r="AB54" s="13"/>
    </row>
    <row r="55" spans="1:28" ht="29" hidden="1" x14ac:dyDescent="0.35">
      <c r="A55" s="43" t="str">
        <f>+VLOOKUP(C55,'DATA`S'!$B$8:$C$32,2,0)</f>
        <v>0009</v>
      </c>
      <c r="B55" s="9" t="s">
        <v>941</v>
      </c>
      <c r="C55" s="2" t="s">
        <v>10</v>
      </c>
      <c r="D55" s="2" t="str">
        <f t="shared" si="2"/>
        <v>0009-00052</v>
      </c>
      <c r="E55" s="2" t="s">
        <v>785</v>
      </c>
      <c r="F55" s="2"/>
      <c r="G55" s="2"/>
      <c r="H55" s="46">
        <f>+VLOOKUP(PRODUCTOS[[#This Row],[id_producto]],PRIORIZACION!$G$11:$J$108,4,0)</f>
        <v>0.8</v>
      </c>
      <c r="I55" s="2" t="str">
        <f>+VLOOKUP(PRODUCTOS[[#This Row],[id_producto]],PRIORIZACION!$G$11:$K$108,5,0)</f>
        <v>Abner</v>
      </c>
      <c r="J55" s="2" t="str">
        <f>+VLOOKUP(PRODUCTOS[[#This Row],[id_producto]],PRIORIZACION!$G$11:$L$108,6,0)</f>
        <v>Reyes-Monse</v>
      </c>
      <c r="K55" s="7"/>
      <c r="L55" s="2" t="str">
        <f>+VLOOKUP(PRODUCTOS[[#This Row],[id_producto]],PRIORIZACION!$G$11:$N$108,8,0)</f>
        <v>ARCGISONLINE</v>
      </c>
      <c r="M55" s="2"/>
      <c r="N55" s="2"/>
      <c r="O55" s="2"/>
      <c r="P55" s="2"/>
      <c r="Q55" s="2"/>
      <c r="R55" s="2"/>
      <c r="S55" s="2"/>
      <c r="T55" s="2"/>
      <c r="U55" s="2"/>
      <c r="V55" s="3"/>
      <c r="W55" s="7"/>
      <c r="AA55" s="7"/>
      <c r="AB55" s="13"/>
    </row>
    <row r="56" spans="1:28" hidden="1" x14ac:dyDescent="0.35">
      <c r="A56" s="43" t="str">
        <f>+VLOOKUP(C56,'DATA`S'!$B$8:$C$32,2,0)</f>
        <v>0016</v>
      </c>
      <c r="B56" s="9" t="s">
        <v>942</v>
      </c>
      <c r="C56" s="2" t="s">
        <v>18</v>
      </c>
      <c r="D56" s="2" t="str">
        <f t="shared" si="2"/>
        <v>0016-00053</v>
      </c>
      <c r="E56" s="2" t="s">
        <v>838</v>
      </c>
      <c r="F56" s="2"/>
      <c r="G56" s="2"/>
      <c r="H56" s="46">
        <f>+VLOOKUP(PRODUCTOS[[#This Row],[id_producto]],PRIORIZACION!$G$11:$J$108,4,0)</f>
        <v>1</v>
      </c>
      <c r="I56" s="2" t="str">
        <f>+VLOOKUP(PRODUCTOS[[#This Row],[id_producto]],PRIORIZACION!$G$11:$K$108,5,0)</f>
        <v>Patricio</v>
      </c>
      <c r="J56" s="2" t="str">
        <f>+VLOOKUP(PRODUCTOS[[#This Row],[id_producto]],PRIORIZACION!$G$11:$L$108,6,0)</f>
        <v xml:space="preserve">Paula </v>
      </c>
      <c r="K56" s="7"/>
      <c r="L56" s="2" t="str">
        <f>+VLOOKUP(PRODUCTOS[[#This Row],[id_producto]],PRIORIZACION!$G$11:$N$108,8,0)</f>
        <v>POWER BI</v>
      </c>
      <c r="M56" s="2"/>
      <c r="N56" s="2"/>
      <c r="O56" s="2"/>
      <c r="P56" s="2"/>
      <c r="Q56" s="2"/>
      <c r="R56" s="2"/>
      <c r="S56" s="2"/>
      <c r="T56" s="2"/>
      <c r="U56" s="2"/>
      <c r="V56" s="3"/>
      <c r="W56" s="7"/>
      <c r="AA56" s="7"/>
      <c r="AB56" s="13"/>
    </row>
    <row r="57" spans="1:28" hidden="1" x14ac:dyDescent="0.35">
      <c r="A57" s="43" t="str">
        <f>+VLOOKUP(C57,'DATA`S'!$B$8:$C$32,2,0)</f>
        <v>0020</v>
      </c>
      <c r="B57" s="9" t="s">
        <v>943</v>
      </c>
      <c r="C57" s="2" t="s">
        <v>949</v>
      </c>
      <c r="D57" s="2" t="str">
        <f t="shared" si="2"/>
        <v>0020-00054</v>
      </c>
      <c r="E57" s="2" t="s">
        <v>950</v>
      </c>
      <c r="F57" s="2"/>
      <c r="G57" s="2"/>
      <c r="H57" s="46">
        <f>+VLOOKUP(PRODUCTOS[[#This Row],[id_producto]],PRIORIZACION!$G$11:$J$108,4,0)</f>
        <v>0</v>
      </c>
      <c r="I57" s="2">
        <f>+VLOOKUP(PRODUCTOS[[#This Row],[id_producto]],PRIORIZACION!$G$11:$K$108,5,0)</f>
        <v>0</v>
      </c>
      <c r="J57" s="2" t="str">
        <f>+VLOOKUP(PRODUCTOS[[#This Row],[id_producto]],PRIORIZACION!$G$11:$L$108,6,0)</f>
        <v>Karen</v>
      </c>
      <c r="K57" s="7"/>
      <c r="L57" s="2">
        <f>+VLOOKUP(PRODUCTOS[[#This Row],[id_producto]],PRIORIZACION!$G$11:$N$108,8,0)</f>
        <v>0</v>
      </c>
      <c r="M57" s="2"/>
      <c r="N57" s="2"/>
      <c r="O57" s="2"/>
      <c r="P57" s="2"/>
      <c r="Q57" s="2"/>
      <c r="R57" s="2"/>
      <c r="S57" s="2"/>
      <c r="T57" s="2"/>
      <c r="U57" s="2"/>
      <c r="V57" s="3"/>
      <c r="W57" s="7"/>
      <c r="AA57" s="7"/>
      <c r="AB57" s="13"/>
    </row>
    <row r="58" spans="1:28" ht="29" hidden="1" x14ac:dyDescent="0.35">
      <c r="A58" s="43" t="str">
        <f>+VLOOKUP(C58,'DATA`S'!$B$8:$C$32,2,0)</f>
        <v>0020</v>
      </c>
      <c r="B58" s="9" t="s">
        <v>944</v>
      </c>
      <c r="C58" s="2" t="s">
        <v>949</v>
      </c>
      <c r="D58" s="2" t="str">
        <f t="shared" si="2"/>
        <v>0020-00055</v>
      </c>
      <c r="E58" s="2" t="s">
        <v>952</v>
      </c>
      <c r="F58" s="2"/>
      <c r="G58" s="2"/>
      <c r="H58" s="46">
        <f>+VLOOKUP(PRODUCTOS[[#This Row],[id_producto]],PRIORIZACION!$G$11:$J$108,4,0)</f>
        <v>0</v>
      </c>
      <c r="I58" s="2">
        <f>+VLOOKUP(PRODUCTOS[[#This Row],[id_producto]],PRIORIZACION!$G$11:$K$108,5,0)</f>
        <v>0</v>
      </c>
      <c r="J58" s="2" t="str">
        <f>+VLOOKUP(PRODUCTOS[[#This Row],[id_producto]],PRIORIZACION!$G$11:$L$108,6,0)</f>
        <v>Karen</v>
      </c>
      <c r="K58" s="7"/>
      <c r="L58" s="2">
        <f>+VLOOKUP(PRODUCTOS[[#This Row],[id_producto]],PRIORIZACION!$G$11:$N$108,8,0)</f>
        <v>0</v>
      </c>
      <c r="M58" s="2"/>
      <c r="N58" s="2"/>
      <c r="O58" s="2"/>
      <c r="P58" s="2"/>
      <c r="Q58" s="2"/>
      <c r="R58" s="2"/>
      <c r="S58" s="2"/>
      <c r="T58" s="2"/>
      <c r="U58" s="2"/>
      <c r="V58" s="3"/>
      <c r="W58" s="7"/>
      <c r="AA58" s="7"/>
      <c r="AB58" s="13"/>
    </row>
    <row r="59" spans="1:28" ht="29" hidden="1" x14ac:dyDescent="0.35">
      <c r="A59" s="43" t="str">
        <f>+VLOOKUP(C59,'DATA`S'!$B$8:$C$32,2,0)</f>
        <v>0020</v>
      </c>
      <c r="B59" s="9" t="s">
        <v>945</v>
      </c>
      <c r="C59" s="2" t="s">
        <v>949</v>
      </c>
      <c r="D59" s="2" t="str">
        <f t="shared" si="2"/>
        <v>0020-00056</v>
      </c>
      <c r="E59" s="2" t="s">
        <v>954</v>
      </c>
      <c r="F59" s="2"/>
      <c r="G59" s="2"/>
      <c r="H59" s="46">
        <f>+VLOOKUP(PRODUCTOS[[#This Row],[id_producto]],PRIORIZACION!$G$11:$J$108,4,0)</f>
        <v>0</v>
      </c>
      <c r="I59" s="2">
        <f>+VLOOKUP(PRODUCTOS[[#This Row],[id_producto]],PRIORIZACION!$G$11:$K$108,5,0)</f>
        <v>0</v>
      </c>
      <c r="J59" s="2" t="str">
        <f>+VLOOKUP(PRODUCTOS[[#This Row],[id_producto]],PRIORIZACION!$G$11:$L$108,6,0)</f>
        <v>Karen</v>
      </c>
      <c r="K59" s="7"/>
      <c r="L59" s="2">
        <f>+VLOOKUP(PRODUCTOS[[#This Row],[id_producto]],PRIORIZACION!$G$11:$N$108,8,0)</f>
        <v>0</v>
      </c>
      <c r="M59" s="2"/>
      <c r="N59" s="2"/>
      <c r="O59" s="2"/>
      <c r="P59" s="2"/>
      <c r="Q59" s="2"/>
      <c r="R59" s="2"/>
      <c r="S59" s="2"/>
      <c r="T59" s="2"/>
      <c r="U59" s="2"/>
      <c r="V59" s="3"/>
      <c r="W59" s="7"/>
      <c r="AA59" s="7"/>
      <c r="AB59" s="13"/>
    </row>
    <row r="60" spans="1:28" hidden="1" x14ac:dyDescent="0.35">
      <c r="A60" s="2" t="str">
        <f>+VLOOKUP(C60,'DATA`S'!$B$8:$C$32,2,0)</f>
        <v>0020</v>
      </c>
      <c r="B60" s="9" t="s">
        <v>946</v>
      </c>
      <c r="C60" s="2" t="s">
        <v>949</v>
      </c>
      <c r="D60" s="2" t="str">
        <f t="shared" si="1"/>
        <v>0020-00057</v>
      </c>
      <c r="E60" s="2" t="s">
        <v>956</v>
      </c>
      <c r="F60" s="2"/>
      <c r="G60" s="2"/>
      <c r="H60" s="46">
        <f>+VLOOKUP(PRODUCTOS[[#This Row],[id_producto]],PRIORIZACION!$G$11:$J$108,4,0)</f>
        <v>0</v>
      </c>
      <c r="I60" s="2">
        <f>+VLOOKUP(PRODUCTOS[[#This Row],[id_producto]],PRIORIZACION!$G$11:$K$108,5,0)</f>
        <v>0</v>
      </c>
      <c r="J60" s="2" t="str">
        <f>+VLOOKUP(PRODUCTOS[[#This Row],[id_producto]],PRIORIZACION!$G$11:$L$108,6,0)</f>
        <v>Karen</v>
      </c>
      <c r="K60" s="7"/>
      <c r="L60" s="2">
        <f>+VLOOKUP(PRODUCTOS[[#This Row],[id_producto]],PRIORIZACION!$G$11:$N$108,8,0)</f>
        <v>0</v>
      </c>
      <c r="M60" s="2"/>
      <c r="N60" s="2"/>
      <c r="O60" s="2"/>
      <c r="P60" s="2"/>
      <c r="Q60" s="2"/>
      <c r="R60" s="2"/>
      <c r="S60" s="2"/>
      <c r="T60" s="2"/>
      <c r="U60" s="2"/>
      <c r="V60" s="3"/>
      <c r="W60" s="7"/>
      <c r="AA60" s="7"/>
      <c r="AB60" s="38"/>
    </row>
    <row r="61" spans="1:28" hidden="1" x14ac:dyDescent="0.35">
      <c r="A61" s="2" t="str">
        <f>+VLOOKUP(C61,'DATA`S'!$B$8:$C$32,2,0)</f>
        <v>0006</v>
      </c>
      <c r="B61" s="9" t="s">
        <v>948</v>
      </c>
      <c r="C61" s="2" t="s">
        <v>7</v>
      </c>
      <c r="D61" s="2" t="str">
        <f t="shared" si="1"/>
        <v>0006-00058</v>
      </c>
      <c r="E61" s="2" t="s">
        <v>957</v>
      </c>
      <c r="F61" s="2"/>
      <c r="G61" s="2"/>
      <c r="H61" s="46">
        <f>+VLOOKUP(PRODUCTOS[[#This Row],[id_producto]],PRIORIZACION!$G$11:$J$108,4,0)</f>
        <v>0</v>
      </c>
      <c r="I61" s="2">
        <f>+VLOOKUP(PRODUCTOS[[#This Row],[id_producto]],PRIORIZACION!$G$11:$K$108,5,0)</f>
        <v>0</v>
      </c>
      <c r="J61" s="2" t="str">
        <f>+VLOOKUP(PRODUCTOS[[#This Row],[id_producto]],PRIORIZACION!$G$11:$L$108,6,0)</f>
        <v>Karen-MVC</v>
      </c>
      <c r="K61" s="7"/>
      <c r="L61" s="2">
        <f>+VLOOKUP(PRODUCTOS[[#This Row],[id_producto]],PRIORIZACION!$G$11:$N$108,8,0)</f>
        <v>0</v>
      </c>
      <c r="M61" s="2"/>
      <c r="N61" s="2"/>
      <c r="O61" s="2"/>
      <c r="P61" s="2"/>
      <c r="Q61" s="2"/>
      <c r="R61" s="2"/>
      <c r="S61" s="2"/>
      <c r="T61" s="2"/>
      <c r="U61" s="2"/>
      <c r="V61" s="3"/>
      <c r="W61" s="7"/>
      <c r="AA61" s="7"/>
      <c r="AB61" s="38"/>
    </row>
    <row r="62" spans="1:28" hidden="1" x14ac:dyDescent="0.35">
      <c r="A62" s="2" t="str">
        <f>+VLOOKUP(C62,'DATA`S'!$B$8:$C$32,2,0)</f>
        <v>0006</v>
      </c>
      <c r="B62" s="9" t="s">
        <v>951</v>
      </c>
      <c r="C62" s="2" t="s">
        <v>7</v>
      </c>
      <c r="D62" s="2" t="str">
        <f t="shared" si="1"/>
        <v>0006-00059</v>
      </c>
      <c r="E62" s="2" t="s">
        <v>958</v>
      </c>
      <c r="F62" s="2"/>
      <c r="G62" s="2"/>
      <c r="H62" s="46">
        <f>+VLOOKUP(PRODUCTOS[[#This Row],[id_producto]],PRIORIZACION!$G$11:$J$108,4,0)</f>
        <v>0</v>
      </c>
      <c r="I62" s="2">
        <f>+VLOOKUP(PRODUCTOS[[#This Row],[id_producto]],PRIORIZACION!$G$11:$K$108,5,0)</f>
        <v>0</v>
      </c>
      <c r="J62" s="2" t="str">
        <f>+VLOOKUP(PRODUCTOS[[#This Row],[id_producto]],PRIORIZACION!$G$11:$L$108,6,0)</f>
        <v>Karen-MVC</v>
      </c>
      <c r="K62" s="7"/>
      <c r="L62" s="2">
        <f>+VLOOKUP(PRODUCTOS[[#This Row],[id_producto]],PRIORIZACION!$G$11:$N$108,8,0)</f>
        <v>0</v>
      </c>
      <c r="M62" s="2"/>
      <c r="N62" s="2"/>
      <c r="O62" s="2"/>
      <c r="P62" s="2"/>
      <c r="Q62" s="2"/>
      <c r="R62" s="2"/>
      <c r="S62" s="2"/>
      <c r="T62" s="2"/>
      <c r="U62" s="2"/>
      <c r="V62" s="3"/>
      <c r="W62" s="7"/>
      <c r="AA62" s="7"/>
      <c r="AB62" s="38"/>
    </row>
    <row r="63" spans="1:28" x14ac:dyDescent="0.35">
      <c r="A63" s="2" t="str">
        <f>+VLOOKUP(C63,'DATA`S'!$B$8:$C$32,2,0)</f>
        <v>0003</v>
      </c>
      <c r="B63" s="9" t="s">
        <v>953</v>
      </c>
      <c r="C63" s="2" t="s">
        <v>5</v>
      </c>
      <c r="D63" s="108" t="str">
        <f t="shared" si="1"/>
        <v>0003-00060</v>
      </c>
      <c r="E63" s="2" t="s">
        <v>1111</v>
      </c>
      <c r="F63" s="108"/>
      <c r="G63" s="2"/>
      <c r="H63" s="46">
        <f>+VLOOKUP(PRODUCTOS[[#This Row],[id_producto]],PRIORIZACION!$G$11:$J$108,4,0)</f>
        <v>0</v>
      </c>
      <c r="I63" s="2">
        <f>+VLOOKUP(PRODUCTOS[[#This Row],[id_producto]],PRIORIZACION!$G$11:$K$108,5,0)</f>
        <v>0</v>
      </c>
      <c r="J63" s="2" t="str">
        <f>+VLOOKUP(PRODUCTOS[[#This Row],[id_producto]],PRIORIZACION!$G$11:$L$108,6,0)</f>
        <v>Claudia</v>
      </c>
      <c r="K63" s="7"/>
      <c r="L63" s="2">
        <f>+VLOOKUP(PRODUCTOS[[#This Row],[id_producto]],PRIORIZACION!$G$11:$N$108,8,0)</f>
        <v>0</v>
      </c>
      <c r="M63" s="2"/>
      <c r="N63" s="2"/>
      <c r="O63" s="2"/>
      <c r="P63" s="2"/>
      <c r="Q63" s="2"/>
      <c r="R63" s="2"/>
      <c r="S63" s="2"/>
      <c r="T63" s="2"/>
      <c r="U63" s="2"/>
      <c r="V63" s="3"/>
      <c r="W63" s="7"/>
      <c r="AA63" s="7"/>
      <c r="AB63" s="38"/>
    </row>
    <row r="64" spans="1:28" ht="29" x14ac:dyDescent="0.35">
      <c r="A64" s="2" t="str">
        <f>+VLOOKUP(C64,'DATA`S'!$B$8:$C$32,2,0)</f>
        <v>0003</v>
      </c>
      <c r="B64" s="9" t="s">
        <v>955</v>
      </c>
      <c r="C64" s="2" t="s">
        <v>5</v>
      </c>
      <c r="D64" s="2" t="str">
        <f t="shared" si="1"/>
        <v>0003-00061</v>
      </c>
      <c r="E64" s="2" t="s">
        <v>793</v>
      </c>
      <c r="F64" s="2"/>
      <c r="G64" s="2"/>
      <c r="H64" s="46">
        <f>+VLOOKUP(PRODUCTOS[[#This Row],[id_producto]],PRIORIZACION!$G$11:$J$108,4,0)</f>
        <v>0.8</v>
      </c>
      <c r="I64" s="2" t="str">
        <f>+VLOOKUP(PRODUCTOS[[#This Row],[id_producto]],PRIORIZACION!$G$11:$K$108,5,0)</f>
        <v>Efraín</v>
      </c>
      <c r="J64" s="2" t="str">
        <f>+VLOOKUP(PRODUCTOS[[#This Row],[id_producto]],PRIORIZACION!$G$11:$L$108,6,0)</f>
        <v>Claudia</v>
      </c>
      <c r="K64" s="7"/>
      <c r="L64" s="2" t="str">
        <f>+VLOOKUP(PRODUCTOS[[#This Row],[id_producto]],PRIORIZACION!$G$11:$N$108,8,0)</f>
        <v>GEE</v>
      </c>
      <c r="M64" s="2"/>
      <c r="N64" s="2"/>
      <c r="O64" s="2"/>
      <c r="P64" s="2"/>
      <c r="Q64" s="2"/>
      <c r="R64" s="2"/>
      <c r="S64" s="2"/>
      <c r="T64" s="2"/>
      <c r="U64" s="2"/>
      <c r="V64" s="3"/>
      <c r="W64" s="7"/>
      <c r="AA64" s="7"/>
      <c r="AB64" s="38"/>
    </row>
    <row r="65" spans="1:28" ht="29" x14ac:dyDescent="0.35">
      <c r="A65" s="43" t="str">
        <f>+VLOOKUP(C65,'DATA`S'!$B$8:$C$32,2,0)</f>
        <v>0003</v>
      </c>
      <c r="B65" s="9" t="s">
        <v>1120</v>
      </c>
      <c r="C65" s="2" t="s">
        <v>5</v>
      </c>
      <c r="D65" s="2" t="str">
        <f t="shared" ref="D65:D66" si="3">+A65&amp;"-"&amp;B65</f>
        <v>0003-00062</v>
      </c>
      <c r="E65" s="2" t="s">
        <v>1114</v>
      </c>
      <c r="F65" s="2"/>
      <c r="G65" s="2"/>
      <c r="H65" s="107">
        <f>+VLOOKUP(PRODUCTOS[[#This Row],[id_producto]],PRIORIZACION!$G$11:$J$108,4,0)</f>
        <v>0.4</v>
      </c>
      <c r="I65" s="2" t="str">
        <f>+VLOOKUP(PRODUCTOS[[#This Row],[id_producto]],PRIORIZACION!$G$11:$K$108,5,0)</f>
        <v>Patricio</v>
      </c>
      <c r="J65" s="2" t="str">
        <f>+VLOOKUP(PRODUCTOS[[#This Row],[id_producto]],PRIORIZACION!$G$11:$L$108,6,0)</f>
        <v>Claudia</v>
      </c>
      <c r="K65" s="7"/>
      <c r="L65" s="43" t="str">
        <f>+VLOOKUP(PRODUCTOS[[#This Row],[id_producto]],PRIORIZACION!$G$11:$N$108,8,0)</f>
        <v>POWER BI</v>
      </c>
      <c r="M65" s="2"/>
      <c r="N65" s="2"/>
      <c r="O65" s="2"/>
      <c r="P65" s="2"/>
      <c r="Q65" s="2"/>
      <c r="R65" s="2"/>
      <c r="S65" s="2"/>
      <c r="T65" s="2"/>
      <c r="U65" s="2"/>
      <c r="V65" s="3"/>
      <c r="W65" s="7"/>
      <c r="AA65" s="7"/>
      <c r="AB65" s="13"/>
    </row>
    <row r="66" spans="1:28" ht="29" x14ac:dyDescent="0.35">
      <c r="A66" s="43" t="str">
        <f>+VLOOKUP(C66,'DATA`S'!$B$8:$C$32,2,0)</f>
        <v>0003</v>
      </c>
      <c r="B66" s="9" t="s">
        <v>1121</v>
      </c>
      <c r="C66" s="2" t="s">
        <v>5</v>
      </c>
      <c r="D66" s="2" t="str">
        <f t="shared" si="3"/>
        <v>0003-00063</v>
      </c>
      <c r="E66" s="2" t="s">
        <v>1115</v>
      </c>
      <c r="F66" s="2"/>
      <c r="G66" s="2"/>
      <c r="H66" s="107">
        <f>+VLOOKUP(PRODUCTOS[[#This Row],[id_producto]],PRIORIZACION!$G$11:$J$108,4,0)</f>
        <v>0.3</v>
      </c>
      <c r="I66" s="2" t="str">
        <f>+VLOOKUP(PRODUCTOS[[#This Row],[id_producto]],PRIORIZACION!$G$11:$K$108,5,0)</f>
        <v>Patricio</v>
      </c>
      <c r="J66" s="2" t="str">
        <f>+VLOOKUP(PRODUCTOS[[#This Row],[id_producto]],PRIORIZACION!$G$11:$L$108,6,0)</f>
        <v>Claudia</v>
      </c>
      <c r="K66" s="7"/>
      <c r="L66" s="43" t="str">
        <f>+VLOOKUP(PRODUCTOS[[#This Row],[id_producto]],PRIORIZACION!$G$11:$N$108,8,0)</f>
        <v>POWER BI</v>
      </c>
      <c r="M66" s="2"/>
      <c r="N66" s="2"/>
      <c r="O66" s="2"/>
      <c r="P66" s="2"/>
      <c r="Q66" s="2"/>
      <c r="R66" s="2"/>
      <c r="S66" s="2"/>
      <c r="T66" s="2"/>
      <c r="U66" s="2"/>
      <c r="V66" s="3"/>
      <c r="W66" s="7"/>
      <c r="AA66" s="7"/>
      <c r="AB66" s="38"/>
    </row>
    <row r="67" spans="1:28" ht="29" x14ac:dyDescent="0.35">
      <c r="A67" s="43" t="str">
        <f>+VLOOKUP(C67,'DATA`S'!$B$8:$C$32,2,0)</f>
        <v>0003</v>
      </c>
      <c r="B67" s="9" t="s">
        <v>1122</v>
      </c>
      <c r="C67" s="2" t="s">
        <v>5</v>
      </c>
      <c r="D67" s="2" t="str">
        <f t="shared" ref="D67:D70" si="4">+A67&amp;"-"&amp;B67</f>
        <v>0003-00064</v>
      </c>
      <c r="E67" s="2" t="s">
        <v>1112</v>
      </c>
      <c r="F67" s="2"/>
      <c r="G67" s="2"/>
      <c r="H67" s="107">
        <f>+VLOOKUP(PRODUCTOS[[#This Row],[id_producto]],PRIORIZACION!$G$11:$J$108,4,0)</f>
        <v>0</v>
      </c>
      <c r="I67" s="2">
        <f>+VLOOKUP(PRODUCTOS[[#This Row],[id_producto]],PRIORIZACION!$G$11:$K$108,5,0)</f>
        <v>0</v>
      </c>
      <c r="J67" s="2" t="str">
        <f>+VLOOKUP(PRODUCTOS[[#This Row],[id_producto]],PRIORIZACION!$G$11:$L$108,6,0)</f>
        <v>Claudia</v>
      </c>
      <c r="K67" s="7"/>
      <c r="L67" s="43">
        <f>+VLOOKUP(PRODUCTOS[[#This Row],[id_producto]],PRIORIZACION!$G$11:$N$108,8,0)</f>
        <v>0</v>
      </c>
      <c r="M67" s="2"/>
      <c r="N67" s="2"/>
      <c r="O67" s="2"/>
      <c r="P67" s="2"/>
      <c r="Q67" s="2"/>
      <c r="R67" s="2"/>
      <c r="S67" s="2"/>
      <c r="T67" s="2"/>
      <c r="U67" s="2"/>
      <c r="V67" s="3"/>
      <c r="W67" s="7"/>
      <c r="AA67" s="7"/>
      <c r="AB67" s="13"/>
    </row>
    <row r="68" spans="1:28" ht="29" x14ac:dyDescent="0.35">
      <c r="A68" s="43" t="str">
        <f>+VLOOKUP(C68,'DATA`S'!$B$8:$C$32,2,0)</f>
        <v>0003</v>
      </c>
      <c r="B68" s="9" t="s">
        <v>1123</v>
      </c>
      <c r="C68" s="2" t="s">
        <v>5</v>
      </c>
      <c r="D68" s="2" t="str">
        <f t="shared" si="4"/>
        <v>0003-00065</v>
      </c>
      <c r="E68" s="2" t="s">
        <v>1116</v>
      </c>
      <c r="F68" s="2"/>
      <c r="G68" s="2"/>
      <c r="H68" s="107">
        <f>+VLOOKUP(PRODUCTOS[[#This Row],[id_producto]],PRIORIZACION!$G$11:$J$108,4,0)</f>
        <v>0</v>
      </c>
      <c r="I68" s="2">
        <f>+VLOOKUP(PRODUCTOS[[#This Row],[id_producto]],PRIORIZACION!$G$11:$K$108,5,0)</f>
        <v>0</v>
      </c>
      <c r="J68" s="2" t="str">
        <f>+VLOOKUP(PRODUCTOS[[#This Row],[id_producto]],PRIORIZACION!$G$11:$L$108,6,0)</f>
        <v>Claudia</v>
      </c>
      <c r="K68" s="7"/>
      <c r="L68" s="43">
        <f>+VLOOKUP(PRODUCTOS[[#This Row],[id_producto]],PRIORIZACION!$G$11:$N$108,8,0)</f>
        <v>0</v>
      </c>
      <c r="M68" s="2"/>
      <c r="N68" s="2"/>
      <c r="O68" s="2"/>
      <c r="P68" s="2"/>
      <c r="Q68" s="2"/>
      <c r="R68" s="2"/>
      <c r="S68" s="2"/>
      <c r="T68" s="2"/>
      <c r="U68" s="2"/>
      <c r="V68" s="3"/>
      <c r="W68" s="7"/>
      <c r="AA68" s="7"/>
      <c r="AB68" s="38"/>
    </row>
    <row r="69" spans="1:28" ht="29" x14ac:dyDescent="0.35">
      <c r="A69" s="43" t="str">
        <f>+VLOOKUP(C69,'DATA`S'!$B$8:$C$32,2,0)</f>
        <v>0003</v>
      </c>
      <c r="B69" s="9" t="s">
        <v>1124</v>
      </c>
      <c r="C69" s="2" t="s">
        <v>5</v>
      </c>
      <c r="D69" s="2" t="str">
        <f t="shared" si="4"/>
        <v>0003-00066</v>
      </c>
      <c r="E69" s="2" t="s">
        <v>1117</v>
      </c>
      <c r="F69" s="2"/>
      <c r="G69" s="2"/>
      <c r="H69" s="107">
        <f>+VLOOKUP(PRODUCTOS[[#This Row],[id_producto]],PRIORIZACION!$G$11:$J$108,4,0)</f>
        <v>0</v>
      </c>
      <c r="I69" s="2">
        <f>+VLOOKUP(PRODUCTOS[[#This Row],[id_producto]],PRIORIZACION!$G$11:$K$108,5,0)</f>
        <v>0</v>
      </c>
      <c r="J69" s="2" t="str">
        <f>+VLOOKUP(PRODUCTOS[[#This Row],[id_producto]],PRIORIZACION!$G$11:$L$108,6,0)</f>
        <v>Claudia</v>
      </c>
      <c r="K69" s="7"/>
      <c r="L69" s="43">
        <f>+VLOOKUP(PRODUCTOS[[#This Row],[id_producto]],PRIORIZACION!$G$11:$N$108,8,0)</f>
        <v>0</v>
      </c>
      <c r="M69" s="2"/>
      <c r="N69" s="2"/>
      <c r="O69" s="2"/>
      <c r="P69" s="2"/>
      <c r="Q69" s="2"/>
      <c r="R69" s="2"/>
      <c r="S69" s="2"/>
      <c r="T69" s="2"/>
      <c r="U69" s="2"/>
      <c r="V69" s="3"/>
      <c r="W69" s="7"/>
      <c r="AA69" s="7"/>
      <c r="AB69" s="38"/>
    </row>
    <row r="70" spans="1:28" ht="29" x14ac:dyDescent="0.35">
      <c r="A70" s="43" t="str">
        <f>+VLOOKUP(C70,'DATA`S'!$B$8:$C$32,2,0)</f>
        <v>0003</v>
      </c>
      <c r="B70" s="9" t="s">
        <v>1125</v>
      </c>
      <c r="C70" s="2" t="s">
        <v>5</v>
      </c>
      <c r="D70" s="2" t="str">
        <f t="shared" si="4"/>
        <v>0003-00067</v>
      </c>
      <c r="E70" s="2" t="s">
        <v>1118</v>
      </c>
      <c r="F70" s="2"/>
      <c r="G70" s="2"/>
      <c r="H70" s="107">
        <f>+VLOOKUP(PRODUCTOS[[#This Row],[id_producto]],PRIORIZACION!$G$11:$J$108,4,0)</f>
        <v>0</v>
      </c>
      <c r="I70" s="2">
        <f>+VLOOKUP(PRODUCTOS[[#This Row],[id_producto]],PRIORIZACION!$G$11:$K$108,5,0)</f>
        <v>0</v>
      </c>
      <c r="J70" s="2" t="str">
        <f>+VLOOKUP(PRODUCTOS[[#This Row],[id_producto]],PRIORIZACION!$G$11:$L$108,6,0)</f>
        <v>Claudia</v>
      </c>
      <c r="K70" s="7"/>
      <c r="L70" s="43">
        <f>+VLOOKUP(PRODUCTOS[[#This Row],[id_producto]],PRIORIZACION!$G$11:$N$108,8,0)</f>
        <v>0</v>
      </c>
      <c r="M70" s="2"/>
      <c r="N70" s="2"/>
      <c r="O70" s="2"/>
      <c r="P70" s="2"/>
      <c r="Q70" s="2"/>
      <c r="R70" s="2"/>
      <c r="S70" s="2"/>
      <c r="T70" s="2"/>
      <c r="U70" s="2"/>
      <c r="V70" s="3"/>
      <c r="W70" s="7"/>
      <c r="AA70" s="7"/>
      <c r="AB70" s="38"/>
    </row>
  </sheetData>
  <phoneticPr fontId="2" type="noConversion"/>
  <hyperlinks>
    <hyperlink ref="Y17" r:id="rId1" xr:uid="{C77996A8-4894-4105-94AE-98881F48FB59}"/>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zoomScale="80" zoomScaleNormal="80" workbookViewId="0">
      <selection activeCell="H436" sqref="H436"/>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32</v>
      </c>
      <c r="C3" t="s">
        <v>677</v>
      </c>
      <c r="D3" t="s">
        <v>676</v>
      </c>
      <c r="E3" t="s">
        <v>252</v>
      </c>
      <c r="F3" t="s">
        <v>251</v>
      </c>
      <c r="G3" t="s">
        <v>250</v>
      </c>
      <c r="H3" t="s">
        <v>675</v>
      </c>
    </row>
    <row r="4" spans="2:8" x14ac:dyDescent="0.35">
      <c r="B4" s="17" t="s">
        <v>6</v>
      </c>
      <c r="C4" s="2"/>
      <c r="D4" s="2" t="s">
        <v>254</v>
      </c>
      <c r="E4" s="16" t="s">
        <v>256</v>
      </c>
      <c r="F4" s="2">
        <v>1</v>
      </c>
      <c r="G4" s="2" t="s">
        <v>253</v>
      </c>
      <c r="H4" t="s">
        <v>255</v>
      </c>
    </row>
    <row r="5" spans="2:8" ht="43.5" x14ac:dyDescent="0.35">
      <c r="B5" s="17" t="s">
        <v>6</v>
      </c>
      <c r="C5" s="2"/>
      <c r="D5" s="2" t="s">
        <v>258</v>
      </c>
      <c r="E5" s="16" t="s">
        <v>260</v>
      </c>
      <c r="F5" s="2">
        <v>1</v>
      </c>
      <c r="G5" s="2" t="s">
        <v>257</v>
      </c>
      <c r="H5" t="s">
        <v>259</v>
      </c>
    </row>
    <row r="6" spans="2:8" ht="29" x14ac:dyDescent="0.35">
      <c r="B6" s="2" t="s">
        <v>4</v>
      </c>
      <c r="C6" s="2"/>
      <c r="D6" s="2" t="s">
        <v>262</v>
      </c>
      <c r="E6" s="16" t="s">
        <v>264</v>
      </c>
      <c r="F6" s="2">
        <v>1</v>
      </c>
      <c r="G6" s="2" t="s">
        <v>261</v>
      </c>
      <c r="H6" t="s">
        <v>263</v>
      </c>
    </row>
    <row r="7" spans="2:8" x14ac:dyDescent="0.35">
      <c r="B7" s="2" t="s">
        <v>4</v>
      </c>
      <c r="C7" s="2"/>
      <c r="D7" s="2" t="s">
        <v>231</v>
      </c>
      <c r="E7" s="16" t="s">
        <v>264</v>
      </c>
      <c r="F7" s="2">
        <v>1</v>
      </c>
      <c r="G7" s="2" t="s">
        <v>261</v>
      </c>
      <c r="H7" t="s">
        <v>263</v>
      </c>
    </row>
    <row r="8" spans="2:8" ht="29" x14ac:dyDescent="0.35">
      <c r="B8" s="2" t="s">
        <v>4</v>
      </c>
      <c r="C8" s="2"/>
      <c r="D8" s="2" t="s">
        <v>234</v>
      </c>
      <c r="E8" s="16" t="s">
        <v>264</v>
      </c>
      <c r="F8" s="2">
        <v>1</v>
      </c>
      <c r="G8" s="2" t="s">
        <v>261</v>
      </c>
      <c r="H8" t="s">
        <v>263</v>
      </c>
    </row>
    <row r="9" spans="2:8" ht="29" x14ac:dyDescent="0.35">
      <c r="B9" s="2" t="s">
        <v>4</v>
      </c>
      <c r="C9" s="2"/>
      <c r="D9" s="2" t="s">
        <v>233</v>
      </c>
      <c r="E9" s="16" t="s">
        <v>264</v>
      </c>
      <c r="F9" s="2">
        <v>1</v>
      </c>
      <c r="G9" s="2" t="s">
        <v>261</v>
      </c>
      <c r="H9" t="s">
        <v>263</v>
      </c>
    </row>
    <row r="10" spans="2:8" ht="29" x14ac:dyDescent="0.35">
      <c r="B10" s="2" t="s">
        <v>4</v>
      </c>
      <c r="C10" s="2"/>
      <c r="D10" s="2" t="s">
        <v>236</v>
      </c>
      <c r="E10" s="16" t="s">
        <v>264</v>
      </c>
      <c r="F10" s="2">
        <v>1</v>
      </c>
      <c r="G10" s="2" t="s">
        <v>261</v>
      </c>
      <c r="H10" t="s">
        <v>263</v>
      </c>
    </row>
    <row r="11" spans="2:8" ht="29" x14ac:dyDescent="0.35">
      <c r="B11" s="2" t="s">
        <v>4</v>
      </c>
      <c r="C11" s="2"/>
      <c r="D11" s="2" t="s">
        <v>262</v>
      </c>
      <c r="E11" s="16" t="s">
        <v>264</v>
      </c>
      <c r="F11" s="2">
        <v>1</v>
      </c>
      <c r="G11" s="2" t="s">
        <v>265</v>
      </c>
      <c r="H11" t="s">
        <v>266</v>
      </c>
    </row>
    <row r="12" spans="2:8" x14ac:dyDescent="0.35">
      <c r="B12" s="2" t="s">
        <v>4</v>
      </c>
      <c r="C12" s="2"/>
      <c r="D12" s="2" t="s">
        <v>231</v>
      </c>
      <c r="E12" s="16" t="s">
        <v>264</v>
      </c>
      <c r="F12" s="2">
        <v>1</v>
      </c>
      <c r="G12" s="2" t="s">
        <v>265</v>
      </c>
      <c r="H12" t="s">
        <v>266</v>
      </c>
    </row>
    <row r="13" spans="2:8" ht="29" x14ac:dyDescent="0.35">
      <c r="B13" s="2" t="s">
        <v>4</v>
      </c>
      <c r="C13" s="2"/>
      <c r="D13" s="2" t="s">
        <v>234</v>
      </c>
      <c r="E13" s="16" t="s">
        <v>264</v>
      </c>
      <c r="F13" s="2">
        <v>1</v>
      </c>
      <c r="G13" s="2" t="s">
        <v>265</v>
      </c>
      <c r="H13" t="s">
        <v>266</v>
      </c>
    </row>
    <row r="14" spans="2:8" ht="29" x14ac:dyDescent="0.35">
      <c r="B14" s="2" t="s">
        <v>4</v>
      </c>
      <c r="C14" s="2"/>
      <c r="D14" s="2" t="s">
        <v>233</v>
      </c>
      <c r="E14" s="16" t="s">
        <v>264</v>
      </c>
      <c r="F14" s="2">
        <v>1</v>
      </c>
      <c r="G14" s="2" t="s">
        <v>265</v>
      </c>
      <c r="H14" t="s">
        <v>266</v>
      </c>
    </row>
    <row r="15" spans="2:8" ht="29" x14ac:dyDescent="0.35">
      <c r="B15" s="2" t="s">
        <v>4</v>
      </c>
      <c r="C15" s="2"/>
      <c r="D15" s="2" t="s">
        <v>236</v>
      </c>
      <c r="E15" s="16" t="s">
        <v>264</v>
      </c>
      <c r="F15" s="2">
        <v>1</v>
      </c>
      <c r="G15" s="2" t="s">
        <v>265</v>
      </c>
      <c r="H15" t="s">
        <v>266</v>
      </c>
    </row>
    <row r="16" spans="2:8" ht="29" x14ac:dyDescent="0.35">
      <c r="B16" s="2" t="s">
        <v>4</v>
      </c>
      <c r="C16" s="2"/>
      <c r="D16" s="2" t="s">
        <v>262</v>
      </c>
      <c r="E16" s="16" t="s">
        <v>264</v>
      </c>
      <c r="F16" s="2">
        <v>1</v>
      </c>
      <c r="G16" s="2" t="s">
        <v>267</v>
      </c>
      <c r="H16" t="s">
        <v>268</v>
      </c>
    </row>
    <row r="17" spans="2:8" x14ac:dyDescent="0.35">
      <c r="B17" s="2" t="s">
        <v>4</v>
      </c>
      <c r="C17" s="2"/>
      <c r="D17" s="2" t="s">
        <v>231</v>
      </c>
      <c r="E17" s="16" t="s">
        <v>264</v>
      </c>
      <c r="F17" s="2">
        <v>1</v>
      </c>
      <c r="G17" s="2" t="s">
        <v>267</v>
      </c>
      <c r="H17" t="s">
        <v>268</v>
      </c>
    </row>
    <row r="18" spans="2:8" ht="29" x14ac:dyDescent="0.35">
      <c r="B18" s="2" t="s">
        <v>4</v>
      </c>
      <c r="C18" s="2"/>
      <c r="D18" s="2" t="s">
        <v>234</v>
      </c>
      <c r="E18" s="16" t="s">
        <v>264</v>
      </c>
      <c r="F18" s="2">
        <v>1</v>
      </c>
      <c r="G18" s="2" t="s">
        <v>267</v>
      </c>
      <c r="H18" t="s">
        <v>268</v>
      </c>
    </row>
    <row r="19" spans="2:8" ht="29" x14ac:dyDescent="0.35">
      <c r="B19" s="2" t="s">
        <v>4</v>
      </c>
      <c r="C19" s="2"/>
      <c r="D19" s="2" t="s">
        <v>233</v>
      </c>
      <c r="E19" s="16" t="s">
        <v>264</v>
      </c>
      <c r="F19" s="2">
        <v>1</v>
      </c>
      <c r="G19" s="2" t="s">
        <v>267</v>
      </c>
      <c r="H19" t="s">
        <v>268</v>
      </c>
    </row>
    <row r="20" spans="2:8" ht="29" x14ac:dyDescent="0.35">
      <c r="B20" s="2" t="s">
        <v>4</v>
      </c>
      <c r="C20" s="2"/>
      <c r="D20" s="2" t="s">
        <v>236</v>
      </c>
      <c r="E20" s="16" t="s">
        <v>264</v>
      </c>
      <c r="F20" s="2">
        <v>1</v>
      </c>
      <c r="G20" s="2" t="s">
        <v>267</v>
      </c>
      <c r="H20" t="s">
        <v>268</v>
      </c>
    </row>
    <row r="21" spans="2:8" ht="29" x14ac:dyDescent="0.35">
      <c r="B21" s="2" t="s">
        <v>4</v>
      </c>
      <c r="C21" s="2"/>
      <c r="D21" s="2" t="s">
        <v>262</v>
      </c>
      <c r="E21" s="16" t="s">
        <v>264</v>
      </c>
      <c r="F21" s="2">
        <v>1</v>
      </c>
      <c r="G21" s="2" t="s">
        <v>269</v>
      </c>
      <c r="H21" t="s">
        <v>270</v>
      </c>
    </row>
    <row r="22" spans="2:8" x14ac:dyDescent="0.35">
      <c r="B22" t="s">
        <v>4</v>
      </c>
      <c r="D22" t="s">
        <v>231</v>
      </c>
      <c r="E22" s="16" t="s">
        <v>264</v>
      </c>
      <c r="F22">
        <v>1</v>
      </c>
      <c r="G22" t="s">
        <v>269</v>
      </c>
      <c r="H22" t="s">
        <v>270</v>
      </c>
    </row>
    <row r="23" spans="2:8" x14ac:dyDescent="0.35">
      <c r="B23" t="s">
        <v>4</v>
      </c>
      <c r="D23" t="s">
        <v>234</v>
      </c>
      <c r="E23" s="16" t="s">
        <v>264</v>
      </c>
      <c r="F23">
        <v>1</v>
      </c>
      <c r="G23" t="s">
        <v>269</v>
      </c>
      <c r="H23" t="s">
        <v>270</v>
      </c>
    </row>
    <row r="24" spans="2:8" x14ac:dyDescent="0.35">
      <c r="B24" t="s">
        <v>4</v>
      </c>
      <c r="D24" t="s">
        <v>233</v>
      </c>
      <c r="E24" s="16" t="s">
        <v>264</v>
      </c>
      <c r="F24">
        <v>1</v>
      </c>
      <c r="G24" t="s">
        <v>269</v>
      </c>
      <c r="H24" t="s">
        <v>270</v>
      </c>
    </row>
    <row r="25" spans="2:8" x14ac:dyDescent="0.35">
      <c r="B25" t="s">
        <v>4</v>
      </c>
      <c r="D25" t="s">
        <v>236</v>
      </c>
      <c r="E25" s="16" t="s">
        <v>264</v>
      </c>
      <c r="F25">
        <v>1</v>
      </c>
      <c r="G25" t="s">
        <v>269</v>
      </c>
      <c r="H25" t="s">
        <v>270</v>
      </c>
    </row>
    <row r="26" spans="2:8" x14ac:dyDescent="0.35">
      <c r="B26" t="s">
        <v>4</v>
      </c>
      <c r="D26" t="s">
        <v>262</v>
      </c>
      <c r="E26" s="16" t="s">
        <v>264</v>
      </c>
      <c r="F26">
        <v>1</v>
      </c>
      <c r="G26" t="s">
        <v>271</v>
      </c>
      <c r="H26" t="s">
        <v>272</v>
      </c>
    </row>
    <row r="27" spans="2:8" x14ac:dyDescent="0.35">
      <c r="B27" t="s">
        <v>4</v>
      </c>
      <c r="D27" t="s">
        <v>231</v>
      </c>
      <c r="E27" s="16" t="s">
        <v>264</v>
      </c>
      <c r="F27">
        <v>1</v>
      </c>
      <c r="G27" t="s">
        <v>271</v>
      </c>
      <c r="H27" t="s">
        <v>272</v>
      </c>
    </row>
    <row r="28" spans="2:8" x14ac:dyDescent="0.35">
      <c r="B28" t="s">
        <v>4</v>
      </c>
      <c r="D28" t="s">
        <v>234</v>
      </c>
      <c r="E28" s="16" t="s">
        <v>264</v>
      </c>
      <c r="F28">
        <v>1</v>
      </c>
      <c r="G28" t="s">
        <v>271</v>
      </c>
      <c r="H28" t="s">
        <v>272</v>
      </c>
    </row>
    <row r="29" spans="2:8" x14ac:dyDescent="0.35">
      <c r="B29" t="s">
        <v>4</v>
      </c>
      <c r="D29" t="s">
        <v>233</v>
      </c>
      <c r="E29" s="16" t="s">
        <v>264</v>
      </c>
      <c r="F29">
        <v>1</v>
      </c>
      <c r="G29" t="s">
        <v>271</v>
      </c>
      <c r="H29" t="s">
        <v>272</v>
      </c>
    </row>
    <row r="30" spans="2:8" x14ac:dyDescent="0.35">
      <c r="B30" t="s">
        <v>4</v>
      </c>
      <c r="D30" t="s">
        <v>236</v>
      </c>
      <c r="E30" s="16" t="s">
        <v>264</v>
      </c>
      <c r="F30">
        <v>1</v>
      </c>
      <c r="G30" t="s">
        <v>271</v>
      </c>
      <c r="H30" t="s">
        <v>272</v>
      </c>
    </row>
    <row r="31" spans="2:8" x14ac:dyDescent="0.35">
      <c r="B31" t="s">
        <v>678</v>
      </c>
      <c r="D31" t="s">
        <v>274</v>
      </c>
      <c r="E31" s="16" t="s">
        <v>256</v>
      </c>
      <c r="F31">
        <v>1</v>
      </c>
      <c r="G31" t="s">
        <v>273</v>
      </c>
      <c r="H31" t="s">
        <v>275</v>
      </c>
    </row>
    <row r="32" spans="2:8" x14ac:dyDescent="0.35">
      <c r="B32" s="17" t="s">
        <v>6</v>
      </c>
      <c r="D32" t="s">
        <v>254</v>
      </c>
      <c r="E32" s="16" t="s">
        <v>256</v>
      </c>
      <c r="F32">
        <v>1</v>
      </c>
      <c r="G32" t="s">
        <v>273</v>
      </c>
      <c r="H32" t="s">
        <v>275</v>
      </c>
    </row>
    <row r="33" spans="2:8" x14ac:dyDescent="0.35">
      <c r="B33" t="s">
        <v>4</v>
      </c>
      <c r="D33" t="s">
        <v>232</v>
      </c>
      <c r="E33" s="16" t="s">
        <v>264</v>
      </c>
      <c r="F33">
        <v>1</v>
      </c>
      <c r="G33" t="s">
        <v>276</v>
      </c>
      <c r="H33" t="s">
        <v>277</v>
      </c>
    </row>
    <row r="34" spans="2:8" x14ac:dyDescent="0.35">
      <c r="B34" t="s">
        <v>4</v>
      </c>
      <c r="D34" t="s">
        <v>231</v>
      </c>
      <c r="E34" s="16" t="s">
        <v>264</v>
      </c>
      <c r="F34">
        <v>1</v>
      </c>
      <c r="G34" t="s">
        <v>276</v>
      </c>
      <c r="H34" t="s">
        <v>277</v>
      </c>
    </row>
    <row r="35" spans="2:8" x14ac:dyDescent="0.35">
      <c r="B35" t="s">
        <v>4</v>
      </c>
      <c r="D35" t="s">
        <v>234</v>
      </c>
      <c r="E35" s="16" t="s">
        <v>264</v>
      </c>
      <c r="F35">
        <v>1</v>
      </c>
      <c r="G35" t="s">
        <v>276</v>
      </c>
      <c r="H35" t="s">
        <v>277</v>
      </c>
    </row>
    <row r="36" spans="2:8" x14ac:dyDescent="0.35">
      <c r="B36" t="s">
        <v>4</v>
      </c>
      <c r="D36" t="s">
        <v>233</v>
      </c>
      <c r="E36" s="16" t="s">
        <v>264</v>
      </c>
      <c r="F36">
        <v>1</v>
      </c>
      <c r="G36" t="s">
        <v>276</v>
      </c>
      <c r="H36" t="s">
        <v>277</v>
      </c>
    </row>
    <row r="37" spans="2:8" x14ac:dyDescent="0.35">
      <c r="B37" t="s">
        <v>4</v>
      </c>
      <c r="D37" t="s">
        <v>236</v>
      </c>
      <c r="E37" s="16" t="s">
        <v>264</v>
      </c>
      <c r="F37">
        <v>1</v>
      </c>
      <c r="G37" t="s">
        <v>276</v>
      </c>
      <c r="H37" t="s">
        <v>277</v>
      </c>
    </row>
    <row r="38" spans="2:8" x14ac:dyDescent="0.35">
      <c r="B38" t="s">
        <v>10</v>
      </c>
      <c r="D38" t="s">
        <v>279</v>
      </c>
      <c r="E38" s="16" t="s">
        <v>260</v>
      </c>
      <c r="F38">
        <v>1</v>
      </c>
      <c r="G38" t="s">
        <v>278</v>
      </c>
      <c r="H38" t="s">
        <v>280</v>
      </c>
    </row>
    <row r="39" spans="2:8" x14ac:dyDescent="0.35">
      <c r="B39" t="s">
        <v>10</v>
      </c>
      <c r="D39" t="s">
        <v>279</v>
      </c>
      <c r="E39" s="16" t="s">
        <v>260</v>
      </c>
      <c r="F39">
        <v>1</v>
      </c>
      <c r="G39" t="s">
        <v>281</v>
      </c>
      <c r="H39" t="s">
        <v>282</v>
      </c>
    </row>
    <row r="40" spans="2:8" x14ac:dyDescent="0.35">
      <c r="B40" t="s">
        <v>10</v>
      </c>
      <c r="D40" t="s">
        <v>279</v>
      </c>
      <c r="E40" s="16" t="s">
        <v>260</v>
      </c>
      <c r="F40">
        <v>1</v>
      </c>
      <c r="G40" t="s">
        <v>283</v>
      </c>
      <c r="H40" t="s">
        <v>284</v>
      </c>
    </row>
    <row r="41" spans="2:8" x14ac:dyDescent="0.35">
      <c r="B41" t="s">
        <v>10</v>
      </c>
      <c r="D41" t="s">
        <v>279</v>
      </c>
      <c r="E41" s="16" t="s">
        <v>260</v>
      </c>
      <c r="F41">
        <v>1</v>
      </c>
      <c r="G41" t="s">
        <v>285</v>
      </c>
      <c r="H41" t="s">
        <v>286</v>
      </c>
    </row>
    <row r="42" spans="2:8" x14ac:dyDescent="0.35">
      <c r="B42" s="17" t="s">
        <v>6</v>
      </c>
      <c r="D42" t="s">
        <v>258</v>
      </c>
      <c r="E42" s="16" t="s">
        <v>289</v>
      </c>
      <c r="F42">
        <v>1</v>
      </c>
      <c r="G42" t="s">
        <v>287</v>
      </c>
      <c r="H42" t="s">
        <v>288</v>
      </c>
    </row>
    <row r="43" spans="2:8" x14ac:dyDescent="0.35">
      <c r="B43" t="s">
        <v>4</v>
      </c>
      <c r="D43" t="s">
        <v>291</v>
      </c>
      <c r="E43" s="16" t="s">
        <v>264</v>
      </c>
      <c r="F43">
        <v>1</v>
      </c>
      <c r="G43" t="s">
        <v>290</v>
      </c>
      <c r="H43" t="s">
        <v>292</v>
      </c>
    </row>
    <row r="44" spans="2:8" x14ac:dyDescent="0.35">
      <c r="B44" t="s">
        <v>4</v>
      </c>
      <c r="D44" t="s">
        <v>231</v>
      </c>
      <c r="E44" s="16" t="s">
        <v>264</v>
      </c>
      <c r="F44">
        <v>1</v>
      </c>
      <c r="G44" t="s">
        <v>290</v>
      </c>
      <c r="H44" t="s">
        <v>292</v>
      </c>
    </row>
    <row r="45" spans="2:8" x14ac:dyDescent="0.35">
      <c r="B45" t="s">
        <v>4</v>
      </c>
      <c r="D45" t="s">
        <v>234</v>
      </c>
      <c r="E45" s="16" t="s">
        <v>264</v>
      </c>
      <c r="F45">
        <v>1</v>
      </c>
      <c r="G45" t="s">
        <v>290</v>
      </c>
      <c r="H45" t="s">
        <v>292</v>
      </c>
    </row>
    <row r="46" spans="2:8" x14ac:dyDescent="0.35">
      <c r="B46" t="s">
        <v>4</v>
      </c>
      <c r="D46" t="s">
        <v>233</v>
      </c>
      <c r="E46" s="16" t="s">
        <v>264</v>
      </c>
      <c r="F46">
        <v>1</v>
      </c>
      <c r="G46" t="s">
        <v>290</v>
      </c>
      <c r="H46" t="s">
        <v>292</v>
      </c>
    </row>
    <row r="47" spans="2:8" x14ac:dyDescent="0.35">
      <c r="B47" t="s">
        <v>4</v>
      </c>
      <c r="D47" t="s">
        <v>236</v>
      </c>
      <c r="E47" s="16" t="s">
        <v>264</v>
      </c>
      <c r="F47">
        <v>1</v>
      </c>
      <c r="G47" t="s">
        <v>290</v>
      </c>
      <c r="H47" t="s">
        <v>292</v>
      </c>
    </row>
    <row r="48" spans="2:8" x14ac:dyDescent="0.35">
      <c r="B48" t="s">
        <v>4</v>
      </c>
      <c r="D48" t="s">
        <v>291</v>
      </c>
      <c r="E48" s="16" t="s">
        <v>264</v>
      </c>
      <c r="F48">
        <v>1</v>
      </c>
      <c r="G48" t="s">
        <v>293</v>
      </c>
      <c r="H48" t="s">
        <v>294</v>
      </c>
    </row>
    <row r="49" spans="2:8" x14ac:dyDescent="0.35">
      <c r="B49" t="s">
        <v>4</v>
      </c>
      <c r="D49" t="s">
        <v>231</v>
      </c>
      <c r="E49" s="16" t="s">
        <v>264</v>
      </c>
      <c r="F49">
        <v>1</v>
      </c>
      <c r="G49" t="s">
        <v>293</v>
      </c>
      <c r="H49" t="s">
        <v>294</v>
      </c>
    </row>
    <row r="50" spans="2:8" x14ac:dyDescent="0.35">
      <c r="B50" t="s">
        <v>4</v>
      </c>
      <c r="D50" t="s">
        <v>234</v>
      </c>
      <c r="E50" s="16" t="s">
        <v>264</v>
      </c>
      <c r="F50">
        <v>1</v>
      </c>
      <c r="G50" t="s">
        <v>293</v>
      </c>
      <c r="H50" t="s">
        <v>294</v>
      </c>
    </row>
    <row r="51" spans="2:8" x14ac:dyDescent="0.35">
      <c r="B51" t="s">
        <v>4</v>
      </c>
      <c r="D51" t="s">
        <v>233</v>
      </c>
      <c r="E51" s="16" t="s">
        <v>264</v>
      </c>
      <c r="F51">
        <v>1</v>
      </c>
      <c r="G51" t="s">
        <v>293</v>
      </c>
      <c r="H51" t="s">
        <v>294</v>
      </c>
    </row>
    <row r="52" spans="2:8" x14ac:dyDescent="0.35">
      <c r="B52" t="s">
        <v>4</v>
      </c>
      <c r="D52" t="s">
        <v>236</v>
      </c>
      <c r="E52" s="16" t="s">
        <v>264</v>
      </c>
      <c r="F52">
        <v>1</v>
      </c>
      <c r="G52" t="s">
        <v>293</v>
      </c>
      <c r="H52" t="s">
        <v>294</v>
      </c>
    </row>
    <row r="53" spans="2:8" x14ac:dyDescent="0.35">
      <c r="B53" t="s">
        <v>13</v>
      </c>
      <c r="D53" t="s">
        <v>249</v>
      </c>
      <c r="E53" s="16" t="s">
        <v>264</v>
      </c>
      <c r="F53">
        <v>1</v>
      </c>
      <c r="G53" t="s">
        <v>293</v>
      </c>
      <c r="H53" t="s">
        <v>294</v>
      </c>
    </row>
    <row r="54" spans="2:8" x14ac:dyDescent="0.35">
      <c r="B54" t="s">
        <v>4</v>
      </c>
      <c r="D54" t="s">
        <v>291</v>
      </c>
      <c r="E54" s="16" t="s">
        <v>264</v>
      </c>
      <c r="F54">
        <v>1</v>
      </c>
      <c r="G54" t="s">
        <v>295</v>
      </c>
      <c r="H54" t="s">
        <v>296</v>
      </c>
    </row>
    <row r="55" spans="2:8" x14ac:dyDescent="0.35">
      <c r="B55" t="s">
        <v>4</v>
      </c>
      <c r="D55" t="s">
        <v>231</v>
      </c>
      <c r="E55" s="16" t="s">
        <v>264</v>
      </c>
      <c r="F55">
        <v>1</v>
      </c>
      <c r="G55" t="s">
        <v>295</v>
      </c>
      <c r="H55" t="s">
        <v>296</v>
      </c>
    </row>
    <row r="56" spans="2:8" x14ac:dyDescent="0.35">
      <c r="B56" t="s">
        <v>4</v>
      </c>
      <c r="D56" t="s">
        <v>234</v>
      </c>
      <c r="E56" s="16" t="s">
        <v>264</v>
      </c>
      <c r="F56">
        <v>1</v>
      </c>
      <c r="G56" t="s">
        <v>295</v>
      </c>
      <c r="H56" t="s">
        <v>296</v>
      </c>
    </row>
    <row r="57" spans="2:8" x14ac:dyDescent="0.35">
      <c r="B57" t="s">
        <v>4</v>
      </c>
      <c r="D57" t="s">
        <v>233</v>
      </c>
      <c r="E57" s="16" t="s">
        <v>264</v>
      </c>
      <c r="F57">
        <v>1</v>
      </c>
      <c r="G57" t="s">
        <v>295</v>
      </c>
      <c r="H57" t="s">
        <v>296</v>
      </c>
    </row>
    <row r="58" spans="2:8" x14ac:dyDescent="0.35">
      <c r="B58" t="s">
        <v>4</v>
      </c>
      <c r="D58" t="s">
        <v>236</v>
      </c>
      <c r="E58" s="16" t="s">
        <v>264</v>
      </c>
      <c r="F58">
        <v>1</v>
      </c>
      <c r="G58" t="s">
        <v>295</v>
      </c>
      <c r="H58" t="s">
        <v>296</v>
      </c>
    </row>
    <row r="59" spans="2:8" x14ac:dyDescent="0.35">
      <c r="B59" t="s">
        <v>3</v>
      </c>
      <c r="D59" t="s">
        <v>298</v>
      </c>
      <c r="E59" s="16" t="s">
        <v>300</v>
      </c>
      <c r="F59">
        <v>1</v>
      </c>
      <c r="G59" t="s">
        <v>297</v>
      </c>
      <c r="H59" t="s">
        <v>299</v>
      </c>
    </row>
    <row r="60" spans="2:8" x14ac:dyDescent="0.35">
      <c r="B60" t="s">
        <v>3</v>
      </c>
      <c r="D60" t="s">
        <v>302</v>
      </c>
      <c r="E60" s="16" t="s">
        <v>300</v>
      </c>
      <c r="F60">
        <v>1</v>
      </c>
      <c r="G60" t="s">
        <v>301</v>
      </c>
      <c r="H60" t="s">
        <v>303</v>
      </c>
    </row>
    <row r="61" spans="2:8" x14ac:dyDescent="0.35">
      <c r="B61" t="s">
        <v>10</v>
      </c>
      <c r="D61" t="s">
        <v>279</v>
      </c>
      <c r="E61" s="16" t="s">
        <v>300</v>
      </c>
      <c r="F61">
        <v>1</v>
      </c>
      <c r="G61" t="s">
        <v>301</v>
      </c>
      <c r="H61" t="s">
        <v>303</v>
      </c>
    </row>
    <row r="62" spans="2:8" x14ac:dyDescent="0.35">
      <c r="B62" t="s">
        <v>679</v>
      </c>
      <c r="D62" t="s">
        <v>305</v>
      </c>
      <c r="E62" s="16" t="s">
        <v>256</v>
      </c>
      <c r="F62">
        <v>1</v>
      </c>
      <c r="G62" t="s">
        <v>304</v>
      </c>
      <c r="H62" t="s">
        <v>306</v>
      </c>
    </row>
    <row r="63" spans="2:8" x14ac:dyDescent="0.35">
      <c r="B63" t="s">
        <v>679</v>
      </c>
      <c r="D63" t="s">
        <v>226</v>
      </c>
      <c r="E63" s="16" t="s">
        <v>256</v>
      </c>
      <c r="F63">
        <v>1</v>
      </c>
      <c r="G63" t="s">
        <v>304</v>
      </c>
      <c r="H63" t="s">
        <v>306</v>
      </c>
    </row>
    <row r="64" spans="2:8" x14ac:dyDescent="0.35">
      <c r="B64" t="s">
        <v>3</v>
      </c>
      <c r="D64" t="s">
        <v>302</v>
      </c>
      <c r="E64" s="16" t="s">
        <v>300</v>
      </c>
      <c r="F64">
        <v>1</v>
      </c>
      <c r="G64" t="s">
        <v>307</v>
      </c>
      <c r="H64" t="s">
        <v>308</v>
      </c>
    </row>
    <row r="65" spans="2:8" x14ac:dyDescent="0.35">
      <c r="B65" t="s">
        <v>679</v>
      </c>
      <c r="D65" t="s">
        <v>305</v>
      </c>
      <c r="E65" s="16" t="s">
        <v>256</v>
      </c>
      <c r="F65">
        <v>1</v>
      </c>
      <c r="G65" t="s">
        <v>309</v>
      </c>
      <c r="H65" t="s">
        <v>310</v>
      </c>
    </row>
    <row r="66" spans="2:8" x14ac:dyDescent="0.35">
      <c r="B66" t="s">
        <v>679</v>
      </c>
      <c r="D66" t="s">
        <v>226</v>
      </c>
      <c r="E66" s="16" t="s">
        <v>256</v>
      </c>
      <c r="F66">
        <v>1</v>
      </c>
      <c r="G66" t="s">
        <v>309</v>
      </c>
      <c r="H66" t="s">
        <v>310</v>
      </c>
    </row>
    <row r="67" spans="2:8" x14ac:dyDescent="0.35">
      <c r="B67" t="s">
        <v>3</v>
      </c>
      <c r="D67" t="s">
        <v>302</v>
      </c>
      <c r="E67" s="16" t="s">
        <v>300</v>
      </c>
      <c r="F67">
        <v>1</v>
      </c>
      <c r="G67" t="s">
        <v>311</v>
      </c>
      <c r="H67" t="s">
        <v>312</v>
      </c>
    </row>
    <row r="68" spans="2:8" x14ac:dyDescent="0.35">
      <c r="B68" t="s">
        <v>678</v>
      </c>
      <c r="D68" t="s">
        <v>274</v>
      </c>
      <c r="E68" s="16" t="s">
        <v>256</v>
      </c>
      <c r="F68">
        <v>1</v>
      </c>
      <c r="G68" t="s">
        <v>313</v>
      </c>
      <c r="H68" t="s">
        <v>314</v>
      </c>
    </row>
    <row r="69" spans="2:8" x14ac:dyDescent="0.35">
      <c r="B69" s="17" t="s">
        <v>6</v>
      </c>
      <c r="D69" t="s">
        <v>254</v>
      </c>
      <c r="E69" s="16" t="s">
        <v>256</v>
      </c>
      <c r="F69">
        <v>1</v>
      </c>
      <c r="G69" t="s">
        <v>313</v>
      </c>
      <c r="H69" t="s">
        <v>314</v>
      </c>
    </row>
    <row r="70" spans="2:8" x14ac:dyDescent="0.35">
      <c r="B70" s="17" t="s">
        <v>6</v>
      </c>
      <c r="D70" t="s">
        <v>258</v>
      </c>
      <c r="E70" s="16" t="s">
        <v>256</v>
      </c>
      <c r="F70">
        <v>1</v>
      </c>
      <c r="G70" t="s">
        <v>313</v>
      </c>
      <c r="H70" t="s">
        <v>314</v>
      </c>
    </row>
    <row r="71" spans="2:8" x14ac:dyDescent="0.35">
      <c r="B71" s="17" t="s">
        <v>6</v>
      </c>
      <c r="D71" t="s">
        <v>315</v>
      </c>
      <c r="E71" s="16" t="s">
        <v>256</v>
      </c>
      <c r="F71">
        <v>1</v>
      </c>
      <c r="G71" t="s">
        <v>313</v>
      </c>
      <c r="H71" t="s">
        <v>314</v>
      </c>
    </row>
    <row r="72" spans="2:8" x14ac:dyDescent="0.35">
      <c r="B72" t="s">
        <v>679</v>
      </c>
      <c r="D72" t="s">
        <v>226</v>
      </c>
      <c r="E72" s="16" t="s">
        <v>256</v>
      </c>
      <c r="F72">
        <v>1</v>
      </c>
      <c r="G72" t="s">
        <v>316</v>
      </c>
      <c r="H72" t="s">
        <v>317</v>
      </c>
    </row>
    <row r="73" spans="2:8" x14ac:dyDescent="0.35">
      <c r="B73" t="s">
        <v>679</v>
      </c>
      <c r="D73" t="s">
        <v>318</v>
      </c>
      <c r="E73" s="16" t="s">
        <v>256</v>
      </c>
      <c r="F73">
        <v>1</v>
      </c>
      <c r="G73" t="s">
        <v>316</v>
      </c>
      <c r="H73" t="s">
        <v>317</v>
      </c>
    </row>
    <row r="74" spans="2:8" x14ac:dyDescent="0.35">
      <c r="B74" t="s">
        <v>679</v>
      </c>
      <c r="D74" t="s">
        <v>226</v>
      </c>
      <c r="E74" s="16" t="s">
        <v>256</v>
      </c>
      <c r="F74">
        <v>1</v>
      </c>
      <c r="G74" t="s">
        <v>224</v>
      </c>
      <c r="H74" t="s">
        <v>319</v>
      </c>
    </row>
    <row r="75" spans="2:8" x14ac:dyDescent="0.35">
      <c r="B75" t="s">
        <v>679</v>
      </c>
      <c r="D75" t="s">
        <v>318</v>
      </c>
      <c r="E75" s="16" t="s">
        <v>256</v>
      </c>
      <c r="F75">
        <v>1</v>
      </c>
      <c r="G75" t="s">
        <v>224</v>
      </c>
      <c r="H75" t="s">
        <v>319</v>
      </c>
    </row>
    <row r="76" spans="2:8" x14ac:dyDescent="0.35">
      <c r="B76" t="s">
        <v>4</v>
      </c>
      <c r="D76" t="s">
        <v>291</v>
      </c>
      <c r="E76" s="16" t="s">
        <v>264</v>
      </c>
      <c r="F76">
        <v>1</v>
      </c>
      <c r="G76" t="s">
        <v>320</v>
      </c>
      <c r="H76" t="s">
        <v>321</v>
      </c>
    </row>
    <row r="77" spans="2:8" x14ac:dyDescent="0.35">
      <c r="B77" t="s">
        <v>4</v>
      </c>
      <c r="D77" t="s">
        <v>231</v>
      </c>
      <c r="E77" s="16" t="s">
        <v>264</v>
      </c>
      <c r="F77">
        <v>1</v>
      </c>
      <c r="G77" t="s">
        <v>320</v>
      </c>
      <c r="H77" t="s">
        <v>321</v>
      </c>
    </row>
    <row r="78" spans="2:8" x14ac:dyDescent="0.35">
      <c r="B78" t="s">
        <v>4</v>
      </c>
      <c r="D78" t="s">
        <v>234</v>
      </c>
      <c r="E78" s="16" t="s">
        <v>264</v>
      </c>
      <c r="F78">
        <v>1</v>
      </c>
      <c r="G78" t="s">
        <v>320</v>
      </c>
      <c r="H78" t="s">
        <v>321</v>
      </c>
    </row>
    <row r="79" spans="2:8" x14ac:dyDescent="0.35">
      <c r="B79" t="s">
        <v>4</v>
      </c>
      <c r="D79" t="s">
        <v>233</v>
      </c>
      <c r="E79" s="16" t="s">
        <v>264</v>
      </c>
      <c r="F79">
        <v>1</v>
      </c>
      <c r="G79" t="s">
        <v>320</v>
      </c>
      <c r="H79" t="s">
        <v>321</v>
      </c>
    </row>
    <row r="80" spans="2:8" x14ac:dyDescent="0.35">
      <c r="B80" t="s">
        <v>4</v>
      </c>
      <c r="D80" t="s">
        <v>236</v>
      </c>
      <c r="E80" s="16" t="s">
        <v>264</v>
      </c>
      <c r="F80">
        <v>1</v>
      </c>
      <c r="G80" t="s">
        <v>320</v>
      </c>
      <c r="H80" t="s">
        <v>321</v>
      </c>
    </row>
    <row r="81" spans="2:8" x14ac:dyDescent="0.35">
      <c r="B81" t="s">
        <v>3</v>
      </c>
      <c r="D81" t="s">
        <v>323</v>
      </c>
      <c r="E81" s="16" t="s">
        <v>300</v>
      </c>
      <c r="F81">
        <v>1</v>
      </c>
      <c r="G81" t="s">
        <v>322</v>
      </c>
      <c r="H81" t="s">
        <v>324</v>
      </c>
    </row>
    <row r="82" spans="2:8" x14ac:dyDescent="0.35">
      <c r="B82" t="s">
        <v>3</v>
      </c>
      <c r="D82" t="s">
        <v>323</v>
      </c>
      <c r="E82" s="16" t="s">
        <v>300</v>
      </c>
      <c r="F82">
        <v>1</v>
      </c>
      <c r="G82" t="s">
        <v>325</v>
      </c>
      <c r="H82" t="s">
        <v>326</v>
      </c>
    </row>
    <row r="83" spans="2:8" x14ac:dyDescent="0.35">
      <c r="B83" t="s">
        <v>8</v>
      </c>
      <c r="D83" t="s">
        <v>328</v>
      </c>
      <c r="E83" s="16" t="s">
        <v>330</v>
      </c>
      <c r="F83">
        <v>1</v>
      </c>
      <c r="G83" t="s">
        <v>327</v>
      </c>
      <c r="H83" t="s">
        <v>329</v>
      </c>
    </row>
    <row r="84" spans="2:8" x14ac:dyDescent="0.35">
      <c r="B84" t="s">
        <v>679</v>
      </c>
      <c r="D84" t="s">
        <v>226</v>
      </c>
      <c r="E84" s="16" t="s">
        <v>256</v>
      </c>
      <c r="F84">
        <v>1</v>
      </c>
      <c r="G84" t="s">
        <v>331</v>
      </c>
      <c r="H84" t="s">
        <v>332</v>
      </c>
    </row>
    <row r="85" spans="2:8" x14ac:dyDescent="0.35">
      <c r="B85" t="s">
        <v>679</v>
      </c>
      <c r="D85" t="s">
        <v>318</v>
      </c>
      <c r="E85" s="16" t="s">
        <v>256</v>
      </c>
      <c r="F85">
        <v>1</v>
      </c>
      <c r="G85" t="s">
        <v>331</v>
      </c>
      <c r="H85" t="s">
        <v>332</v>
      </c>
    </row>
    <row r="86" spans="2:8" x14ac:dyDescent="0.35">
      <c r="B86" t="s">
        <v>4</v>
      </c>
      <c r="D86" t="s">
        <v>291</v>
      </c>
      <c r="E86" s="16" t="s">
        <v>264</v>
      </c>
      <c r="F86">
        <v>1</v>
      </c>
      <c r="G86" t="s">
        <v>333</v>
      </c>
      <c r="H86" t="s">
        <v>334</v>
      </c>
    </row>
    <row r="87" spans="2:8" x14ac:dyDescent="0.35">
      <c r="B87" t="s">
        <v>4</v>
      </c>
      <c r="D87" t="s">
        <v>231</v>
      </c>
      <c r="E87" s="16" t="s">
        <v>264</v>
      </c>
      <c r="F87">
        <v>1</v>
      </c>
      <c r="G87" t="s">
        <v>333</v>
      </c>
      <c r="H87" t="s">
        <v>334</v>
      </c>
    </row>
    <row r="88" spans="2:8" x14ac:dyDescent="0.35">
      <c r="B88" t="s">
        <v>4</v>
      </c>
      <c r="D88" t="s">
        <v>234</v>
      </c>
      <c r="E88" s="16" t="s">
        <v>264</v>
      </c>
      <c r="F88">
        <v>1</v>
      </c>
      <c r="G88" t="s">
        <v>333</v>
      </c>
      <c r="H88" t="s">
        <v>334</v>
      </c>
    </row>
    <row r="89" spans="2:8" x14ac:dyDescent="0.35">
      <c r="B89" t="s">
        <v>4</v>
      </c>
      <c r="D89" t="s">
        <v>233</v>
      </c>
      <c r="E89" s="16" t="s">
        <v>264</v>
      </c>
      <c r="F89">
        <v>1</v>
      </c>
      <c r="G89" t="s">
        <v>333</v>
      </c>
      <c r="H89" t="s">
        <v>334</v>
      </c>
    </row>
    <row r="90" spans="2:8" x14ac:dyDescent="0.35">
      <c r="B90" t="s">
        <v>4</v>
      </c>
      <c r="D90" t="s">
        <v>236</v>
      </c>
      <c r="E90" s="16" t="s">
        <v>264</v>
      </c>
      <c r="F90">
        <v>1</v>
      </c>
      <c r="G90" t="s">
        <v>333</v>
      </c>
      <c r="H90" t="s">
        <v>334</v>
      </c>
    </row>
    <row r="91" spans="2:8" x14ac:dyDescent="0.35">
      <c r="B91" s="17" t="s">
        <v>6</v>
      </c>
      <c r="D91" t="s">
        <v>336</v>
      </c>
      <c r="E91" s="16" t="s">
        <v>289</v>
      </c>
      <c r="F91">
        <v>1</v>
      </c>
      <c r="G91" t="s">
        <v>335</v>
      </c>
      <c r="H91" t="s">
        <v>337</v>
      </c>
    </row>
    <row r="92" spans="2:8" x14ac:dyDescent="0.35">
      <c r="B92" t="s">
        <v>678</v>
      </c>
      <c r="D92" t="s">
        <v>274</v>
      </c>
      <c r="E92" s="16" t="s">
        <v>330</v>
      </c>
      <c r="F92">
        <v>1</v>
      </c>
      <c r="G92" t="s">
        <v>338</v>
      </c>
      <c r="H92" t="s">
        <v>339</v>
      </c>
    </row>
    <row r="93" spans="2:8" x14ac:dyDescent="0.35">
      <c r="B93" s="17" t="s">
        <v>6</v>
      </c>
      <c r="D93" t="s">
        <v>336</v>
      </c>
      <c r="E93" s="16" t="s">
        <v>330</v>
      </c>
      <c r="F93">
        <v>1</v>
      </c>
      <c r="G93" t="s">
        <v>338</v>
      </c>
      <c r="H93" t="s">
        <v>339</v>
      </c>
    </row>
    <row r="94" spans="2:8" x14ac:dyDescent="0.35">
      <c r="B94" t="s">
        <v>18</v>
      </c>
      <c r="D94" t="s">
        <v>222</v>
      </c>
      <c r="E94" s="16" t="s">
        <v>289</v>
      </c>
      <c r="F94">
        <v>1</v>
      </c>
      <c r="G94" t="s">
        <v>340</v>
      </c>
      <c r="H94" t="s">
        <v>341</v>
      </c>
    </row>
    <row r="95" spans="2:8" x14ac:dyDescent="0.35">
      <c r="B95" t="s">
        <v>18</v>
      </c>
      <c r="D95" t="s">
        <v>342</v>
      </c>
      <c r="E95" s="16" t="s">
        <v>289</v>
      </c>
      <c r="F95">
        <v>1</v>
      </c>
      <c r="G95" t="s">
        <v>340</v>
      </c>
      <c r="H95" t="s">
        <v>341</v>
      </c>
    </row>
    <row r="96" spans="2:8" x14ac:dyDescent="0.35">
      <c r="B96" t="s">
        <v>18</v>
      </c>
      <c r="D96" t="s">
        <v>343</v>
      </c>
      <c r="E96" s="16" t="s">
        <v>289</v>
      </c>
      <c r="F96">
        <v>1</v>
      </c>
      <c r="G96" t="s">
        <v>340</v>
      </c>
      <c r="H96" t="s">
        <v>341</v>
      </c>
    </row>
    <row r="97" spans="2:8" x14ac:dyDescent="0.35">
      <c r="B97" t="s">
        <v>18</v>
      </c>
      <c r="D97" t="s">
        <v>223</v>
      </c>
      <c r="E97" s="16" t="s">
        <v>289</v>
      </c>
      <c r="F97">
        <v>1</v>
      </c>
      <c r="G97" t="s">
        <v>340</v>
      </c>
      <c r="H97" t="s">
        <v>341</v>
      </c>
    </row>
    <row r="98" spans="2:8" x14ac:dyDescent="0.35">
      <c r="B98" t="s">
        <v>18</v>
      </c>
      <c r="D98" t="s">
        <v>222</v>
      </c>
      <c r="E98" s="16" t="s">
        <v>289</v>
      </c>
      <c r="F98">
        <v>1</v>
      </c>
      <c r="G98" t="s">
        <v>344</v>
      </c>
      <c r="H98" t="s">
        <v>345</v>
      </c>
    </row>
    <row r="99" spans="2:8" x14ac:dyDescent="0.35">
      <c r="B99" t="s">
        <v>18</v>
      </c>
      <c r="D99" t="s">
        <v>342</v>
      </c>
      <c r="E99" s="16" t="s">
        <v>289</v>
      </c>
      <c r="F99">
        <v>1</v>
      </c>
      <c r="G99" t="s">
        <v>344</v>
      </c>
      <c r="H99" t="s">
        <v>345</v>
      </c>
    </row>
    <row r="100" spans="2:8" x14ac:dyDescent="0.35">
      <c r="B100" t="s">
        <v>18</v>
      </c>
      <c r="D100" t="s">
        <v>343</v>
      </c>
      <c r="E100" s="16" t="s">
        <v>289</v>
      </c>
      <c r="F100">
        <v>1</v>
      </c>
      <c r="G100" t="s">
        <v>344</v>
      </c>
      <c r="H100" t="s">
        <v>345</v>
      </c>
    </row>
    <row r="101" spans="2:8" x14ac:dyDescent="0.35">
      <c r="B101" t="s">
        <v>18</v>
      </c>
      <c r="D101" t="s">
        <v>223</v>
      </c>
      <c r="E101" s="16" t="s">
        <v>289</v>
      </c>
      <c r="F101">
        <v>1</v>
      </c>
      <c r="G101" t="s">
        <v>344</v>
      </c>
      <c r="H101" t="s">
        <v>345</v>
      </c>
    </row>
    <row r="102" spans="2:8" x14ac:dyDescent="0.35">
      <c r="B102" s="17" t="s">
        <v>6</v>
      </c>
      <c r="D102" t="s">
        <v>258</v>
      </c>
      <c r="E102" s="16" t="s">
        <v>348</v>
      </c>
      <c r="F102">
        <v>1</v>
      </c>
      <c r="G102" t="s">
        <v>346</v>
      </c>
      <c r="H102" t="s">
        <v>347</v>
      </c>
    </row>
    <row r="103" spans="2:8" x14ac:dyDescent="0.35">
      <c r="B103" t="s">
        <v>18</v>
      </c>
      <c r="D103" t="s">
        <v>222</v>
      </c>
      <c r="E103" s="16" t="s">
        <v>351</v>
      </c>
      <c r="F103">
        <v>1</v>
      </c>
      <c r="G103" t="s">
        <v>349</v>
      </c>
      <c r="H103" t="s">
        <v>350</v>
      </c>
    </row>
    <row r="104" spans="2:8" x14ac:dyDescent="0.35">
      <c r="B104" t="s">
        <v>18</v>
      </c>
      <c r="D104" t="s">
        <v>342</v>
      </c>
      <c r="E104" s="16" t="s">
        <v>351</v>
      </c>
      <c r="F104">
        <v>1</v>
      </c>
      <c r="G104" t="s">
        <v>349</v>
      </c>
      <c r="H104" t="s">
        <v>350</v>
      </c>
    </row>
    <row r="105" spans="2:8" x14ac:dyDescent="0.35">
      <c r="B105" t="s">
        <v>18</v>
      </c>
      <c r="D105" t="s">
        <v>343</v>
      </c>
      <c r="E105" s="16" t="s">
        <v>351</v>
      </c>
      <c r="F105">
        <v>1</v>
      </c>
      <c r="G105" t="s">
        <v>349</v>
      </c>
      <c r="H105" t="s">
        <v>350</v>
      </c>
    </row>
    <row r="106" spans="2:8" x14ac:dyDescent="0.35">
      <c r="B106" t="s">
        <v>18</v>
      </c>
      <c r="D106" t="s">
        <v>223</v>
      </c>
      <c r="E106" s="16" t="s">
        <v>351</v>
      </c>
      <c r="F106">
        <v>1</v>
      </c>
      <c r="G106" t="s">
        <v>349</v>
      </c>
      <c r="H106" t="s">
        <v>350</v>
      </c>
    </row>
    <row r="107" spans="2:8" x14ac:dyDescent="0.35">
      <c r="B107" t="s">
        <v>4</v>
      </c>
      <c r="D107" t="s">
        <v>291</v>
      </c>
      <c r="E107" s="16" t="s">
        <v>351</v>
      </c>
      <c r="F107">
        <v>1</v>
      </c>
      <c r="G107" t="s">
        <v>349</v>
      </c>
      <c r="H107" t="s">
        <v>350</v>
      </c>
    </row>
    <row r="108" spans="2:8" x14ac:dyDescent="0.35">
      <c r="B108" t="s">
        <v>4</v>
      </c>
      <c r="D108" t="s">
        <v>262</v>
      </c>
      <c r="E108" s="16" t="s">
        <v>351</v>
      </c>
      <c r="F108">
        <v>1</v>
      </c>
      <c r="G108" t="s">
        <v>349</v>
      </c>
      <c r="H108" t="s">
        <v>350</v>
      </c>
    </row>
    <row r="109" spans="2:8" x14ac:dyDescent="0.35">
      <c r="B109" t="s">
        <v>4</v>
      </c>
      <c r="D109" t="s">
        <v>235</v>
      </c>
      <c r="E109" s="16" t="s">
        <v>351</v>
      </c>
      <c r="F109">
        <v>1</v>
      </c>
      <c r="G109" t="s">
        <v>349</v>
      </c>
      <c r="H109" t="s">
        <v>350</v>
      </c>
    </row>
    <row r="110" spans="2:8" x14ac:dyDescent="0.35">
      <c r="B110" t="s">
        <v>4</v>
      </c>
      <c r="D110" t="s">
        <v>231</v>
      </c>
      <c r="E110" s="16" t="s">
        <v>351</v>
      </c>
      <c r="F110">
        <v>1</v>
      </c>
      <c r="G110" t="s">
        <v>349</v>
      </c>
      <c r="H110" t="s">
        <v>350</v>
      </c>
    </row>
    <row r="111" spans="2:8" x14ac:dyDescent="0.35">
      <c r="B111" t="s">
        <v>4</v>
      </c>
      <c r="D111" t="s">
        <v>234</v>
      </c>
      <c r="E111" s="16" t="s">
        <v>351</v>
      </c>
      <c r="F111">
        <v>1</v>
      </c>
      <c r="G111" t="s">
        <v>349</v>
      </c>
      <c r="H111" t="s">
        <v>350</v>
      </c>
    </row>
    <row r="112" spans="2:8" x14ac:dyDescent="0.35">
      <c r="B112" t="s">
        <v>4</v>
      </c>
      <c r="D112" t="s">
        <v>233</v>
      </c>
      <c r="E112" s="16" t="s">
        <v>351</v>
      </c>
      <c r="F112">
        <v>1</v>
      </c>
      <c r="G112" t="s">
        <v>349</v>
      </c>
      <c r="H112" t="s">
        <v>350</v>
      </c>
    </row>
    <row r="113" spans="2:8" x14ac:dyDescent="0.35">
      <c r="B113" t="s">
        <v>4</v>
      </c>
      <c r="D113" t="s">
        <v>236</v>
      </c>
      <c r="E113" s="16" t="s">
        <v>351</v>
      </c>
      <c r="F113">
        <v>1</v>
      </c>
      <c r="G113" t="s">
        <v>349</v>
      </c>
      <c r="H113" t="s">
        <v>350</v>
      </c>
    </row>
    <row r="114" spans="2:8" x14ac:dyDescent="0.35">
      <c r="B114" s="17" t="s">
        <v>6</v>
      </c>
      <c r="D114" t="s">
        <v>352</v>
      </c>
      <c r="E114" s="16" t="s">
        <v>351</v>
      </c>
      <c r="F114">
        <v>1</v>
      </c>
      <c r="G114" t="s">
        <v>349</v>
      </c>
      <c r="H114" t="s">
        <v>350</v>
      </c>
    </row>
    <row r="115" spans="2:8" x14ac:dyDescent="0.35">
      <c r="B115" s="17" t="s">
        <v>6</v>
      </c>
      <c r="D115" t="s">
        <v>353</v>
      </c>
      <c r="E115" s="16" t="s">
        <v>351</v>
      </c>
      <c r="F115">
        <v>1</v>
      </c>
      <c r="G115" t="s">
        <v>349</v>
      </c>
      <c r="H115" t="s">
        <v>350</v>
      </c>
    </row>
    <row r="116" spans="2:8" x14ac:dyDescent="0.35">
      <c r="B116" s="17" t="s">
        <v>6</v>
      </c>
      <c r="D116" t="s">
        <v>242</v>
      </c>
      <c r="E116" s="16" t="s">
        <v>351</v>
      </c>
      <c r="F116">
        <v>1</v>
      </c>
      <c r="G116" t="s">
        <v>349</v>
      </c>
      <c r="H116" t="s">
        <v>350</v>
      </c>
    </row>
    <row r="117" spans="2:8" x14ac:dyDescent="0.35">
      <c r="B117" t="s">
        <v>3</v>
      </c>
      <c r="D117" t="s">
        <v>298</v>
      </c>
      <c r="E117" s="16" t="s">
        <v>351</v>
      </c>
      <c r="F117">
        <v>1</v>
      </c>
      <c r="G117" t="s">
        <v>349</v>
      </c>
      <c r="H117" t="s">
        <v>350</v>
      </c>
    </row>
    <row r="118" spans="2:8" x14ac:dyDescent="0.35">
      <c r="B118" t="s">
        <v>679</v>
      </c>
      <c r="D118" t="s">
        <v>305</v>
      </c>
      <c r="E118" s="16" t="s">
        <v>256</v>
      </c>
      <c r="F118">
        <v>1</v>
      </c>
      <c r="G118" t="s">
        <v>227</v>
      </c>
      <c r="H118" t="s">
        <v>354</v>
      </c>
    </row>
    <row r="119" spans="2:8" x14ac:dyDescent="0.35">
      <c r="B119" t="s">
        <v>679</v>
      </c>
      <c r="D119" t="s">
        <v>226</v>
      </c>
      <c r="E119" s="16" t="s">
        <v>256</v>
      </c>
      <c r="F119">
        <v>1</v>
      </c>
      <c r="G119" t="s">
        <v>227</v>
      </c>
      <c r="H119" t="s">
        <v>354</v>
      </c>
    </row>
    <row r="120" spans="2:8" x14ac:dyDescent="0.35">
      <c r="B120" s="17" t="s">
        <v>6</v>
      </c>
      <c r="D120" t="s">
        <v>356</v>
      </c>
      <c r="E120" s="16" t="s">
        <v>358</v>
      </c>
      <c r="F120">
        <v>1</v>
      </c>
      <c r="G120" t="s">
        <v>355</v>
      </c>
      <c r="H120" t="s">
        <v>357</v>
      </c>
    </row>
    <row r="121" spans="2:8" x14ac:dyDescent="0.35">
      <c r="B121" s="17" t="s">
        <v>6</v>
      </c>
      <c r="D121" t="s">
        <v>356</v>
      </c>
      <c r="E121" s="16" t="s">
        <v>358</v>
      </c>
      <c r="F121">
        <v>1</v>
      </c>
      <c r="G121" t="s">
        <v>359</v>
      </c>
      <c r="H121" t="s">
        <v>360</v>
      </c>
    </row>
    <row r="122" spans="2:8" x14ac:dyDescent="0.35">
      <c r="B122" s="17" t="s">
        <v>6</v>
      </c>
      <c r="D122" t="s">
        <v>254</v>
      </c>
      <c r="E122" s="16" t="s">
        <v>330</v>
      </c>
      <c r="F122">
        <v>1</v>
      </c>
      <c r="G122" t="s">
        <v>361</v>
      </c>
      <c r="H122" t="s">
        <v>362</v>
      </c>
    </row>
    <row r="123" spans="2:8" x14ac:dyDescent="0.35">
      <c r="B123" t="s">
        <v>8</v>
      </c>
      <c r="D123" t="s">
        <v>364</v>
      </c>
      <c r="E123" s="16" t="s">
        <v>330</v>
      </c>
      <c r="F123">
        <v>1</v>
      </c>
      <c r="G123" t="s">
        <v>363</v>
      </c>
      <c r="H123" t="s">
        <v>365</v>
      </c>
    </row>
    <row r="124" spans="2:8" x14ac:dyDescent="0.35">
      <c r="B124" s="17" t="s">
        <v>6</v>
      </c>
      <c r="D124" t="s">
        <v>336</v>
      </c>
      <c r="E124" s="16" t="s">
        <v>260</v>
      </c>
      <c r="F124">
        <v>1</v>
      </c>
      <c r="G124" t="s">
        <v>366</v>
      </c>
      <c r="H124" t="s">
        <v>367</v>
      </c>
    </row>
    <row r="125" spans="2:8" x14ac:dyDescent="0.35">
      <c r="B125" s="17" t="s">
        <v>6</v>
      </c>
      <c r="D125" t="s">
        <v>258</v>
      </c>
      <c r="E125" s="16" t="s">
        <v>260</v>
      </c>
      <c r="F125">
        <v>1</v>
      </c>
      <c r="G125" t="s">
        <v>366</v>
      </c>
      <c r="H125" t="s">
        <v>367</v>
      </c>
    </row>
    <row r="126" spans="2:8" x14ac:dyDescent="0.35">
      <c r="B126" s="17" t="s">
        <v>6</v>
      </c>
      <c r="D126" t="s">
        <v>368</v>
      </c>
      <c r="E126" s="16" t="s">
        <v>260</v>
      </c>
      <c r="F126">
        <v>1</v>
      </c>
      <c r="G126" t="s">
        <v>366</v>
      </c>
      <c r="H126" t="s">
        <v>367</v>
      </c>
    </row>
    <row r="127" spans="2:8" x14ac:dyDescent="0.35">
      <c r="B127" t="s">
        <v>13</v>
      </c>
      <c r="D127" t="s">
        <v>247</v>
      </c>
      <c r="E127" s="16" t="s">
        <v>260</v>
      </c>
      <c r="F127">
        <v>1</v>
      </c>
      <c r="G127" t="s">
        <v>366</v>
      </c>
      <c r="H127" t="s">
        <v>367</v>
      </c>
    </row>
    <row r="128" spans="2:8" x14ac:dyDescent="0.35">
      <c r="B128" s="17" t="s">
        <v>6</v>
      </c>
      <c r="D128" t="s">
        <v>336</v>
      </c>
      <c r="E128" s="16" t="s">
        <v>260</v>
      </c>
      <c r="F128">
        <v>1</v>
      </c>
      <c r="G128" t="s">
        <v>369</v>
      </c>
      <c r="H128" t="s">
        <v>370</v>
      </c>
    </row>
    <row r="129" spans="2:8" x14ac:dyDescent="0.35">
      <c r="B129" s="17" t="s">
        <v>6</v>
      </c>
      <c r="D129" t="s">
        <v>258</v>
      </c>
      <c r="E129" s="16" t="s">
        <v>260</v>
      </c>
      <c r="F129">
        <v>1</v>
      </c>
      <c r="G129" t="s">
        <v>369</v>
      </c>
      <c r="H129" t="s">
        <v>370</v>
      </c>
    </row>
    <row r="130" spans="2:8" x14ac:dyDescent="0.35">
      <c r="B130" t="s">
        <v>13</v>
      </c>
      <c r="D130" t="s">
        <v>247</v>
      </c>
      <c r="E130" s="16" t="s">
        <v>260</v>
      </c>
      <c r="F130">
        <v>1</v>
      </c>
      <c r="G130" t="s">
        <v>369</v>
      </c>
      <c r="H130" t="s">
        <v>370</v>
      </c>
    </row>
    <row r="131" spans="2:8" x14ac:dyDescent="0.35">
      <c r="B131" t="s">
        <v>10</v>
      </c>
      <c r="D131" t="s">
        <v>279</v>
      </c>
      <c r="E131" s="16" t="s">
        <v>373</v>
      </c>
      <c r="F131">
        <v>1</v>
      </c>
      <c r="G131" t="s">
        <v>371</v>
      </c>
      <c r="H131" t="s">
        <v>372</v>
      </c>
    </row>
    <row r="132" spans="2:8" x14ac:dyDescent="0.35">
      <c r="B132" t="s">
        <v>10</v>
      </c>
      <c r="D132" t="s">
        <v>279</v>
      </c>
      <c r="E132" s="16" t="s">
        <v>373</v>
      </c>
      <c r="F132">
        <v>1</v>
      </c>
      <c r="G132" t="s">
        <v>374</v>
      </c>
      <c r="H132" t="s">
        <v>375</v>
      </c>
    </row>
    <row r="133" spans="2:8" x14ac:dyDescent="0.35">
      <c r="B133" s="17" t="s">
        <v>6</v>
      </c>
      <c r="D133" t="s">
        <v>258</v>
      </c>
      <c r="E133" s="16" t="s">
        <v>260</v>
      </c>
      <c r="F133">
        <v>1</v>
      </c>
      <c r="G133" t="s">
        <v>376</v>
      </c>
      <c r="H133" t="s">
        <v>377</v>
      </c>
    </row>
    <row r="134" spans="2:8" x14ac:dyDescent="0.35">
      <c r="B134" t="s">
        <v>4</v>
      </c>
      <c r="D134" t="s">
        <v>291</v>
      </c>
      <c r="E134" s="16" t="s">
        <v>348</v>
      </c>
      <c r="F134">
        <v>1</v>
      </c>
      <c r="G134" t="s">
        <v>378</v>
      </c>
      <c r="H134" t="s">
        <v>379</v>
      </c>
    </row>
    <row r="135" spans="2:8" x14ac:dyDescent="0.35">
      <c r="B135" s="17" t="s">
        <v>6</v>
      </c>
      <c r="D135" t="s">
        <v>258</v>
      </c>
      <c r="E135" s="16" t="s">
        <v>348</v>
      </c>
      <c r="F135">
        <v>1</v>
      </c>
      <c r="G135" t="s">
        <v>378</v>
      </c>
      <c r="H135" t="s">
        <v>379</v>
      </c>
    </row>
    <row r="136" spans="2:8" x14ac:dyDescent="0.35">
      <c r="B136" t="s">
        <v>4</v>
      </c>
      <c r="D136" t="s">
        <v>291</v>
      </c>
      <c r="E136" s="16" t="s">
        <v>264</v>
      </c>
      <c r="F136">
        <v>1</v>
      </c>
      <c r="G136" t="s">
        <v>380</v>
      </c>
      <c r="H136" t="s">
        <v>381</v>
      </c>
    </row>
    <row r="137" spans="2:8" x14ac:dyDescent="0.35">
      <c r="B137" t="s">
        <v>4</v>
      </c>
      <c r="D137" t="s">
        <v>231</v>
      </c>
      <c r="E137" s="16" t="s">
        <v>264</v>
      </c>
      <c r="F137">
        <v>1</v>
      </c>
      <c r="G137" t="s">
        <v>380</v>
      </c>
      <c r="H137" t="s">
        <v>381</v>
      </c>
    </row>
    <row r="138" spans="2:8" x14ac:dyDescent="0.35">
      <c r="B138" t="s">
        <v>4</v>
      </c>
      <c r="D138" t="s">
        <v>234</v>
      </c>
      <c r="E138" s="16" t="s">
        <v>264</v>
      </c>
      <c r="F138">
        <v>1</v>
      </c>
      <c r="G138" t="s">
        <v>380</v>
      </c>
      <c r="H138" t="s">
        <v>381</v>
      </c>
    </row>
    <row r="139" spans="2:8" x14ac:dyDescent="0.35">
      <c r="B139" t="s">
        <v>4</v>
      </c>
      <c r="D139" t="s">
        <v>233</v>
      </c>
      <c r="E139" s="16" t="s">
        <v>264</v>
      </c>
      <c r="F139">
        <v>1</v>
      </c>
      <c r="G139" t="s">
        <v>380</v>
      </c>
      <c r="H139" t="s">
        <v>381</v>
      </c>
    </row>
    <row r="140" spans="2:8" x14ac:dyDescent="0.35">
      <c r="B140" t="s">
        <v>4</v>
      </c>
      <c r="D140" t="s">
        <v>236</v>
      </c>
      <c r="E140" s="16" t="s">
        <v>264</v>
      </c>
      <c r="F140">
        <v>1</v>
      </c>
      <c r="G140" t="s">
        <v>380</v>
      </c>
      <c r="H140" t="s">
        <v>381</v>
      </c>
    </row>
    <row r="141" spans="2:8" x14ac:dyDescent="0.35">
      <c r="B141" t="s">
        <v>13</v>
      </c>
      <c r="D141" t="s">
        <v>249</v>
      </c>
      <c r="E141" s="16" t="s">
        <v>264</v>
      </c>
      <c r="F141">
        <v>1</v>
      </c>
      <c r="G141" t="s">
        <v>380</v>
      </c>
      <c r="H141" t="s">
        <v>381</v>
      </c>
    </row>
    <row r="142" spans="2:8" x14ac:dyDescent="0.35">
      <c r="B142" t="s">
        <v>4</v>
      </c>
      <c r="D142" t="s">
        <v>291</v>
      </c>
      <c r="E142" s="16" t="s">
        <v>264</v>
      </c>
      <c r="F142">
        <v>1</v>
      </c>
      <c r="G142" t="s">
        <v>382</v>
      </c>
      <c r="H142" t="s">
        <v>383</v>
      </c>
    </row>
    <row r="143" spans="2:8" x14ac:dyDescent="0.35">
      <c r="B143" t="s">
        <v>4</v>
      </c>
      <c r="D143" t="s">
        <v>231</v>
      </c>
      <c r="E143" s="16" t="s">
        <v>264</v>
      </c>
      <c r="F143">
        <v>1</v>
      </c>
      <c r="G143" t="s">
        <v>382</v>
      </c>
      <c r="H143" t="s">
        <v>383</v>
      </c>
    </row>
    <row r="144" spans="2:8" x14ac:dyDescent="0.35">
      <c r="B144" t="s">
        <v>4</v>
      </c>
      <c r="D144" t="s">
        <v>234</v>
      </c>
      <c r="E144" s="16" t="s">
        <v>264</v>
      </c>
      <c r="F144">
        <v>1</v>
      </c>
      <c r="G144" t="s">
        <v>382</v>
      </c>
      <c r="H144" t="s">
        <v>383</v>
      </c>
    </row>
    <row r="145" spans="2:8" x14ac:dyDescent="0.35">
      <c r="B145" t="s">
        <v>4</v>
      </c>
      <c r="D145" t="s">
        <v>233</v>
      </c>
      <c r="E145" s="16" t="s">
        <v>264</v>
      </c>
      <c r="F145">
        <v>1</v>
      </c>
      <c r="G145" t="s">
        <v>382</v>
      </c>
      <c r="H145" t="s">
        <v>383</v>
      </c>
    </row>
    <row r="146" spans="2:8" x14ac:dyDescent="0.35">
      <c r="B146" t="s">
        <v>4</v>
      </c>
      <c r="D146" t="s">
        <v>236</v>
      </c>
      <c r="E146" s="16" t="s">
        <v>264</v>
      </c>
      <c r="F146">
        <v>1</v>
      </c>
      <c r="G146" t="s">
        <v>382</v>
      </c>
      <c r="H146" t="s">
        <v>383</v>
      </c>
    </row>
    <row r="147" spans="2:8" x14ac:dyDescent="0.35">
      <c r="B147" t="s">
        <v>13</v>
      </c>
      <c r="D147" t="s">
        <v>249</v>
      </c>
      <c r="E147" s="16" t="s">
        <v>264</v>
      </c>
      <c r="F147">
        <v>1</v>
      </c>
      <c r="G147" t="s">
        <v>382</v>
      </c>
      <c r="H147" t="s">
        <v>383</v>
      </c>
    </row>
    <row r="148" spans="2:8" x14ac:dyDescent="0.35">
      <c r="B148" t="s">
        <v>4</v>
      </c>
      <c r="D148" t="s">
        <v>291</v>
      </c>
      <c r="E148" s="16" t="s">
        <v>264</v>
      </c>
      <c r="F148">
        <v>1</v>
      </c>
      <c r="G148" t="s">
        <v>384</v>
      </c>
      <c r="H148" t="s">
        <v>385</v>
      </c>
    </row>
    <row r="149" spans="2:8" x14ac:dyDescent="0.35">
      <c r="B149" t="s">
        <v>4</v>
      </c>
      <c r="D149" t="s">
        <v>231</v>
      </c>
      <c r="E149" s="16" t="s">
        <v>264</v>
      </c>
      <c r="F149">
        <v>1</v>
      </c>
      <c r="G149" t="s">
        <v>384</v>
      </c>
      <c r="H149" t="s">
        <v>385</v>
      </c>
    </row>
    <row r="150" spans="2:8" x14ac:dyDescent="0.35">
      <c r="B150" t="s">
        <v>4</v>
      </c>
      <c r="D150" t="s">
        <v>234</v>
      </c>
      <c r="E150" s="16" t="s">
        <v>264</v>
      </c>
      <c r="F150">
        <v>1</v>
      </c>
      <c r="G150" t="s">
        <v>384</v>
      </c>
      <c r="H150" t="s">
        <v>385</v>
      </c>
    </row>
    <row r="151" spans="2:8" x14ac:dyDescent="0.35">
      <c r="B151" t="s">
        <v>4</v>
      </c>
      <c r="D151" t="s">
        <v>233</v>
      </c>
      <c r="E151" s="16" t="s">
        <v>264</v>
      </c>
      <c r="F151">
        <v>1</v>
      </c>
      <c r="G151" t="s">
        <v>384</v>
      </c>
      <c r="H151" t="s">
        <v>385</v>
      </c>
    </row>
    <row r="152" spans="2:8" x14ac:dyDescent="0.35">
      <c r="B152" t="s">
        <v>4</v>
      </c>
      <c r="D152" t="s">
        <v>236</v>
      </c>
      <c r="E152" s="16" t="s">
        <v>264</v>
      </c>
      <c r="F152">
        <v>1</v>
      </c>
      <c r="G152" t="s">
        <v>384</v>
      </c>
      <c r="H152" t="s">
        <v>385</v>
      </c>
    </row>
    <row r="153" spans="2:8" x14ac:dyDescent="0.35">
      <c r="B153" t="s">
        <v>13</v>
      </c>
      <c r="D153" t="s">
        <v>249</v>
      </c>
      <c r="E153" s="16" t="s">
        <v>264</v>
      </c>
      <c r="F153">
        <v>1</v>
      </c>
      <c r="G153" t="s">
        <v>384</v>
      </c>
      <c r="H153" t="s">
        <v>385</v>
      </c>
    </row>
    <row r="154" spans="2:8" x14ac:dyDescent="0.35">
      <c r="B154" t="s">
        <v>4</v>
      </c>
      <c r="D154" t="s">
        <v>291</v>
      </c>
      <c r="E154" s="16" t="s">
        <v>264</v>
      </c>
      <c r="F154">
        <v>1</v>
      </c>
      <c r="G154" t="s">
        <v>386</v>
      </c>
      <c r="H154" t="s">
        <v>387</v>
      </c>
    </row>
    <row r="155" spans="2:8" x14ac:dyDescent="0.35">
      <c r="B155" t="s">
        <v>4</v>
      </c>
      <c r="D155" t="s">
        <v>231</v>
      </c>
      <c r="E155" s="16" t="s">
        <v>264</v>
      </c>
      <c r="F155">
        <v>1</v>
      </c>
      <c r="G155" t="s">
        <v>386</v>
      </c>
      <c r="H155" t="s">
        <v>387</v>
      </c>
    </row>
    <row r="156" spans="2:8" x14ac:dyDescent="0.35">
      <c r="B156" t="s">
        <v>4</v>
      </c>
      <c r="D156" t="s">
        <v>234</v>
      </c>
      <c r="E156" s="16" t="s">
        <v>264</v>
      </c>
      <c r="F156">
        <v>1</v>
      </c>
      <c r="G156" t="s">
        <v>386</v>
      </c>
      <c r="H156" t="s">
        <v>387</v>
      </c>
    </row>
    <row r="157" spans="2:8" x14ac:dyDescent="0.35">
      <c r="B157" t="s">
        <v>4</v>
      </c>
      <c r="D157" t="s">
        <v>233</v>
      </c>
      <c r="E157" s="16" t="s">
        <v>264</v>
      </c>
      <c r="F157">
        <v>1</v>
      </c>
      <c r="G157" t="s">
        <v>386</v>
      </c>
      <c r="H157" t="s">
        <v>387</v>
      </c>
    </row>
    <row r="158" spans="2:8" x14ac:dyDescent="0.35">
      <c r="B158" t="s">
        <v>4</v>
      </c>
      <c r="D158" t="s">
        <v>236</v>
      </c>
      <c r="E158" s="16" t="s">
        <v>264</v>
      </c>
      <c r="F158">
        <v>1</v>
      </c>
      <c r="G158" t="s">
        <v>386</v>
      </c>
      <c r="H158" t="s">
        <v>387</v>
      </c>
    </row>
    <row r="159" spans="2:8" x14ac:dyDescent="0.35">
      <c r="B159" t="s">
        <v>13</v>
      </c>
      <c r="D159" t="s">
        <v>249</v>
      </c>
      <c r="E159" s="16" t="s">
        <v>264</v>
      </c>
      <c r="F159">
        <v>1</v>
      </c>
      <c r="G159" t="s">
        <v>386</v>
      </c>
      <c r="H159" t="s">
        <v>387</v>
      </c>
    </row>
    <row r="160" spans="2:8" x14ac:dyDescent="0.35">
      <c r="B160" t="s">
        <v>4</v>
      </c>
      <c r="D160" t="s">
        <v>291</v>
      </c>
      <c r="E160" s="16" t="s">
        <v>264</v>
      </c>
      <c r="F160">
        <v>1</v>
      </c>
      <c r="G160" t="s">
        <v>388</v>
      </c>
      <c r="H160" t="s">
        <v>389</v>
      </c>
    </row>
    <row r="161" spans="2:8" x14ac:dyDescent="0.35">
      <c r="B161" t="s">
        <v>4</v>
      </c>
      <c r="D161" t="s">
        <v>231</v>
      </c>
      <c r="E161" s="16" t="s">
        <v>264</v>
      </c>
      <c r="F161">
        <v>1</v>
      </c>
      <c r="G161" t="s">
        <v>388</v>
      </c>
      <c r="H161" t="s">
        <v>389</v>
      </c>
    </row>
    <row r="162" spans="2:8" x14ac:dyDescent="0.35">
      <c r="B162" t="s">
        <v>4</v>
      </c>
      <c r="D162" t="s">
        <v>234</v>
      </c>
      <c r="E162" s="16" t="s">
        <v>264</v>
      </c>
      <c r="F162">
        <v>1</v>
      </c>
      <c r="G162" t="s">
        <v>388</v>
      </c>
      <c r="H162" t="s">
        <v>389</v>
      </c>
    </row>
    <row r="163" spans="2:8" x14ac:dyDescent="0.35">
      <c r="B163" t="s">
        <v>4</v>
      </c>
      <c r="D163" t="s">
        <v>233</v>
      </c>
      <c r="E163" s="16" t="s">
        <v>264</v>
      </c>
      <c r="F163">
        <v>1</v>
      </c>
      <c r="G163" t="s">
        <v>388</v>
      </c>
      <c r="H163" t="s">
        <v>389</v>
      </c>
    </row>
    <row r="164" spans="2:8" x14ac:dyDescent="0.35">
      <c r="B164" t="s">
        <v>4</v>
      </c>
      <c r="D164" t="s">
        <v>236</v>
      </c>
      <c r="E164" s="16" t="s">
        <v>264</v>
      </c>
      <c r="F164">
        <v>1</v>
      </c>
      <c r="G164" t="s">
        <v>388</v>
      </c>
      <c r="H164" t="s">
        <v>389</v>
      </c>
    </row>
    <row r="165" spans="2:8" x14ac:dyDescent="0.35">
      <c r="B165" t="s">
        <v>13</v>
      </c>
      <c r="D165" t="s">
        <v>249</v>
      </c>
      <c r="E165" s="16" t="s">
        <v>264</v>
      </c>
      <c r="F165">
        <v>1</v>
      </c>
      <c r="G165" t="s">
        <v>388</v>
      </c>
      <c r="H165" t="s">
        <v>389</v>
      </c>
    </row>
    <row r="166" spans="2:8" x14ac:dyDescent="0.35">
      <c r="B166" t="s">
        <v>4</v>
      </c>
      <c r="D166" t="s">
        <v>291</v>
      </c>
      <c r="E166" s="16" t="s">
        <v>264</v>
      </c>
      <c r="F166">
        <v>1</v>
      </c>
      <c r="G166" t="s">
        <v>390</v>
      </c>
      <c r="H166" t="s">
        <v>391</v>
      </c>
    </row>
    <row r="167" spans="2:8" x14ac:dyDescent="0.35">
      <c r="B167" t="s">
        <v>4</v>
      </c>
      <c r="D167" t="s">
        <v>231</v>
      </c>
      <c r="E167" s="16" t="s">
        <v>264</v>
      </c>
      <c r="F167">
        <v>1</v>
      </c>
      <c r="G167" t="s">
        <v>390</v>
      </c>
      <c r="H167" t="s">
        <v>391</v>
      </c>
    </row>
    <row r="168" spans="2:8" x14ac:dyDescent="0.35">
      <c r="B168" t="s">
        <v>4</v>
      </c>
      <c r="D168" t="s">
        <v>234</v>
      </c>
      <c r="E168" s="16" t="s">
        <v>264</v>
      </c>
      <c r="F168">
        <v>1</v>
      </c>
      <c r="G168" t="s">
        <v>390</v>
      </c>
      <c r="H168" t="s">
        <v>391</v>
      </c>
    </row>
    <row r="169" spans="2:8" x14ac:dyDescent="0.35">
      <c r="B169" t="s">
        <v>4</v>
      </c>
      <c r="D169" t="s">
        <v>233</v>
      </c>
      <c r="E169" s="16" t="s">
        <v>264</v>
      </c>
      <c r="F169">
        <v>1</v>
      </c>
      <c r="G169" t="s">
        <v>390</v>
      </c>
      <c r="H169" t="s">
        <v>391</v>
      </c>
    </row>
    <row r="170" spans="2:8" x14ac:dyDescent="0.35">
      <c r="B170" t="s">
        <v>4</v>
      </c>
      <c r="D170" t="s">
        <v>236</v>
      </c>
      <c r="E170" s="16" t="s">
        <v>264</v>
      </c>
      <c r="F170">
        <v>1</v>
      </c>
      <c r="G170" t="s">
        <v>390</v>
      </c>
      <c r="H170" t="s">
        <v>391</v>
      </c>
    </row>
    <row r="171" spans="2:8" x14ac:dyDescent="0.35">
      <c r="B171" t="s">
        <v>13</v>
      </c>
      <c r="D171" t="s">
        <v>249</v>
      </c>
      <c r="E171" s="16" t="s">
        <v>264</v>
      </c>
      <c r="F171">
        <v>1</v>
      </c>
      <c r="G171" t="s">
        <v>390</v>
      </c>
      <c r="H171" t="s">
        <v>391</v>
      </c>
    </row>
    <row r="172" spans="2:8" x14ac:dyDescent="0.35">
      <c r="B172" t="s">
        <v>4</v>
      </c>
      <c r="D172" t="s">
        <v>291</v>
      </c>
      <c r="E172" s="16" t="s">
        <v>264</v>
      </c>
      <c r="F172">
        <v>1</v>
      </c>
      <c r="G172" t="s">
        <v>392</v>
      </c>
      <c r="H172" t="s">
        <v>393</v>
      </c>
    </row>
    <row r="173" spans="2:8" x14ac:dyDescent="0.35">
      <c r="B173" t="s">
        <v>4</v>
      </c>
      <c r="D173" t="s">
        <v>231</v>
      </c>
      <c r="E173" s="16" t="s">
        <v>264</v>
      </c>
      <c r="F173">
        <v>1</v>
      </c>
      <c r="G173" t="s">
        <v>392</v>
      </c>
      <c r="H173" t="s">
        <v>393</v>
      </c>
    </row>
    <row r="174" spans="2:8" x14ac:dyDescent="0.35">
      <c r="B174" t="s">
        <v>4</v>
      </c>
      <c r="D174" t="s">
        <v>234</v>
      </c>
      <c r="E174" s="16" t="s">
        <v>264</v>
      </c>
      <c r="F174">
        <v>1</v>
      </c>
      <c r="G174" t="s">
        <v>392</v>
      </c>
      <c r="H174" t="s">
        <v>393</v>
      </c>
    </row>
    <row r="175" spans="2:8" x14ac:dyDescent="0.35">
      <c r="B175" t="s">
        <v>4</v>
      </c>
      <c r="D175" t="s">
        <v>233</v>
      </c>
      <c r="E175" s="16" t="s">
        <v>264</v>
      </c>
      <c r="F175">
        <v>1</v>
      </c>
      <c r="G175" t="s">
        <v>392</v>
      </c>
      <c r="H175" t="s">
        <v>393</v>
      </c>
    </row>
    <row r="176" spans="2:8" x14ac:dyDescent="0.35">
      <c r="B176" t="s">
        <v>4</v>
      </c>
      <c r="D176" t="s">
        <v>236</v>
      </c>
      <c r="E176" s="16" t="s">
        <v>264</v>
      </c>
      <c r="F176">
        <v>1</v>
      </c>
      <c r="G176" t="s">
        <v>392</v>
      </c>
      <c r="H176" t="s">
        <v>393</v>
      </c>
    </row>
    <row r="177" spans="2:8" x14ac:dyDescent="0.35">
      <c r="B177" t="s">
        <v>13</v>
      </c>
      <c r="D177" t="s">
        <v>249</v>
      </c>
      <c r="E177" s="16" t="s">
        <v>264</v>
      </c>
      <c r="F177">
        <v>1</v>
      </c>
      <c r="G177" t="s">
        <v>392</v>
      </c>
      <c r="H177" t="s">
        <v>393</v>
      </c>
    </row>
    <row r="178" spans="2:8" x14ac:dyDescent="0.35">
      <c r="B178" t="s">
        <v>4</v>
      </c>
      <c r="D178" t="s">
        <v>291</v>
      </c>
      <c r="E178" s="16" t="s">
        <v>264</v>
      </c>
      <c r="F178">
        <v>1</v>
      </c>
      <c r="G178" t="s">
        <v>291</v>
      </c>
      <c r="H178" t="s">
        <v>394</v>
      </c>
    </row>
    <row r="179" spans="2:8" x14ac:dyDescent="0.35">
      <c r="B179" t="s">
        <v>4</v>
      </c>
      <c r="D179" t="s">
        <v>231</v>
      </c>
      <c r="E179" s="16" t="s">
        <v>264</v>
      </c>
      <c r="F179">
        <v>1</v>
      </c>
      <c r="G179" t="s">
        <v>291</v>
      </c>
      <c r="H179" t="s">
        <v>394</v>
      </c>
    </row>
    <row r="180" spans="2:8" x14ac:dyDescent="0.35">
      <c r="B180" t="s">
        <v>4</v>
      </c>
      <c r="D180" t="s">
        <v>234</v>
      </c>
      <c r="E180" s="16" t="s">
        <v>264</v>
      </c>
      <c r="F180">
        <v>1</v>
      </c>
      <c r="G180" t="s">
        <v>291</v>
      </c>
      <c r="H180" t="s">
        <v>394</v>
      </c>
    </row>
    <row r="181" spans="2:8" x14ac:dyDescent="0.35">
      <c r="B181" t="s">
        <v>4</v>
      </c>
      <c r="D181" t="s">
        <v>233</v>
      </c>
      <c r="E181" s="16" t="s">
        <v>264</v>
      </c>
      <c r="F181">
        <v>1</v>
      </c>
      <c r="G181" t="s">
        <v>291</v>
      </c>
      <c r="H181" t="s">
        <v>394</v>
      </c>
    </row>
    <row r="182" spans="2:8" x14ac:dyDescent="0.35">
      <c r="B182" t="s">
        <v>4</v>
      </c>
      <c r="D182" t="s">
        <v>236</v>
      </c>
      <c r="E182" s="16" t="s">
        <v>264</v>
      </c>
      <c r="F182">
        <v>1</v>
      </c>
      <c r="G182" t="s">
        <v>291</v>
      </c>
      <c r="H182" t="s">
        <v>394</v>
      </c>
    </row>
    <row r="183" spans="2:8" x14ac:dyDescent="0.35">
      <c r="B183" t="s">
        <v>13</v>
      </c>
      <c r="D183" t="s">
        <v>249</v>
      </c>
      <c r="E183" s="16" t="s">
        <v>264</v>
      </c>
      <c r="F183">
        <v>1</v>
      </c>
      <c r="G183" t="s">
        <v>291</v>
      </c>
      <c r="H183" t="s">
        <v>394</v>
      </c>
    </row>
    <row r="184" spans="2:8" x14ac:dyDescent="0.35">
      <c r="B184" t="s">
        <v>4</v>
      </c>
      <c r="D184" t="s">
        <v>291</v>
      </c>
      <c r="E184" s="16" t="s">
        <v>264</v>
      </c>
      <c r="F184">
        <v>1</v>
      </c>
      <c r="G184" t="s">
        <v>395</v>
      </c>
      <c r="H184" t="s">
        <v>396</v>
      </c>
    </row>
    <row r="185" spans="2:8" x14ac:dyDescent="0.35">
      <c r="B185" t="s">
        <v>4</v>
      </c>
      <c r="D185" t="s">
        <v>231</v>
      </c>
      <c r="E185" s="16" t="s">
        <v>264</v>
      </c>
      <c r="F185">
        <v>1</v>
      </c>
      <c r="G185" t="s">
        <v>395</v>
      </c>
      <c r="H185" t="s">
        <v>396</v>
      </c>
    </row>
    <row r="186" spans="2:8" x14ac:dyDescent="0.35">
      <c r="B186" t="s">
        <v>4</v>
      </c>
      <c r="D186" t="s">
        <v>234</v>
      </c>
      <c r="E186" s="16" t="s">
        <v>264</v>
      </c>
      <c r="F186">
        <v>1</v>
      </c>
      <c r="G186" t="s">
        <v>395</v>
      </c>
      <c r="H186" t="s">
        <v>396</v>
      </c>
    </row>
    <row r="187" spans="2:8" x14ac:dyDescent="0.35">
      <c r="B187" t="s">
        <v>4</v>
      </c>
      <c r="D187" t="s">
        <v>233</v>
      </c>
      <c r="E187" s="16" t="s">
        <v>264</v>
      </c>
      <c r="F187">
        <v>1</v>
      </c>
      <c r="G187" t="s">
        <v>395</v>
      </c>
      <c r="H187" t="s">
        <v>396</v>
      </c>
    </row>
    <row r="188" spans="2:8" x14ac:dyDescent="0.35">
      <c r="B188" t="s">
        <v>4</v>
      </c>
      <c r="D188" t="s">
        <v>236</v>
      </c>
      <c r="E188" s="16" t="s">
        <v>264</v>
      </c>
      <c r="F188">
        <v>1</v>
      </c>
      <c r="G188" t="s">
        <v>395</v>
      </c>
      <c r="H188" t="s">
        <v>396</v>
      </c>
    </row>
    <row r="189" spans="2:8" x14ac:dyDescent="0.35">
      <c r="B189" t="s">
        <v>13</v>
      </c>
      <c r="D189" t="s">
        <v>249</v>
      </c>
      <c r="E189" s="16" t="s">
        <v>264</v>
      </c>
      <c r="F189">
        <v>1</v>
      </c>
      <c r="G189" t="s">
        <v>395</v>
      </c>
      <c r="H189" t="s">
        <v>396</v>
      </c>
    </row>
    <row r="190" spans="2:8" x14ac:dyDescent="0.35">
      <c r="B190" t="s">
        <v>4</v>
      </c>
      <c r="D190" t="s">
        <v>291</v>
      </c>
      <c r="E190" s="16" t="s">
        <v>264</v>
      </c>
      <c r="F190">
        <v>1</v>
      </c>
      <c r="G190" t="s">
        <v>397</v>
      </c>
      <c r="H190" t="s">
        <v>398</v>
      </c>
    </row>
    <row r="191" spans="2:8" x14ac:dyDescent="0.35">
      <c r="B191" t="s">
        <v>4</v>
      </c>
      <c r="D191" t="s">
        <v>231</v>
      </c>
      <c r="E191" s="16" t="s">
        <v>264</v>
      </c>
      <c r="F191">
        <v>1</v>
      </c>
      <c r="G191" t="s">
        <v>397</v>
      </c>
      <c r="H191" t="s">
        <v>398</v>
      </c>
    </row>
    <row r="192" spans="2:8" x14ac:dyDescent="0.35">
      <c r="B192" t="s">
        <v>4</v>
      </c>
      <c r="D192" t="s">
        <v>234</v>
      </c>
      <c r="E192" s="16" t="s">
        <v>264</v>
      </c>
      <c r="F192">
        <v>1</v>
      </c>
      <c r="G192" t="s">
        <v>397</v>
      </c>
      <c r="H192" t="s">
        <v>398</v>
      </c>
    </row>
    <row r="193" spans="2:8" x14ac:dyDescent="0.35">
      <c r="B193" t="s">
        <v>4</v>
      </c>
      <c r="D193" t="s">
        <v>233</v>
      </c>
      <c r="E193" s="16" t="s">
        <v>264</v>
      </c>
      <c r="F193">
        <v>1</v>
      </c>
      <c r="G193" t="s">
        <v>397</v>
      </c>
      <c r="H193" t="s">
        <v>398</v>
      </c>
    </row>
    <row r="194" spans="2:8" x14ac:dyDescent="0.35">
      <c r="B194" t="s">
        <v>4</v>
      </c>
      <c r="D194" t="s">
        <v>236</v>
      </c>
      <c r="E194" s="16" t="s">
        <v>264</v>
      </c>
      <c r="F194">
        <v>1</v>
      </c>
      <c r="G194" t="s">
        <v>397</v>
      </c>
      <c r="H194" t="s">
        <v>398</v>
      </c>
    </row>
    <row r="195" spans="2:8" x14ac:dyDescent="0.35">
      <c r="B195" t="s">
        <v>13</v>
      </c>
      <c r="D195" t="s">
        <v>249</v>
      </c>
      <c r="E195" s="16" t="s">
        <v>264</v>
      </c>
      <c r="F195">
        <v>1</v>
      </c>
      <c r="G195" t="s">
        <v>397</v>
      </c>
      <c r="H195" t="s">
        <v>398</v>
      </c>
    </row>
    <row r="196" spans="2:8" x14ac:dyDescent="0.35">
      <c r="B196" t="s">
        <v>4</v>
      </c>
      <c r="D196" t="s">
        <v>291</v>
      </c>
      <c r="E196" s="16" t="s">
        <v>264</v>
      </c>
      <c r="F196">
        <v>1</v>
      </c>
      <c r="G196" t="s">
        <v>399</v>
      </c>
      <c r="H196" t="s">
        <v>400</v>
      </c>
    </row>
    <row r="197" spans="2:8" x14ac:dyDescent="0.35">
      <c r="B197" t="s">
        <v>4</v>
      </c>
      <c r="D197" t="s">
        <v>231</v>
      </c>
      <c r="E197" s="16" t="s">
        <v>264</v>
      </c>
      <c r="F197">
        <v>1</v>
      </c>
      <c r="G197" t="s">
        <v>399</v>
      </c>
      <c r="H197" t="s">
        <v>400</v>
      </c>
    </row>
    <row r="198" spans="2:8" x14ac:dyDescent="0.35">
      <c r="B198" t="s">
        <v>4</v>
      </c>
      <c r="D198" t="s">
        <v>234</v>
      </c>
      <c r="E198" s="16" t="s">
        <v>264</v>
      </c>
      <c r="F198">
        <v>1</v>
      </c>
      <c r="G198" t="s">
        <v>399</v>
      </c>
      <c r="H198" t="s">
        <v>400</v>
      </c>
    </row>
    <row r="199" spans="2:8" x14ac:dyDescent="0.35">
      <c r="B199" t="s">
        <v>4</v>
      </c>
      <c r="D199" t="s">
        <v>233</v>
      </c>
      <c r="E199" s="16" t="s">
        <v>264</v>
      </c>
      <c r="F199">
        <v>1</v>
      </c>
      <c r="G199" t="s">
        <v>399</v>
      </c>
      <c r="H199" t="s">
        <v>400</v>
      </c>
    </row>
    <row r="200" spans="2:8" x14ac:dyDescent="0.35">
      <c r="B200" t="s">
        <v>4</v>
      </c>
      <c r="D200" t="s">
        <v>236</v>
      </c>
      <c r="E200" s="16" t="s">
        <v>264</v>
      </c>
      <c r="F200">
        <v>1</v>
      </c>
      <c r="G200" t="s">
        <v>399</v>
      </c>
      <c r="H200" t="s">
        <v>400</v>
      </c>
    </row>
    <row r="201" spans="2:8" x14ac:dyDescent="0.35">
      <c r="B201" t="s">
        <v>13</v>
      </c>
      <c r="D201" t="s">
        <v>249</v>
      </c>
      <c r="E201" s="16" t="s">
        <v>264</v>
      </c>
      <c r="F201">
        <v>1</v>
      </c>
      <c r="G201" t="s">
        <v>399</v>
      </c>
      <c r="H201" t="s">
        <v>400</v>
      </c>
    </row>
    <row r="202" spans="2:8" x14ac:dyDescent="0.35">
      <c r="B202" t="s">
        <v>4</v>
      </c>
      <c r="D202" t="s">
        <v>291</v>
      </c>
      <c r="E202" s="16" t="s">
        <v>264</v>
      </c>
      <c r="F202">
        <v>1</v>
      </c>
      <c r="G202" t="s">
        <v>401</v>
      </c>
      <c r="H202" t="s">
        <v>402</v>
      </c>
    </row>
    <row r="203" spans="2:8" x14ac:dyDescent="0.35">
      <c r="B203" t="s">
        <v>4</v>
      </c>
      <c r="D203" t="s">
        <v>231</v>
      </c>
      <c r="E203" s="16" t="s">
        <v>264</v>
      </c>
      <c r="F203">
        <v>1</v>
      </c>
      <c r="G203" t="s">
        <v>401</v>
      </c>
      <c r="H203" t="s">
        <v>402</v>
      </c>
    </row>
    <row r="204" spans="2:8" x14ac:dyDescent="0.35">
      <c r="B204" t="s">
        <v>4</v>
      </c>
      <c r="D204" t="s">
        <v>234</v>
      </c>
      <c r="E204" s="16" t="s">
        <v>264</v>
      </c>
      <c r="F204">
        <v>1</v>
      </c>
      <c r="G204" t="s">
        <v>401</v>
      </c>
      <c r="H204" t="s">
        <v>402</v>
      </c>
    </row>
    <row r="205" spans="2:8" x14ac:dyDescent="0.35">
      <c r="B205" t="s">
        <v>4</v>
      </c>
      <c r="D205" t="s">
        <v>233</v>
      </c>
      <c r="E205" s="16" t="s">
        <v>264</v>
      </c>
      <c r="F205">
        <v>1</v>
      </c>
      <c r="G205" t="s">
        <v>401</v>
      </c>
      <c r="H205" t="s">
        <v>402</v>
      </c>
    </row>
    <row r="206" spans="2:8" x14ac:dyDescent="0.35">
      <c r="B206" t="s">
        <v>4</v>
      </c>
      <c r="D206" t="s">
        <v>236</v>
      </c>
      <c r="E206" s="16" t="s">
        <v>264</v>
      </c>
      <c r="F206">
        <v>1</v>
      </c>
      <c r="G206" t="s">
        <v>401</v>
      </c>
      <c r="H206" t="s">
        <v>402</v>
      </c>
    </row>
    <row r="207" spans="2:8" x14ac:dyDescent="0.35">
      <c r="B207" t="s">
        <v>13</v>
      </c>
      <c r="D207" t="s">
        <v>249</v>
      </c>
      <c r="E207" s="16" t="s">
        <v>264</v>
      </c>
      <c r="F207">
        <v>1</v>
      </c>
      <c r="G207" t="s">
        <v>401</v>
      </c>
      <c r="H207" t="s">
        <v>402</v>
      </c>
    </row>
    <row r="208" spans="2:8" x14ac:dyDescent="0.35">
      <c r="B208" t="s">
        <v>678</v>
      </c>
      <c r="D208" t="s">
        <v>274</v>
      </c>
      <c r="E208" s="16" t="s">
        <v>330</v>
      </c>
      <c r="F208">
        <v>1</v>
      </c>
      <c r="G208" t="s">
        <v>403</v>
      </c>
      <c r="H208" t="s">
        <v>404</v>
      </c>
    </row>
    <row r="209" spans="2:8" x14ac:dyDescent="0.35">
      <c r="B209" t="s">
        <v>8</v>
      </c>
      <c r="D209" t="s">
        <v>328</v>
      </c>
      <c r="E209" s="16" t="s">
        <v>330</v>
      </c>
      <c r="F209">
        <v>1</v>
      </c>
      <c r="G209" t="s">
        <v>403</v>
      </c>
      <c r="H209" t="s">
        <v>404</v>
      </c>
    </row>
    <row r="210" spans="2:8" x14ac:dyDescent="0.35">
      <c r="B210" t="s">
        <v>678</v>
      </c>
      <c r="D210" t="s">
        <v>274</v>
      </c>
      <c r="E210" s="16" t="s">
        <v>330</v>
      </c>
      <c r="F210">
        <v>1</v>
      </c>
      <c r="G210" t="s">
        <v>405</v>
      </c>
      <c r="H210" t="s">
        <v>406</v>
      </c>
    </row>
    <row r="211" spans="2:8" x14ac:dyDescent="0.35">
      <c r="B211" t="s">
        <v>8</v>
      </c>
      <c r="D211" t="s">
        <v>328</v>
      </c>
      <c r="E211" s="16" t="s">
        <v>330</v>
      </c>
      <c r="F211">
        <v>1</v>
      </c>
      <c r="G211" t="s">
        <v>405</v>
      </c>
      <c r="H211" t="s">
        <v>406</v>
      </c>
    </row>
    <row r="212" spans="2:8" x14ac:dyDescent="0.35">
      <c r="B212" t="s">
        <v>3</v>
      </c>
      <c r="D212" t="s">
        <v>302</v>
      </c>
      <c r="E212" s="16" t="s">
        <v>300</v>
      </c>
      <c r="F212">
        <v>1</v>
      </c>
      <c r="G212" t="s">
        <v>407</v>
      </c>
      <c r="H212" t="s">
        <v>408</v>
      </c>
    </row>
    <row r="213" spans="2:8" x14ac:dyDescent="0.35">
      <c r="B213" t="s">
        <v>679</v>
      </c>
      <c r="D213" t="s">
        <v>226</v>
      </c>
      <c r="E213" s="16" t="s">
        <v>256</v>
      </c>
      <c r="F213">
        <v>1</v>
      </c>
      <c r="G213" t="s">
        <v>225</v>
      </c>
      <c r="H213" t="s">
        <v>409</v>
      </c>
    </row>
    <row r="214" spans="2:8" x14ac:dyDescent="0.35">
      <c r="B214" t="s">
        <v>679</v>
      </c>
      <c r="D214" t="s">
        <v>318</v>
      </c>
      <c r="E214" s="16" t="s">
        <v>256</v>
      </c>
      <c r="F214">
        <v>1</v>
      </c>
      <c r="G214" t="s">
        <v>225</v>
      </c>
      <c r="H214" t="s">
        <v>409</v>
      </c>
    </row>
    <row r="215" spans="2:8" x14ac:dyDescent="0.35">
      <c r="B215" t="s">
        <v>13</v>
      </c>
      <c r="D215" t="s">
        <v>244</v>
      </c>
      <c r="E215" s="16" t="s">
        <v>289</v>
      </c>
      <c r="F215">
        <v>1</v>
      </c>
      <c r="G215" t="s">
        <v>166</v>
      </c>
      <c r="H215" t="s">
        <v>410</v>
      </c>
    </row>
    <row r="216" spans="2:8" x14ac:dyDescent="0.35">
      <c r="B216" t="s">
        <v>13</v>
      </c>
      <c r="D216" t="s">
        <v>243</v>
      </c>
      <c r="E216" s="16" t="s">
        <v>289</v>
      </c>
      <c r="F216">
        <v>1</v>
      </c>
      <c r="G216" t="s">
        <v>166</v>
      </c>
      <c r="H216" t="s">
        <v>410</v>
      </c>
    </row>
    <row r="217" spans="2:8" x14ac:dyDescent="0.35">
      <c r="B217" s="17" t="s">
        <v>6</v>
      </c>
      <c r="D217" t="s">
        <v>356</v>
      </c>
      <c r="E217" s="16" t="s">
        <v>358</v>
      </c>
      <c r="F217">
        <v>1</v>
      </c>
      <c r="G217" t="s">
        <v>411</v>
      </c>
      <c r="H217" t="s">
        <v>412</v>
      </c>
    </row>
    <row r="218" spans="2:8" x14ac:dyDescent="0.35">
      <c r="B218" s="17" t="s">
        <v>6</v>
      </c>
      <c r="D218" t="s">
        <v>356</v>
      </c>
      <c r="E218" s="16" t="s">
        <v>358</v>
      </c>
      <c r="F218">
        <v>1</v>
      </c>
      <c r="G218" t="s">
        <v>413</v>
      </c>
      <c r="H218" t="s">
        <v>414</v>
      </c>
    </row>
    <row r="219" spans="2:8" x14ac:dyDescent="0.35">
      <c r="B219" s="17" t="s">
        <v>6</v>
      </c>
      <c r="D219" t="s">
        <v>356</v>
      </c>
      <c r="E219" s="16" t="s">
        <v>358</v>
      </c>
      <c r="F219">
        <v>1</v>
      </c>
      <c r="G219" t="s">
        <v>415</v>
      </c>
      <c r="H219" t="s">
        <v>416</v>
      </c>
    </row>
    <row r="220" spans="2:8" x14ac:dyDescent="0.35">
      <c r="B220" s="17" t="s">
        <v>6</v>
      </c>
      <c r="D220" t="s">
        <v>356</v>
      </c>
      <c r="E220" s="16" t="s">
        <v>358</v>
      </c>
      <c r="F220">
        <v>1</v>
      </c>
      <c r="G220" t="s">
        <v>417</v>
      </c>
      <c r="H220" t="s">
        <v>418</v>
      </c>
    </row>
    <row r="221" spans="2:8" x14ac:dyDescent="0.35">
      <c r="B221" t="s">
        <v>8</v>
      </c>
      <c r="D221" t="s">
        <v>328</v>
      </c>
      <c r="E221" s="16" t="s">
        <v>330</v>
      </c>
      <c r="F221">
        <v>1</v>
      </c>
      <c r="G221" t="s">
        <v>419</v>
      </c>
      <c r="H221" t="s">
        <v>420</v>
      </c>
    </row>
    <row r="222" spans="2:8" x14ac:dyDescent="0.35">
      <c r="B222" t="s">
        <v>6</v>
      </c>
      <c r="D222" t="s">
        <v>242</v>
      </c>
      <c r="E222" s="16" t="s">
        <v>260</v>
      </c>
      <c r="F222">
        <v>1</v>
      </c>
      <c r="G222" t="s">
        <v>421</v>
      </c>
      <c r="H222" t="s">
        <v>422</v>
      </c>
    </row>
    <row r="223" spans="2:8" x14ac:dyDescent="0.35">
      <c r="B223" t="s">
        <v>6</v>
      </c>
      <c r="D223" t="s">
        <v>242</v>
      </c>
      <c r="E223" s="16" t="s">
        <v>260</v>
      </c>
      <c r="F223">
        <v>1</v>
      </c>
      <c r="G223" t="s">
        <v>423</v>
      </c>
      <c r="H223" t="s">
        <v>424</v>
      </c>
    </row>
    <row r="224" spans="2:8" x14ac:dyDescent="0.35">
      <c r="B224" t="s">
        <v>3</v>
      </c>
      <c r="D224" t="s">
        <v>323</v>
      </c>
      <c r="E224" s="16" t="s">
        <v>300</v>
      </c>
      <c r="F224">
        <v>1</v>
      </c>
      <c r="G224" t="s">
        <v>425</v>
      </c>
      <c r="H224" t="s">
        <v>426</v>
      </c>
    </row>
    <row r="225" spans="2:8" x14ac:dyDescent="0.35">
      <c r="B225" t="s">
        <v>3</v>
      </c>
      <c r="D225" t="s">
        <v>323</v>
      </c>
      <c r="E225" s="16" t="s">
        <v>300</v>
      </c>
      <c r="F225">
        <v>1</v>
      </c>
      <c r="G225" t="s">
        <v>427</v>
      </c>
      <c r="H225" t="s">
        <v>428</v>
      </c>
    </row>
    <row r="226" spans="2:8" x14ac:dyDescent="0.35">
      <c r="B226" t="s">
        <v>10</v>
      </c>
      <c r="D226" t="s">
        <v>279</v>
      </c>
      <c r="E226" s="16" t="s">
        <v>260</v>
      </c>
      <c r="F226">
        <v>1</v>
      </c>
      <c r="G226" t="s">
        <v>429</v>
      </c>
      <c r="H226" t="s">
        <v>430</v>
      </c>
    </row>
    <row r="227" spans="2:8" x14ac:dyDescent="0.35">
      <c r="B227" t="s">
        <v>10</v>
      </c>
      <c r="D227" t="s">
        <v>279</v>
      </c>
      <c r="E227" s="16" t="s">
        <v>260</v>
      </c>
      <c r="F227">
        <v>1</v>
      </c>
      <c r="G227" t="s">
        <v>431</v>
      </c>
      <c r="H227" t="s">
        <v>432</v>
      </c>
    </row>
    <row r="228" spans="2:8" x14ac:dyDescent="0.35">
      <c r="B228" t="s">
        <v>10</v>
      </c>
      <c r="D228" t="s">
        <v>279</v>
      </c>
      <c r="E228" s="16" t="s">
        <v>260</v>
      </c>
      <c r="F228">
        <v>1</v>
      </c>
      <c r="G228" t="s">
        <v>433</v>
      </c>
      <c r="H228" t="s">
        <v>434</v>
      </c>
    </row>
    <row r="229" spans="2:8" x14ac:dyDescent="0.35">
      <c r="B229" t="s">
        <v>10</v>
      </c>
      <c r="D229" t="s">
        <v>279</v>
      </c>
      <c r="E229" s="16" t="s">
        <v>260</v>
      </c>
      <c r="F229">
        <v>1</v>
      </c>
      <c r="G229" t="s">
        <v>435</v>
      </c>
      <c r="H229" t="s">
        <v>436</v>
      </c>
    </row>
    <row r="230" spans="2:8" x14ac:dyDescent="0.35">
      <c r="B230" t="s">
        <v>10</v>
      </c>
      <c r="D230" t="s">
        <v>279</v>
      </c>
      <c r="E230" s="16" t="s">
        <v>260</v>
      </c>
      <c r="F230">
        <v>1</v>
      </c>
      <c r="G230" t="s">
        <v>437</v>
      </c>
      <c r="H230" t="s">
        <v>438</v>
      </c>
    </row>
    <row r="231" spans="2:8" x14ac:dyDescent="0.35">
      <c r="B231" t="s">
        <v>10</v>
      </c>
      <c r="D231" t="s">
        <v>279</v>
      </c>
      <c r="E231" s="16" t="s">
        <v>260</v>
      </c>
      <c r="F231">
        <v>1</v>
      </c>
      <c r="G231" t="s">
        <v>439</v>
      </c>
      <c r="H231" t="s">
        <v>440</v>
      </c>
    </row>
    <row r="232" spans="2:8" x14ac:dyDescent="0.35">
      <c r="B232" t="s">
        <v>10</v>
      </c>
      <c r="D232" t="s">
        <v>279</v>
      </c>
      <c r="E232" s="16" t="s">
        <v>260</v>
      </c>
      <c r="F232">
        <v>1</v>
      </c>
      <c r="G232" t="s">
        <v>441</v>
      </c>
      <c r="H232" t="s">
        <v>442</v>
      </c>
    </row>
    <row r="233" spans="2:8" x14ac:dyDescent="0.35">
      <c r="B233" t="s">
        <v>4</v>
      </c>
      <c r="D233" t="s">
        <v>262</v>
      </c>
      <c r="E233" s="16" t="s">
        <v>264</v>
      </c>
      <c r="F233">
        <v>1</v>
      </c>
      <c r="G233" t="s">
        <v>443</v>
      </c>
      <c r="H233" t="s">
        <v>444</v>
      </c>
    </row>
    <row r="234" spans="2:8" x14ac:dyDescent="0.35">
      <c r="B234" t="s">
        <v>4</v>
      </c>
      <c r="D234" t="s">
        <v>231</v>
      </c>
      <c r="E234" s="16" t="s">
        <v>264</v>
      </c>
      <c r="F234">
        <v>1</v>
      </c>
      <c r="G234" t="s">
        <v>443</v>
      </c>
      <c r="H234" t="s">
        <v>444</v>
      </c>
    </row>
    <row r="235" spans="2:8" x14ac:dyDescent="0.35">
      <c r="B235" t="s">
        <v>4</v>
      </c>
      <c r="D235" t="s">
        <v>234</v>
      </c>
      <c r="E235" s="16" t="s">
        <v>264</v>
      </c>
      <c r="F235">
        <v>1</v>
      </c>
      <c r="G235" t="s">
        <v>443</v>
      </c>
      <c r="H235" t="s">
        <v>444</v>
      </c>
    </row>
    <row r="236" spans="2:8" x14ac:dyDescent="0.35">
      <c r="B236" t="s">
        <v>4</v>
      </c>
      <c r="D236" t="s">
        <v>233</v>
      </c>
      <c r="E236" s="16" t="s">
        <v>264</v>
      </c>
      <c r="F236">
        <v>1</v>
      </c>
      <c r="G236" t="s">
        <v>443</v>
      </c>
      <c r="H236" t="s">
        <v>444</v>
      </c>
    </row>
    <row r="237" spans="2:8" x14ac:dyDescent="0.35">
      <c r="B237" t="s">
        <v>4</v>
      </c>
      <c r="D237" t="s">
        <v>236</v>
      </c>
      <c r="E237" s="16" t="s">
        <v>264</v>
      </c>
      <c r="F237">
        <v>1</v>
      </c>
      <c r="G237" t="s">
        <v>443</v>
      </c>
      <c r="H237" t="s">
        <v>444</v>
      </c>
    </row>
    <row r="238" spans="2:8" x14ac:dyDescent="0.35">
      <c r="B238" t="s">
        <v>6</v>
      </c>
      <c r="D238" t="s">
        <v>356</v>
      </c>
      <c r="E238" s="16" t="s">
        <v>358</v>
      </c>
      <c r="F238">
        <v>1</v>
      </c>
      <c r="G238" t="s">
        <v>445</v>
      </c>
      <c r="H238" t="s">
        <v>446</v>
      </c>
    </row>
    <row r="239" spans="2:8" x14ac:dyDescent="0.35">
      <c r="B239" t="s">
        <v>6</v>
      </c>
      <c r="D239" t="s">
        <v>254</v>
      </c>
      <c r="E239" s="16" t="s">
        <v>330</v>
      </c>
      <c r="F239">
        <v>1</v>
      </c>
      <c r="G239" t="s">
        <v>447</v>
      </c>
      <c r="H239" t="s">
        <v>448</v>
      </c>
    </row>
    <row r="240" spans="2:8" x14ac:dyDescent="0.35">
      <c r="B240" t="s">
        <v>678</v>
      </c>
      <c r="D240" t="s">
        <v>274</v>
      </c>
      <c r="E240" s="16" t="s">
        <v>330</v>
      </c>
      <c r="F240">
        <v>1</v>
      </c>
      <c r="G240" t="s">
        <v>449</v>
      </c>
      <c r="H240" t="s">
        <v>450</v>
      </c>
    </row>
    <row r="241" spans="2:8" x14ac:dyDescent="0.35">
      <c r="B241" s="17" t="s">
        <v>6</v>
      </c>
      <c r="D241" t="s">
        <v>336</v>
      </c>
      <c r="E241" s="16" t="s">
        <v>330</v>
      </c>
      <c r="F241">
        <v>1</v>
      </c>
      <c r="G241" t="s">
        <v>449</v>
      </c>
      <c r="H241" t="s">
        <v>450</v>
      </c>
    </row>
    <row r="242" spans="2:8" x14ac:dyDescent="0.35">
      <c r="B242" s="17" t="s">
        <v>6</v>
      </c>
      <c r="D242" t="s">
        <v>254</v>
      </c>
      <c r="E242" s="16" t="s">
        <v>330</v>
      </c>
      <c r="F242">
        <v>1</v>
      </c>
      <c r="G242" t="s">
        <v>449</v>
      </c>
      <c r="H242" t="s">
        <v>450</v>
      </c>
    </row>
    <row r="243" spans="2:8" x14ac:dyDescent="0.35">
      <c r="B243" s="17" t="s">
        <v>6</v>
      </c>
      <c r="D243" t="s">
        <v>356</v>
      </c>
      <c r="E243" s="16" t="s">
        <v>358</v>
      </c>
      <c r="F243">
        <v>1</v>
      </c>
      <c r="G243" t="s">
        <v>451</v>
      </c>
      <c r="H243" t="s">
        <v>452</v>
      </c>
    </row>
    <row r="244" spans="2:8" x14ac:dyDescent="0.35">
      <c r="B244" t="s">
        <v>4</v>
      </c>
      <c r="D244" t="s">
        <v>291</v>
      </c>
      <c r="E244" s="16" t="s">
        <v>264</v>
      </c>
      <c r="F244">
        <v>1</v>
      </c>
      <c r="G244" t="s">
        <v>453</v>
      </c>
      <c r="H244" t="s">
        <v>454</v>
      </c>
    </row>
    <row r="245" spans="2:8" x14ac:dyDescent="0.35">
      <c r="B245" t="s">
        <v>4</v>
      </c>
      <c r="D245" t="s">
        <v>231</v>
      </c>
      <c r="E245" s="16" t="s">
        <v>264</v>
      </c>
      <c r="F245">
        <v>1</v>
      </c>
      <c r="G245" t="s">
        <v>453</v>
      </c>
      <c r="H245" t="s">
        <v>454</v>
      </c>
    </row>
    <row r="246" spans="2:8" x14ac:dyDescent="0.35">
      <c r="B246" t="s">
        <v>4</v>
      </c>
      <c r="D246" t="s">
        <v>234</v>
      </c>
      <c r="E246" s="16" t="s">
        <v>264</v>
      </c>
      <c r="F246">
        <v>1</v>
      </c>
      <c r="G246" t="s">
        <v>453</v>
      </c>
      <c r="H246" t="s">
        <v>454</v>
      </c>
    </row>
    <row r="247" spans="2:8" x14ac:dyDescent="0.35">
      <c r="B247" t="s">
        <v>4</v>
      </c>
      <c r="D247" t="s">
        <v>233</v>
      </c>
      <c r="E247" s="16" t="s">
        <v>264</v>
      </c>
      <c r="F247">
        <v>1</v>
      </c>
      <c r="G247" t="s">
        <v>453</v>
      </c>
      <c r="H247" t="s">
        <v>454</v>
      </c>
    </row>
    <row r="248" spans="2:8" x14ac:dyDescent="0.35">
      <c r="B248" t="s">
        <v>4</v>
      </c>
      <c r="D248" t="s">
        <v>236</v>
      </c>
      <c r="E248" s="16" t="s">
        <v>264</v>
      </c>
      <c r="F248">
        <v>1</v>
      </c>
      <c r="G248" t="s">
        <v>453</v>
      </c>
      <c r="H248" t="s">
        <v>454</v>
      </c>
    </row>
    <row r="249" spans="2:8" x14ac:dyDescent="0.35">
      <c r="B249" t="s">
        <v>13</v>
      </c>
      <c r="D249" t="s">
        <v>249</v>
      </c>
      <c r="E249" s="16" t="s">
        <v>264</v>
      </c>
      <c r="F249">
        <v>1</v>
      </c>
      <c r="G249" t="s">
        <v>453</v>
      </c>
      <c r="H249" t="s">
        <v>454</v>
      </c>
    </row>
    <row r="250" spans="2:8" x14ac:dyDescent="0.35">
      <c r="B250" s="17" t="s">
        <v>6</v>
      </c>
      <c r="D250" t="s">
        <v>315</v>
      </c>
      <c r="E250" s="16" t="s">
        <v>330</v>
      </c>
      <c r="F250">
        <v>1</v>
      </c>
      <c r="G250" t="s">
        <v>455</v>
      </c>
      <c r="H250" t="s">
        <v>456</v>
      </c>
    </row>
    <row r="251" spans="2:8" x14ac:dyDescent="0.35">
      <c r="B251" t="s">
        <v>4</v>
      </c>
      <c r="D251" t="s">
        <v>291</v>
      </c>
      <c r="E251" s="16" t="s">
        <v>264</v>
      </c>
      <c r="F251">
        <v>1</v>
      </c>
      <c r="G251" t="s">
        <v>457</v>
      </c>
      <c r="H251" t="s">
        <v>458</v>
      </c>
    </row>
    <row r="252" spans="2:8" x14ac:dyDescent="0.35">
      <c r="B252" t="s">
        <v>4</v>
      </c>
      <c r="D252" t="s">
        <v>231</v>
      </c>
      <c r="E252" s="16" t="s">
        <v>264</v>
      </c>
      <c r="F252">
        <v>1</v>
      </c>
      <c r="G252" t="s">
        <v>457</v>
      </c>
      <c r="H252" t="s">
        <v>458</v>
      </c>
    </row>
    <row r="253" spans="2:8" x14ac:dyDescent="0.35">
      <c r="B253" t="s">
        <v>4</v>
      </c>
      <c r="D253" t="s">
        <v>234</v>
      </c>
      <c r="E253" s="16" t="s">
        <v>264</v>
      </c>
      <c r="F253">
        <v>1</v>
      </c>
      <c r="G253" t="s">
        <v>457</v>
      </c>
      <c r="H253" t="s">
        <v>458</v>
      </c>
    </row>
    <row r="254" spans="2:8" x14ac:dyDescent="0.35">
      <c r="B254" t="s">
        <v>4</v>
      </c>
      <c r="D254" t="s">
        <v>233</v>
      </c>
      <c r="E254" s="16" t="s">
        <v>264</v>
      </c>
      <c r="F254">
        <v>1</v>
      </c>
      <c r="G254" t="s">
        <v>457</v>
      </c>
      <c r="H254" t="s">
        <v>458</v>
      </c>
    </row>
    <row r="255" spans="2:8" x14ac:dyDescent="0.35">
      <c r="B255" t="s">
        <v>4</v>
      </c>
      <c r="D255" t="s">
        <v>236</v>
      </c>
      <c r="E255" s="16" t="s">
        <v>264</v>
      </c>
      <c r="F255">
        <v>1</v>
      </c>
      <c r="G255" t="s">
        <v>457</v>
      </c>
      <c r="H255" t="s">
        <v>458</v>
      </c>
    </row>
    <row r="256" spans="2:8" x14ac:dyDescent="0.35">
      <c r="B256" t="s">
        <v>13</v>
      </c>
      <c r="D256" t="s">
        <v>249</v>
      </c>
      <c r="E256" s="16" t="s">
        <v>264</v>
      </c>
      <c r="F256">
        <v>1</v>
      </c>
      <c r="G256" t="s">
        <v>457</v>
      </c>
      <c r="H256" t="s">
        <v>458</v>
      </c>
    </row>
    <row r="257" spans="2:8" x14ac:dyDescent="0.35">
      <c r="B257" t="s">
        <v>10</v>
      </c>
      <c r="D257" t="s">
        <v>279</v>
      </c>
      <c r="E257" s="16" t="s">
        <v>289</v>
      </c>
      <c r="F257">
        <v>1</v>
      </c>
      <c r="G257" t="s">
        <v>459</v>
      </c>
      <c r="H257" t="s">
        <v>460</v>
      </c>
    </row>
    <row r="258" spans="2:8" x14ac:dyDescent="0.35">
      <c r="B258" t="s">
        <v>12</v>
      </c>
      <c r="D258" t="s">
        <v>461</v>
      </c>
      <c r="E258" s="16" t="s">
        <v>463</v>
      </c>
      <c r="F258">
        <v>1</v>
      </c>
      <c r="G258" t="s">
        <v>240</v>
      </c>
      <c r="H258" t="s">
        <v>462</v>
      </c>
    </row>
    <row r="259" spans="2:8" x14ac:dyDescent="0.35">
      <c r="B259" t="s">
        <v>12</v>
      </c>
      <c r="D259" t="s">
        <v>464</v>
      </c>
      <c r="E259" s="16" t="s">
        <v>463</v>
      </c>
      <c r="F259">
        <v>1</v>
      </c>
      <c r="G259" t="s">
        <v>240</v>
      </c>
      <c r="H259" t="s">
        <v>462</v>
      </c>
    </row>
    <row r="260" spans="2:8" x14ac:dyDescent="0.35">
      <c r="B260" t="s">
        <v>8</v>
      </c>
      <c r="D260" t="s">
        <v>328</v>
      </c>
      <c r="E260" s="16" t="s">
        <v>330</v>
      </c>
      <c r="F260">
        <v>1</v>
      </c>
      <c r="G260" t="s">
        <v>465</v>
      </c>
      <c r="H260" t="s">
        <v>466</v>
      </c>
    </row>
    <row r="261" spans="2:8" x14ac:dyDescent="0.35">
      <c r="B261" t="s">
        <v>13</v>
      </c>
      <c r="D261" t="s">
        <v>246</v>
      </c>
      <c r="E261" s="16" t="s">
        <v>330</v>
      </c>
      <c r="F261">
        <v>1</v>
      </c>
      <c r="G261" t="s">
        <v>244</v>
      </c>
      <c r="H261" t="s">
        <v>467</v>
      </c>
    </row>
    <row r="262" spans="2:8" x14ac:dyDescent="0.35">
      <c r="B262" s="17" t="s">
        <v>6</v>
      </c>
      <c r="D262" t="s">
        <v>336</v>
      </c>
      <c r="E262" s="16" t="s">
        <v>260</v>
      </c>
      <c r="F262">
        <v>1</v>
      </c>
      <c r="G262" t="s">
        <v>468</v>
      </c>
      <c r="H262" t="s">
        <v>469</v>
      </c>
    </row>
    <row r="263" spans="2:8" x14ac:dyDescent="0.35">
      <c r="B263" s="17" t="s">
        <v>6</v>
      </c>
      <c r="D263" t="s">
        <v>368</v>
      </c>
      <c r="E263" s="16" t="s">
        <v>260</v>
      </c>
      <c r="F263">
        <v>1</v>
      </c>
      <c r="G263" t="s">
        <v>468</v>
      </c>
      <c r="H263" t="s">
        <v>469</v>
      </c>
    </row>
    <row r="264" spans="2:8" x14ac:dyDescent="0.35">
      <c r="B264" t="s">
        <v>13</v>
      </c>
      <c r="D264" t="s">
        <v>247</v>
      </c>
      <c r="E264" s="16" t="s">
        <v>260</v>
      </c>
      <c r="F264">
        <v>1</v>
      </c>
      <c r="G264" t="s">
        <v>468</v>
      </c>
      <c r="H264" t="s">
        <v>469</v>
      </c>
    </row>
    <row r="265" spans="2:8" x14ac:dyDescent="0.35">
      <c r="B265" t="s">
        <v>6</v>
      </c>
      <c r="D265" t="s">
        <v>336</v>
      </c>
      <c r="E265" s="16" t="s">
        <v>358</v>
      </c>
      <c r="F265">
        <v>1</v>
      </c>
      <c r="G265" t="s">
        <v>470</v>
      </c>
      <c r="H265" t="s">
        <v>471</v>
      </c>
    </row>
    <row r="266" spans="2:8" x14ac:dyDescent="0.35">
      <c r="B266" t="s">
        <v>678</v>
      </c>
      <c r="D266" t="s">
        <v>274</v>
      </c>
      <c r="E266" s="16" t="s">
        <v>358</v>
      </c>
      <c r="F266">
        <v>1</v>
      </c>
      <c r="G266" t="s">
        <v>472</v>
      </c>
      <c r="H266" t="s">
        <v>473</v>
      </c>
    </row>
    <row r="267" spans="2:8" x14ac:dyDescent="0.35">
      <c r="B267" t="s">
        <v>678</v>
      </c>
      <c r="D267" t="s">
        <v>274</v>
      </c>
      <c r="E267" s="16" t="s">
        <v>330</v>
      </c>
      <c r="F267">
        <v>1</v>
      </c>
      <c r="G267" t="s">
        <v>472</v>
      </c>
      <c r="H267" t="s">
        <v>474</v>
      </c>
    </row>
    <row r="268" spans="2:8" x14ac:dyDescent="0.35">
      <c r="B268" t="s">
        <v>6</v>
      </c>
      <c r="D268" t="s">
        <v>336</v>
      </c>
      <c r="E268" s="16" t="s">
        <v>330</v>
      </c>
      <c r="F268">
        <v>1</v>
      </c>
      <c r="G268" t="s">
        <v>472</v>
      </c>
      <c r="H268" t="s">
        <v>474</v>
      </c>
    </row>
    <row r="269" spans="2:8" x14ac:dyDescent="0.35">
      <c r="B269" t="s">
        <v>6</v>
      </c>
      <c r="D269" t="s">
        <v>356</v>
      </c>
      <c r="E269" s="16" t="s">
        <v>358</v>
      </c>
      <c r="F269">
        <v>1</v>
      </c>
      <c r="G269" t="s">
        <v>475</v>
      </c>
      <c r="H269" t="s">
        <v>476</v>
      </c>
    </row>
    <row r="270" spans="2:8" x14ac:dyDescent="0.35">
      <c r="B270" t="s">
        <v>4</v>
      </c>
      <c r="D270" t="s">
        <v>262</v>
      </c>
      <c r="E270" s="16" t="s">
        <v>264</v>
      </c>
      <c r="F270">
        <v>1</v>
      </c>
      <c r="G270" t="s">
        <v>477</v>
      </c>
      <c r="H270" t="s">
        <v>478</v>
      </c>
    </row>
    <row r="271" spans="2:8" x14ac:dyDescent="0.35">
      <c r="B271" t="s">
        <v>4</v>
      </c>
      <c r="D271" t="s">
        <v>231</v>
      </c>
      <c r="E271" s="16" t="s">
        <v>264</v>
      </c>
      <c r="F271">
        <v>1</v>
      </c>
      <c r="G271" t="s">
        <v>477</v>
      </c>
      <c r="H271" t="s">
        <v>478</v>
      </c>
    </row>
    <row r="272" spans="2:8" x14ac:dyDescent="0.35">
      <c r="B272" t="s">
        <v>4</v>
      </c>
      <c r="D272" t="s">
        <v>234</v>
      </c>
      <c r="E272" s="16" t="s">
        <v>264</v>
      </c>
      <c r="F272">
        <v>1</v>
      </c>
      <c r="G272" t="s">
        <v>477</v>
      </c>
      <c r="H272" t="s">
        <v>478</v>
      </c>
    </row>
    <row r="273" spans="2:8" x14ac:dyDescent="0.35">
      <c r="B273" t="s">
        <v>4</v>
      </c>
      <c r="D273" t="s">
        <v>233</v>
      </c>
      <c r="E273" s="16" t="s">
        <v>264</v>
      </c>
      <c r="F273">
        <v>1</v>
      </c>
      <c r="G273" t="s">
        <v>477</v>
      </c>
      <c r="H273" t="s">
        <v>478</v>
      </c>
    </row>
    <row r="274" spans="2:8" x14ac:dyDescent="0.35">
      <c r="B274" t="s">
        <v>4</v>
      </c>
      <c r="D274" t="s">
        <v>236</v>
      </c>
      <c r="E274" s="16" t="s">
        <v>264</v>
      </c>
      <c r="F274">
        <v>1</v>
      </c>
      <c r="G274" t="s">
        <v>477</v>
      </c>
      <c r="H274" t="s">
        <v>478</v>
      </c>
    </row>
    <row r="275" spans="2:8" x14ac:dyDescent="0.35">
      <c r="B275" t="s">
        <v>679</v>
      </c>
      <c r="D275" t="s">
        <v>226</v>
      </c>
      <c r="E275" s="16" t="s">
        <v>256</v>
      </c>
      <c r="F275">
        <v>1</v>
      </c>
      <c r="G275" t="s">
        <v>479</v>
      </c>
      <c r="H275" t="s">
        <v>480</v>
      </c>
    </row>
    <row r="276" spans="2:8" x14ac:dyDescent="0.35">
      <c r="B276" t="s">
        <v>679</v>
      </c>
      <c r="D276" t="s">
        <v>318</v>
      </c>
      <c r="E276" s="16" t="s">
        <v>256</v>
      </c>
      <c r="F276">
        <v>1</v>
      </c>
      <c r="G276" t="s">
        <v>479</v>
      </c>
      <c r="H276" t="s">
        <v>480</v>
      </c>
    </row>
    <row r="277" spans="2:8" x14ac:dyDescent="0.35">
      <c r="B277" t="s">
        <v>8</v>
      </c>
      <c r="D277" t="s">
        <v>364</v>
      </c>
      <c r="E277" s="16" t="s">
        <v>330</v>
      </c>
      <c r="F277">
        <v>1</v>
      </c>
      <c r="G277" t="s">
        <v>481</v>
      </c>
      <c r="H277" t="s">
        <v>482</v>
      </c>
    </row>
    <row r="278" spans="2:8" x14ac:dyDescent="0.35">
      <c r="B278" t="s">
        <v>3</v>
      </c>
      <c r="D278" t="s">
        <v>484</v>
      </c>
      <c r="E278" s="16" t="s">
        <v>300</v>
      </c>
      <c r="F278">
        <v>1</v>
      </c>
      <c r="G278" t="s">
        <v>483</v>
      </c>
      <c r="H278" t="s">
        <v>485</v>
      </c>
    </row>
    <row r="279" spans="2:8" x14ac:dyDescent="0.35">
      <c r="B279" t="s">
        <v>6</v>
      </c>
      <c r="D279" t="s">
        <v>336</v>
      </c>
      <c r="E279" s="16" t="s">
        <v>289</v>
      </c>
      <c r="F279">
        <v>1</v>
      </c>
      <c r="G279" t="s">
        <v>486</v>
      </c>
      <c r="H279" t="s">
        <v>487</v>
      </c>
    </row>
    <row r="280" spans="2:8" x14ac:dyDescent="0.35">
      <c r="B280" t="s">
        <v>678</v>
      </c>
      <c r="D280" t="s">
        <v>274</v>
      </c>
      <c r="E280" s="16" t="s">
        <v>330</v>
      </c>
      <c r="F280">
        <v>1</v>
      </c>
      <c r="G280" t="s">
        <v>488</v>
      </c>
      <c r="H280" t="s">
        <v>489</v>
      </c>
    </row>
    <row r="281" spans="2:8" x14ac:dyDescent="0.35">
      <c r="B281" t="s">
        <v>6</v>
      </c>
      <c r="D281" t="s">
        <v>336</v>
      </c>
      <c r="E281" s="16" t="s">
        <v>330</v>
      </c>
      <c r="F281">
        <v>1</v>
      </c>
      <c r="G281" t="s">
        <v>488</v>
      </c>
      <c r="H281" t="s">
        <v>489</v>
      </c>
    </row>
    <row r="282" spans="2:8" x14ac:dyDescent="0.35">
      <c r="B282" t="s">
        <v>678</v>
      </c>
      <c r="D282" t="s">
        <v>274</v>
      </c>
      <c r="E282" s="16" t="s">
        <v>330</v>
      </c>
      <c r="F282">
        <v>1</v>
      </c>
      <c r="G282" t="s">
        <v>490</v>
      </c>
      <c r="H282" t="s">
        <v>491</v>
      </c>
    </row>
    <row r="283" spans="2:8" x14ac:dyDescent="0.35">
      <c r="B283" t="s">
        <v>6</v>
      </c>
      <c r="D283" t="s">
        <v>336</v>
      </c>
      <c r="E283" s="16" t="s">
        <v>330</v>
      </c>
      <c r="F283">
        <v>1</v>
      </c>
      <c r="G283" t="s">
        <v>490</v>
      </c>
      <c r="H283" t="s">
        <v>491</v>
      </c>
    </row>
    <row r="284" spans="2:8" x14ac:dyDescent="0.35">
      <c r="B284" t="s">
        <v>678</v>
      </c>
      <c r="D284" t="s">
        <v>274</v>
      </c>
      <c r="E284" s="16" t="s">
        <v>330</v>
      </c>
      <c r="F284">
        <v>1</v>
      </c>
      <c r="G284" t="s">
        <v>492</v>
      </c>
      <c r="H284" t="s">
        <v>493</v>
      </c>
    </row>
    <row r="285" spans="2:8" x14ac:dyDescent="0.35">
      <c r="B285" t="s">
        <v>678</v>
      </c>
      <c r="D285" t="s">
        <v>274</v>
      </c>
      <c r="E285" s="16" t="s">
        <v>330</v>
      </c>
      <c r="F285">
        <v>1</v>
      </c>
      <c r="G285" t="s">
        <v>494</v>
      </c>
      <c r="H285" t="s">
        <v>495</v>
      </c>
    </row>
    <row r="286" spans="2:8" x14ac:dyDescent="0.35">
      <c r="B286" t="s">
        <v>4</v>
      </c>
      <c r="D286" t="s">
        <v>262</v>
      </c>
      <c r="E286" s="16" t="s">
        <v>264</v>
      </c>
      <c r="F286">
        <v>1</v>
      </c>
      <c r="G286" t="s">
        <v>496</v>
      </c>
      <c r="H286" t="s">
        <v>497</v>
      </c>
    </row>
    <row r="287" spans="2:8" x14ac:dyDescent="0.35">
      <c r="B287" t="s">
        <v>4</v>
      </c>
      <c r="D287" t="s">
        <v>231</v>
      </c>
      <c r="E287" s="16" t="s">
        <v>264</v>
      </c>
      <c r="F287">
        <v>1</v>
      </c>
      <c r="G287" t="s">
        <v>496</v>
      </c>
      <c r="H287" t="s">
        <v>497</v>
      </c>
    </row>
    <row r="288" spans="2:8" x14ac:dyDescent="0.35">
      <c r="B288" t="s">
        <v>4</v>
      </c>
      <c r="D288" t="s">
        <v>234</v>
      </c>
      <c r="E288" s="16" t="s">
        <v>264</v>
      </c>
      <c r="F288">
        <v>1</v>
      </c>
      <c r="G288" t="s">
        <v>496</v>
      </c>
      <c r="H288" t="s">
        <v>497</v>
      </c>
    </row>
    <row r="289" spans="2:8" x14ac:dyDescent="0.35">
      <c r="B289" t="s">
        <v>4</v>
      </c>
      <c r="D289" t="s">
        <v>233</v>
      </c>
      <c r="E289" s="16" t="s">
        <v>264</v>
      </c>
      <c r="F289">
        <v>1</v>
      </c>
      <c r="G289" t="s">
        <v>496</v>
      </c>
      <c r="H289" t="s">
        <v>497</v>
      </c>
    </row>
    <row r="290" spans="2:8" x14ac:dyDescent="0.35">
      <c r="B290" t="s">
        <v>4</v>
      </c>
      <c r="D290" t="s">
        <v>236</v>
      </c>
      <c r="E290" s="16" t="s">
        <v>264</v>
      </c>
      <c r="F290">
        <v>1</v>
      </c>
      <c r="G290" t="s">
        <v>496</v>
      </c>
      <c r="H290" t="s">
        <v>497</v>
      </c>
    </row>
    <row r="291" spans="2:8" x14ac:dyDescent="0.35">
      <c r="B291" t="s">
        <v>6</v>
      </c>
      <c r="D291" t="s">
        <v>242</v>
      </c>
      <c r="E291" s="16" t="s">
        <v>260</v>
      </c>
      <c r="F291">
        <v>1</v>
      </c>
      <c r="G291" t="s">
        <v>498</v>
      </c>
      <c r="H291" t="s">
        <v>499</v>
      </c>
    </row>
    <row r="292" spans="2:8" x14ac:dyDescent="0.35">
      <c r="B292" t="s">
        <v>4</v>
      </c>
      <c r="D292" t="s">
        <v>262</v>
      </c>
      <c r="E292" s="16" t="s">
        <v>264</v>
      </c>
      <c r="F292">
        <v>1</v>
      </c>
      <c r="G292" t="s">
        <v>500</v>
      </c>
      <c r="H292" t="s">
        <v>501</v>
      </c>
    </row>
    <row r="293" spans="2:8" x14ac:dyDescent="0.35">
      <c r="B293" t="s">
        <v>4</v>
      </c>
      <c r="D293" t="s">
        <v>231</v>
      </c>
      <c r="E293" s="16" t="s">
        <v>264</v>
      </c>
      <c r="F293">
        <v>1</v>
      </c>
      <c r="G293" t="s">
        <v>500</v>
      </c>
      <c r="H293" t="s">
        <v>501</v>
      </c>
    </row>
    <row r="294" spans="2:8" x14ac:dyDescent="0.35">
      <c r="B294" t="s">
        <v>4</v>
      </c>
      <c r="D294" t="s">
        <v>234</v>
      </c>
      <c r="E294" s="16" t="s">
        <v>264</v>
      </c>
      <c r="F294">
        <v>1</v>
      </c>
      <c r="G294" t="s">
        <v>500</v>
      </c>
      <c r="H294" t="s">
        <v>501</v>
      </c>
    </row>
    <row r="295" spans="2:8" x14ac:dyDescent="0.35">
      <c r="B295" t="s">
        <v>4</v>
      </c>
      <c r="D295" t="s">
        <v>233</v>
      </c>
      <c r="E295" s="16" t="s">
        <v>264</v>
      </c>
      <c r="F295">
        <v>1</v>
      </c>
      <c r="G295" t="s">
        <v>500</v>
      </c>
      <c r="H295" t="s">
        <v>501</v>
      </c>
    </row>
    <row r="296" spans="2:8" x14ac:dyDescent="0.35">
      <c r="B296" t="s">
        <v>4</v>
      </c>
      <c r="D296" t="s">
        <v>236</v>
      </c>
      <c r="E296" s="16" t="s">
        <v>264</v>
      </c>
      <c r="F296">
        <v>1</v>
      </c>
      <c r="G296" t="s">
        <v>500</v>
      </c>
      <c r="H296" t="s">
        <v>501</v>
      </c>
    </row>
    <row r="297" spans="2:8" x14ac:dyDescent="0.35">
      <c r="B297" t="s">
        <v>4</v>
      </c>
      <c r="D297" t="s">
        <v>262</v>
      </c>
      <c r="E297" s="16" t="s">
        <v>264</v>
      </c>
      <c r="F297">
        <v>1</v>
      </c>
      <c r="G297" t="s">
        <v>502</v>
      </c>
      <c r="H297" t="s">
        <v>503</v>
      </c>
    </row>
    <row r="298" spans="2:8" x14ac:dyDescent="0.35">
      <c r="B298" t="s">
        <v>4</v>
      </c>
      <c r="D298" t="s">
        <v>231</v>
      </c>
      <c r="E298" s="16" t="s">
        <v>264</v>
      </c>
      <c r="F298">
        <v>1</v>
      </c>
      <c r="G298" t="s">
        <v>502</v>
      </c>
      <c r="H298" t="s">
        <v>503</v>
      </c>
    </row>
    <row r="299" spans="2:8" x14ac:dyDescent="0.35">
      <c r="B299" t="s">
        <v>4</v>
      </c>
      <c r="D299" t="s">
        <v>234</v>
      </c>
      <c r="E299" s="16" t="s">
        <v>264</v>
      </c>
      <c r="F299">
        <v>1</v>
      </c>
      <c r="G299" t="s">
        <v>502</v>
      </c>
      <c r="H299" t="s">
        <v>503</v>
      </c>
    </row>
    <row r="300" spans="2:8" x14ac:dyDescent="0.35">
      <c r="B300" t="s">
        <v>4</v>
      </c>
      <c r="D300" t="s">
        <v>233</v>
      </c>
      <c r="E300" s="16" t="s">
        <v>264</v>
      </c>
      <c r="F300">
        <v>1</v>
      </c>
      <c r="G300" t="s">
        <v>502</v>
      </c>
      <c r="H300" t="s">
        <v>503</v>
      </c>
    </row>
    <row r="301" spans="2:8" x14ac:dyDescent="0.35">
      <c r="B301" t="s">
        <v>4</v>
      </c>
      <c r="D301" t="s">
        <v>236</v>
      </c>
      <c r="E301" s="16" t="s">
        <v>264</v>
      </c>
      <c r="F301">
        <v>1</v>
      </c>
      <c r="G301" t="s">
        <v>502</v>
      </c>
      <c r="H301" t="s">
        <v>503</v>
      </c>
    </row>
    <row r="302" spans="2:8" x14ac:dyDescent="0.35">
      <c r="B302" t="s">
        <v>10</v>
      </c>
      <c r="D302" t="s">
        <v>279</v>
      </c>
      <c r="E302" s="16" t="s">
        <v>289</v>
      </c>
      <c r="F302">
        <v>1</v>
      </c>
      <c r="G302" t="s">
        <v>504</v>
      </c>
      <c r="H302" t="s">
        <v>505</v>
      </c>
    </row>
    <row r="303" spans="2:8" x14ac:dyDescent="0.35">
      <c r="B303" t="s">
        <v>10</v>
      </c>
      <c r="D303" t="s">
        <v>279</v>
      </c>
      <c r="E303" s="16" t="s">
        <v>289</v>
      </c>
      <c r="F303">
        <v>1</v>
      </c>
      <c r="G303" t="s">
        <v>506</v>
      </c>
      <c r="H303" t="s">
        <v>507</v>
      </c>
    </row>
    <row r="304" spans="2:8" x14ac:dyDescent="0.35">
      <c r="B304" t="s">
        <v>3</v>
      </c>
      <c r="D304" t="s">
        <v>484</v>
      </c>
      <c r="E304" s="16" t="s">
        <v>300</v>
      </c>
      <c r="F304">
        <v>1</v>
      </c>
      <c r="G304" t="s">
        <v>508</v>
      </c>
      <c r="H304" t="s">
        <v>509</v>
      </c>
    </row>
    <row r="305" spans="2:8" x14ac:dyDescent="0.35">
      <c r="B305" t="s">
        <v>3</v>
      </c>
      <c r="D305" t="s">
        <v>302</v>
      </c>
      <c r="E305" s="16" t="s">
        <v>300</v>
      </c>
      <c r="F305">
        <v>1</v>
      </c>
      <c r="G305" t="s">
        <v>508</v>
      </c>
      <c r="H305" t="s">
        <v>509</v>
      </c>
    </row>
    <row r="306" spans="2:8" x14ac:dyDescent="0.35">
      <c r="B306" t="s">
        <v>3</v>
      </c>
      <c r="D306" t="s">
        <v>298</v>
      </c>
      <c r="E306" s="16" t="s">
        <v>300</v>
      </c>
      <c r="F306">
        <v>1</v>
      </c>
      <c r="G306" t="s">
        <v>508</v>
      </c>
      <c r="H306" t="s">
        <v>509</v>
      </c>
    </row>
    <row r="307" spans="2:8" x14ac:dyDescent="0.35">
      <c r="B307" t="s">
        <v>13</v>
      </c>
      <c r="D307" t="s">
        <v>248</v>
      </c>
      <c r="E307" s="16" t="s">
        <v>289</v>
      </c>
      <c r="F307">
        <v>1</v>
      </c>
      <c r="G307" t="s">
        <v>246</v>
      </c>
      <c r="H307" t="s">
        <v>510</v>
      </c>
    </row>
    <row r="308" spans="2:8" x14ac:dyDescent="0.35">
      <c r="B308" t="s">
        <v>679</v>
      </c>
      <c r="D308" t="s">
        <v>305</v>
      </c>
      <c r="E308" s="16" t="s">
        <v>256</v>
      </c>
      <c r="F308">
        <v>1</v>
      </c>
      <c r="G308" t="s">
        <v>511</v>
      </c>
      <c r="H308" t="s">
        <v>512</v>
      </c>
    </row>
    <row r="309" spans="2:8" x14ac:dyDescent="0.35">
      <c r="B309" t="s">
        <v>679</v>
      </c>
      <c r="D309" t="s">
        <v>226</v>
      </c>
      <c r="E309" s="16" t="s">
        <v>256</v>
      </c>
      <c r="F309">
        <v>1</v>
      </c>
      <c r="G309" t="s">
        <v>511</v>
      </c>
      <c r="H309" t="s">
        <v>512</v>
      </c>
    </row>
    <row r="310" spans="2:8" x14ac:dyDescent="0.35">
      <c r="B310" t="s">
        <v>678</v>
      </c>
      <c r="D310" t="s">
        <v>274</v>
      </c>
      <c r="E310" s="16" t="s">
        <v>515</v>
      </c>
      <c r="F310">
        <v>1</v>
      </c>
      <c r="G310" t="s">
        <v>513</v>
      </c>
      <c r="H310" t="s">
        <v>514</v>
      </c>
    </row>
    <row r="311" spans="2:8" x14ac:dyDescent="0.35">
      <c r="B311" t="s">
        <v>678</v>
      </c>
      <c r="D311" t="s">
        <v>274</v>
      </c>
      <c r="E311" s="16" t="s">
        <v>515</v>
      </c>
      <c r="F311">
        <v>1</v>
      </c>
      <c r="G311" t="s">
        <v>516</v>
      </c>
      <c r="H311" t="s">
        <v>517</v>
      </c>
    </row>
    <row r="312" spans="2:8" x14ac:dyDescent="0.35">
      <c r="B312" t="s">
        <v>678</v>
      </c>
      <c r="D312" t="s">
        <v>274</v>
      </c>
      <c r="E312" s="16" t="s">
        <v>515</v>
      </c>
      <c r="F312">
        <v>1</v>
      </c>
      <c r="G312" t="s">
        <v>518</v>
      </c>
      <c r="H312" t="s">
        <v>519</v>
      </c>
    </row>
    <row r="313" spans="2:8" x14ac:dyDescent="0.35">
      <c r="B313" t="s">
        <v>8</v>
      </c>
      <c r="D313" t="s">
        <v>364</v>
      </c>
      <c r="E313" s="16" t="s">
        <v>330</v>
      </c>
      <c r="F313">
        <v>1</v>
      </c>
      <c r="G313" t="s">
        <v>520</v>
      </c>
      <c r="H313" t="s">
        <v>521</v>
      </c>
    </row>
    <row r="314" spans="2:8" x14ac:dyDescent="0.35">
      <c r="B314" t="s">
        <v>10</v>
      </c>
      <c r="D314" t="s">
        <v>279</v>
      </c>
      <c r="E314" s="16" t="s">
        <v>373</v>
      </c>
      <c r="F314">
        <v>1</v>
      </c>
      <c r="G314" t="s">
        <v>522</v>
      </c>
      <c r="H314" t="s">
        <v>523</v>
      </c>
    </row>
    <row r="315" spans="2:8" x14ac:dyDescent="0.35">
      <c r="B315" t="s">
        <v>6</v>
      </c>
      <c r="D315" t="s">
        <v>356</v>
      </c>
      <c r="E315" s="16" t="s">
        <v>358</v>
      </c>
      <c r="F315">
        <v>1</v>
      </c>
      <c r="G315" t="s">
        <v>524</v>
      </c>
      <c r="H315" t="s">
        <v>525</v>
      </c>
    </row>
    <row r="316" spans="2:8" x14ac:dyDescent="0.35">
      <c r="B316" t="s">
        <v>6</v>
      </c>
      <c r="D316" t="s">
        <v>356</v>
      </c>
      <c r="E316" s="16" t="s">
        <v>358</v>
      </c>
      <c r="F316">
        <v>1</v>
      </c>
      <c r="G316" t="s">
        <v>526</v>
      </c>
      <c r="H316" t="s">
        <v>527</v>
      </c>
    </row>
    <row r="317" spans="2:8" x14ac:dyDescent="0.35">
      <c r="B317" t="s">
        <v>3</v>
      </c>
      <c r="D317" t="s">
        <v>302</v>
      </c>
      <c r="E317" s="16" t="s">
        <v>300</v>
      </c>
      <c r="F317">
        <v>1</v>
      </c>
      <c r="G317" t="s">
        <v>528</v>
      </c>
      <c r="H317" t="s">
        <v>529</v>
      </c>
    </row>
    <row r="318" spans="2:8" x14ac:dyDescent="0.35">
      <c r="B318" t="s">
        <v>678</v>
      </c>
      <c r="D318" t="s">
        <v>274</v>
      </c>
      <c r="E318" s="16" t="s">
        <v>351</v>
      </c>
      <c r="F318">
        <v>1</v>
      </c>
      <c r="G318" t="s">
        <v>530</v>
      </c>
      <c r="H318" t="s">
        <v>531</v>
      </c>
    </row>
    <row r="319" spans="2:8" x14ac:dyDescent="0.35">
      <c r="B319" t="s">
        <v>6</v>
      </c>
      <c r="D319" t="s">
        <v>242</v>
      </c>
      <c r="E319" s="16" t="s">
        <v>351</v>
      </c>
      <c r="F319">
        <v>1</v>
      </c>
      <c r="G319" t="s">
        <v>530</v>
      </c>
      <c r="H319" t="s">
        <v>531</v>
      </c>
    </row>
    <row r="320" spans="2:8" x14ac:dyDescent="0.35">
      <c r="B320" t="s">
        <v>3</v>
      </c>
      <c r="D320" t="s">
        <v>298</v>
      </c>
      <c r="E320" s="16" t="s">
        <v>351</v>
      </c>
      <c r="F320">
        <v>1</v>
      </c>
      <c r="G320" t="s">
        <v>530</v>
      </c>
      <c r="H320" t="s">
        <v>531</v>
      </c>
    </row>
    <row r="321" spans="2:8" x14ac:dyDescent="0.35">
      <c r="B321" t="s">
        <v>678</v>
      </c>
      <c r="D321" t="s">
        <v>274</v>
      </c>
      <c r="E321" s="16" t="s">
        <v>351</v>
      </c>
      <c r="F321">
        <v>1</v>
      </c>
      <c r="G321" t="s">
        <v>532</v>
      </c>
      <c r="H321" t="s">
        <v>533</v>
      </c>
    </row>
    <row r="322" spans="2:8" x14ac:dyDescent="0.35">
      <c r="B322" t="s">
        <v>6</v>
      </c>
      <c r="D322" t="s">
        <v>242</v>
      </c>
      <c r="E322" s="16" t="s">
        <v>351</v>
      </c>
      <c r="F322">
        <v>1</v>
      </c>
      <c r="G322" t="s">
        <v>532</v>
      </c>
      <c r="H322" t="s">
        <v>533</v>
      </c>
    </row>
    <row r="323" spans="2:8" x14ac:dyDescent="0.35">
      <c r="B323" t="s">
        <v>3</v>
      </c>
      <c r="D323" t="s">
        <v>298</v>
      </c>
      <c r="E323" s="16" t="s">
        <v>351</v>
      </c>
      <c r="F323">
        <v>1</v>
      </c>
      <c r="G323" t="s">
        <v>532</v>
      </c>
      <c r="H323" t="s">
        <v>533</v>
      </c>
    </row>
    <row r="324" spans="2:8" x14ac:dyDescent="0.35">
      <c r="B324" t="s">
        <v>678</v>
      </c>
      <c r="D324" t="s">
        <v>274</v>
      </c>
      <c r="E324" s="16" t="s">
        <v>351</v>
      </c>
      <c r="F324">
        <v>1</v>
      </c>
      <c r="G324" t="s">
        <v>534</v>
      </c>
      <c r="H324" t="s">
        <v>535</v>
      </c>
    </row>
    <row r="325" spans="2:8" x14ac:dyDescent="0.35">
      <c r="B325" t="s">
        <v>6</v>
      </c>
      <c r="D325" t="s">
        <v>353</v>
      </c>
      <c r="E325" s="16" t="s">
        <v>351</v>
      </c>
      <c r="F325">
        <v>1</v>
      </c>
      <c r="G325" t="s">
        <v>534</v>
      </c>
      <c r="H325" t="s">
        <v>535</v>
      </c>
    </row>
    <row r="326" spans="2:8" x14ac:dyDescent="0.35">
      <c r="B326" t="s">
        <v>6</v>
      </c>
      <c r="D326" t="s">
        <v>242</v>
      </c>
      <c r="E326" s="16" t="s">
        <v>351</v>
      </c>
      <c r="F326">
        <v>1</v>
      </c>
      <c r="G326" t="s">
        <v>534</v>
      </c>
      <c r="H326" t="s">
        <v>535</v>
      </c>
    </row>
    <row r="327" spans="2:8" x14ac:dyDescent="0.35">
      <c r="B327" t="s">
        <v>18</v>
      </c>
      <c r="D327" t="s">
        <v>222</v>
      </c>
      <c r="E327" s="16" t="s">
        <v>351</v>
      </c>
      <c r="F327">
        <v>1</v>
      </c>
      <c r="G327" t="s">
        <v>536</v>
      </c>
      <c r="H327" t="s">
        <v>537</v>
      </c>
    </row>
    <row r="328" spans="2:8" x14ac:dyDescent="0.35">
      <c r="B328" t="s">
        <v>18</v>
      </c>
      <c r="D328" t="s">
        <v>342</v>
      </c>
      <c r="E328" s="16" t="s">
        <v>351</v>
      </c>
      <c r="F328">
        <v>1</v>
      </c>
      <c r="G328" t="s">
        <v>536</v>
      </c>
      <c r="H328" t="s">
        <v>537</v>
      </c>
    </row>
    <row r="329" spans="2:8" x14ac:dyDescent="0.35">
      <c r="B329" t="s">
        <v>18</v>
      </c>
      <c r="D329" t="s">
        <v>343</v>
      </c>
      <c r="E329" s="16" t="s">
        <v>351</v>
      </c>
      <c r="F329">
        <v>1</v>
      </c>
      <c r="G329" t="s">
        <v>536</v>
      </c>
      <c r="H329" t="s">
        <v>537</v>
      </c>
    </row>
    <row r="330" spans="2:8" x14ac:dyDescent="0.35">
      <c r="B330" t="s">
        <v>18</v>
      </c>
      <c r="D330" t="s">
        <v>223</v>
      </c>
      <c r="E330" s="16" t="s">
        <v>351</v>
      </c>
      <c r="F330">
        <v>1</v>
      </c>
      <c r="G330" t="s">
        <v>536</v>
      </c>
      <c r="H330" t="s">
        <v>537</v>
      </c>
    </row>
    <row r="331" spans="2:8" x14ac:dyDescent="0.35">
      <c r="B331" t="s">
        <v>678</v>
      </c>
      <c r="D331" t="s">
        <v>274</v>
      </c>
      <c r="E331" s="16" t="s">
        <v>351</v>
      </c>
      <c r="F331">
        <v>1</v>
      </c>
      <c r="G331" t="s">
        <v>536</v>
      </c>
      <c r="H331" t="s">
        <v>537</v>
      </c>
    </row>
    <row r="332" spans="2:8" x14ac:dyDescent="0.35">
      <c r="B332" t="s">
        <v>6</v>
      </c>
      <c r="D332" t="s">
        <v>242</v>
      </c>
      <c r="E332" s="16" t="s">
        <v>351</v>
      </c>
      <c r="F332">
        <v>1</v>
      </c>
      <c r="G332" t="s">
        <v>536</v>
      </c>
      <c r="H332" t="s">
        <v>537</v>
      </c>
    </row>
    <row r="333" spans="2:8" x14ac:dyDescent="0.35">
      <c r="B333" t="s">
        <v>3</v>
      </c>
      <c r="D333" t="s">
        <v>298</v>
      </c>
      <c r="E333" s="16" t="s">
        <v>351</v>
      </c>
      <c r="F333">
        <v>1</v>
      </c>
      <c r="G333" t="s">
        <v>536</v>
      </c>
      <c r="H333" t="s">
        <v>537</v>
      </c>
    </row>
    <row r="334" spans="2:8" x14ac:dyDescent="0.35">
      <c r="B334" t="s">
        <v>6</v>
      </c>
      <c r="D334" t="s">
        <v>315</v>
      </c>
      <c r="E334" s="16" t="s">
        <v>256</v>
      </c>
      <c r="F334">
        <v>1</v>
      </c>
      <c r="G334" t="s">
        <v>538</v>
      </c>
      <c r="H334" t="s">
        <v>539</v>
      </c>
    </row>
    <row r="335" spans="2:8" x14ac:dyDescent="0.35">
      <c r="B335" t="s">
        <v>6</v>
      </c>
      <c r="D335" t="s">
        <v>242</v>
      </c>
      <c r="E335" s="16" t="s">
        <v>351</v>
      </c>
      <c r="F335">
        <v>1</v>
      </c>
      <c r="G335" t="s">
        <v>540</v>
      </c>
      <c r="H335" t="s">
        <v>541</v>
      </c>
    </row>
    <row r="336" spans="2:8" x14ac:dyDescent="0.35">
      <c r="B336" t="s">
        <v>6</v>
      </c>
      <c r="D336" t="s">
        <v>242</v>
      </c>
      <c r="E336" s="16" t="s">
        <v>351</v>
      </c>
      <c r="F336">
        <v>1</v>
      </c>
      <c r="G336" t="s">
        <v>542</v>
      </c>
      <c r="H336" t="s">
        <v>543</v>
      </c>
    </row>
    <row r="337" spans="2:8" x14ac:dyDescent="0.35">
      <c r="B337" t="s">
        <v>6</v>
      </c>
      <c r="D337" t="s">
        <v>242</v>
      </c>
      <c r="E337" s="16" t="s">
        <v>351</v>
      </c>
      <c r="F337">
        <v>1</v>
      </c>
      <c r="G337" t="s">
        <v>544</v>
      </c>
      <c r="H337" t="s">
        <v>545</v>
      </c>
    </row>
    <row r="338" spans="2:8" x14ac:dyDescent="0.35">
      <c r="B338" t="s">
        <v>6</v>
      </c>
      <c r="D338" t="s">
        <v>242</v>
      </c>
      <c r="E338" s="16" t="s">
        <v>351</v>
      </c>
      <c r="F338">
        <v>1</v>
      </c>
      <c r="G338" t="s">
        <v>546</v>
      </c>
      <c r="H338" t="s">
        <v>547</v>
      </c>
    </row>
    <row r="339" spans="2:8" x14ac:dyDescent="0.35">
      <c r="B339" t="s">
        <v>6</v>
      </c>
      <c r="D339" t="s">
        <v>242</v>
      </c>
      <c r="E339" s="16" t="s">
        <v>351</v>
      </c>
      <c r="F339">
        <v>1</v>
      </c>
      <c r="G339" t="s">
        <v>548</v>
      </c>
      <c r="H339" t="s">
        <v>549</v>
      </c>
    </row>
    <row r="340" spans="2:8" x14ac:dyDescent="0.35">
      <c r="B340" t="s">
        <v>6</v>
      </c>
      <c r="D340" t="s">
        <v>242</v>
      </c>
      <c r="E340" s="16" t="s">
        <v>351</v>
      </c>
      <c r="F340">
        <v>1</v>
      </c>
      <c r="G340" t="s">
        <v>550</v>
      </c>
      <c r="H340" t="s">
        <v>551</v>
      </c>
    </row>
    <row r="341" spans="2:8" x14ac:dyDescent="0.35">
      <c r="B341" t="s">
        <v>10</v>
      </c>
      <c r="D341" t="s">
        <v>279</v>
      </c>
      <c r="E341" s="16" t="s">
        <v>260</v>
      </c>
      <c r="F341">
        <v>1</v>
      </c>
      <c r="G341" t="s">
        <v>552</v>
      </c>
      <c r="H341" t="s">
        <v>553</v>
      </c>
    </row>
    <row r="342" spans="2:8" x14ac:dyDescent="0.35">
      <c r="B342" t="s">
        <v>10</v>
      </c>
      <c r="D342" t="s">
        <v>279</v>
      </c>
      <c r="E342" s="16" t="s">
        <v>260</v>
      </c>
      <c r="F342">
        <v>1</v>
      </c>
      <c r="G342" t="s">
        <v>554</v>
      </c>
      <c r="H342" t="s">
        <v>555</v>
      </c>
    </row>
    <row r="343" spans="2:8" x14ac:dyDescent="0.35">
      <c r="B343" t="s">
        <v>6</v>
      </c>
      <c r="D343" t="s">
        <v>258</v>
      </c>
      <c r="E343" s="16" t="s">
        <v>260</v>
      </c>
      <c r="F343">
        <v>1</v>
      </c>
      <c r="G343" t="s">
        <v>556</v>
      </c>
      <c r="H343" t="s">
        <v>557</v>
      </c>
    </row>
    <row r="344" spans="2:8" x14ac:dyDescent="0.35">
      <c r="B344" t="s">
        <v>6</v>
      </c>
      <c r="D344" t="s">
        <v>258</v>
      </c>
      <c r="E344" s="16" t="s">
        <v>260</v>
      </c>
      <c r="F344">
        <v>1</v>
      </c>
      <c r="G344" t="s">
        <v>558</v>
      </c>
      <c r="H344" t="s">
        <v>559</v>
      </c>
    </row>
    <row r="345" spans="2:8" x14ac:dyDescent="0.35">
      <c r="B345" t="s">
        <v>4</v>
      </c>
      <c r="D345" t="s">
        <v>262</v>
      </c>
      <c r="E345" s="16" t="s">
        <v>264</v>
      </c>
      <c r="F345">
        <v>1</v>
      </c>
      <c r="G345" t="s">
        <v>560</v>
      </c>
      <c r="H345" t="s">
        <v>561</v>
      </c>
    </row>
    <row r="346" spans="2:8" x14ac:dyDescent="0.35">
      <c r="B346" t="s">
        <v>4</v>
      </c>
      <c r="D346" t="s">
        <v>231</v>
      </c>
      <c r="E346" s="16" t="s">
        <v>264</v>
      </c>
      <c r="F346">
        <v>1</v>
      </c>
      <c r="G346" t="s">
        <v>560</v>
      </c>
      <c r="H346" t="s">
        <v>561</v>
      </c>
    </row>
    <row r="347" spans="2:8" x14ac:dyDescent="0.35">
      <c r="B347" t="s">
        <v>4</v>
      </c>
      <c r="D347" t="s">
        <v>234</v>
      </c>
      <c r="E347" s="16" t="s">
        <v>264</v>
      </c>
      <c r="F347">
        <v>1</v>
      </c>
      <c r="G347" t="s">
        <v>560</v>
      </c>
      <c r="H347" t="s">
        <v>561</v>
      </c>
    </row>
    <row r="348" spans="2:8" x14ac:dyDescent="0.35">
      <c r="B348" t="s">
        <v>4</v>
      </c>
      <c r="D348" t="s">
        <v>233</v>
      </c>
      <c r="E348" s="16" t="s">
        <v>264</v>
      </c>
      <c r="F348">
        <v>1</v>
      </c>
      <c r="G348" t="s">
        <v>560</v>
      </c>
      <c r="H348" t="s">
        <v>561</v>
      </c>
    </row>
    <row r="349" spans="2:8" x14ac:dyDescent="0.35">
      <c r="B349" t="s">
        <v>4</v>
      </c>
      <c r="D349" t="s">
        <v>236</v>
      </c>
      <c r="E349" s="16" t="s">
        <v>264</v>
      </c>
      <c r="F349">
        <v>1</v>
      </c>
      <c r="G349" t="s">
        <v>560</v>
      </c>
      <c r="H349" t="s">
        <v>561</v>
      </c>
    </row>
    <row r="350" spans="2:8" x14ac:dyDescent="0.35">
      <c r="B350" t="s">
        <v>13</v>
      </c>
      <c r="D350" t="s">
        <v>245</v>
      </c>
      <c r="E350" s="16" t="s">
        <v>264</v>
      </c>
      <c r="F350">
        <v>1</v>
      </c>
      <c r="G350" t="s">
        <v>560</v>
      </c>
      <c r="H350" t="s">
        <v>561</v>
      </c>
    </row>
    <row r="351" spans="2:8" x14ac:dyDescent="0.35">
      <c r="B351" t="s">
        <v>678</v>
      </c>
      <c r="D351" t="s">
        <v>274</v>
      </c>
      <c r="E351" s="16" t="s">
        <v>515</v>
      </c>
      <c r="F351">
        <v>1</v>
      </c>
      <c r="G351" t="s">
        <v>562</v>
      </c>
      <c r="H351" t="s">
        <v>563</v>
      </c>
    </row>
    <row r="352" spans="2:8" x14ac:dyDescent="0.35">
      <c r="B352" t="s">
        <v>6</v>
      </c>
      <c r="D352" t="s">
        <v>336</v>
      </c>
      <c r="E352" s="16" t="s">
        <v>256</v>
      </c>
      <c r="F352">
        <v>1</v>
      </c>
      <c r="G352" t="s">
        <v>564</v>
      </c>
      <c r="H352" t="s">
        <v>565</v>
      </c>
    </row>
    <row r="353" spans="2:8" x14ac:dyDescent="0.35">
      <c r="B353" t="s">
        <v>10</v>
      </c>
      <c r="D353" t="s">
        <v>279</v>
      </c>
      <c r="E353" s="16" t="s">
        <v>260</v>
      </c>
      <c r="F353">
        <v>1</v>
      </c>
      <c r="G353" t="s">
        <v>566</v>
      </c>
      <c r="H353" t="s">
        <v>567</v>
      </c>
    </row>
    <row r="354" spans="2:8" x14ac:dyDescent="0.35">
      <c r="B354" t="s">
        <v>6</v>
      </c>
      <c r="D354" t="s">
        <v>315</v>
      </c>
      <c r="E354" s="16" t="s">
        <v>330</v>
      </c>
      <c r="F354">
        <v>1</v>
      </c>
      <c r="G354" t="s">
        <v>568</v>
      </c>
      <c r="H354" t="s">
        <v>569</v>
      </c>
    </row>
    <row r="355" spans="2:8" x14ac:dyDescent="0.35">
      <c r="B355" t="s">
        <v>10</v>
      </c>
      <c r="D355" t="s">
        <v>279</v>
      </c>
      <c r="E355" s="16" t="s">
        <v>260</v>
      </c>
      <c r="F355">
        <v>1</v>
      </c>
      <c r="G355" t="s">
        <v>570</v>
      </c>
      <c r="H355" t="s">
        <v>571</v>
      </c>
    </row>
    <row r="356" spans="2:8" x14ac:dyDescent="0.35">
      <c r="B356" t="s">
        <v>4</v>
      </c>
      <c r="D356" t="s">
        <v>291</v>
      </c>
      <c r="E356" s="16" t="s">
        <v>264</v>
      </c>
      <c r="F356">
        <v>1</v>
      </c>
      <c r="G356" t="s">
        <v>572</v>
      </c>
      <c r="H356" t="s">
        <v>573</v>
      </c>
    </row>
    <row r="357" spans="2:8" x14ac:dyDescent="0.35">
      <c r="B357" t="s">
        <v>4</v>
      </c>
      <c r="D357" t="s">
        <v>231</v>
      </c>
      <c r="E357" s="16" t="s">
        <v>264</v>
      </c>
      <c r="F357">
        <v>1</v>
      </c>
      <c r="G357" t="s">
        <v>572</v>
      </c>
      <c r="H357" t="s">
        <v>573</v>
      </c>
    </row>
    <row r="358" spans="2:8" x14ac:dyDescent="0.35">
      <c r="B358" t="s">
        <v>4</v>
      </c>
      <c r="D358" t="s">
        <v>234</v>
      </c>
      <c r="E358" s="16" t="s">
        <v>264</v>
      </c>
      <c r="F358">
        <v>1</v>
      </c>
      <c r="G358" t="s">
        <v>572</v>
      </c>
      <c r="H358" t="s">
        <v>573</v>
      </c>
    </row>
    <row r="359" spans="2:8" x14ac:dyDescent="0.35">
      <c r="B359" t="s">
        <v>4</v>
      </c>
      <c r="D359" t="s">
        <v>233</v>
      </c>
      <c r="E359" s="16" t="s">
        <v>264</v>
      </c>
      <c r="F359">
        <v>1</v>
      </c>
      <c r="G359" t="s">
        <v>572</v>
      </c>
      <c r="H359" t="s">
        <v>573</v>
      </c>
    </row>
    <row r="360" spans="2:8" x14ac:dyDescent="0.35">
      <c r="B360" t="s">
        <v>4</v>
      </c>
      <c r="D360" t="s">
        <v>236</v>
      </c>
      <c r="E360" s="16" t="s">
        <v>264</v>
      </c>
      <c r="F360">
        <v>1</v>
      </c>
      <c r="G360" t="s">
        <v>572</v>
      </c>
      <c r="H360" t="s">
        <v>573</v>
      </c>
    </row>
    <row r="361" spans="2:8" x14ac:dyDescent="0.35">
      <c r="B361" t="s">
        <v>13</v>
      </c>
      <c r="D361" t="s">
        <v>249</v>
      </c>
      <c r="E361" s="16" t="s">
        <v>264</v>
      </c>
      <c r="F361">
        <v>1</v>
      </c>
      <c r="G361" t="s">
        <v>572</v>
      </c>
      <c r="H361" t="s">
        <v>573</v>
      </c>
    </row>
    <row r="362" spans="2:8" x14ac:dyDescent="0.35">
      <c r="B362" t="s">
        <v>10</v>
      </c>
      <c r="D362" t="s">
        <v>279</v>
      </c>
      <c r="E362" s="16" t="s">
        <v>260</v>
      </c>
      <c r="F362">
        <v>1</v>
      </c>
      <c r="G362" t="s">
        <v>574</v>
      </c>
      <c r="H362" t="s">
        <v>575</v>
      </c>
    </row>
    <row r="363" spans="2:8" x14ac:dyDescent="0.35">
      <c r="B363" t="s">
        <v>6</v>
      </c>
      <c r="D363" t="s">
        <v>242</v>
      </c>
      <c r="E363" s="16" t="s">
        <v>330</v>
      </c>
      <c r="F363">
        <v>1</v>
      </c>
      <c r="G363" t="s">
        <v>576</v>
      </c>
      <c r="H363" t="s">
        <v>577</v>
      </c>
    </row>
    <row r="364" spans="2:8" x14ac:dyDescent="0.35">
      <c r="B364" t="s">
        <v>6</v>
      </c>
      <c r="D364" t="s">
        <v>258</v>
      </c>
      <c r="E364" s="16" t="s">
        <v>260</v>
      </c>
      <c r="F364">
        <v>1</v>
      </c>
      <c r="G364" t="s">
        <v>578</v>
      </c>
      <c r="H364" t="s">
        <v>579</v>
      </c>
    </row>
    <row r="365" spans="2:8" x14ac:dyDescent="0.35">
      <c r="B365" t="s">
        <v>4</v>
      </c>
      <c r="D365" t="s">
        <v>232</v>
      </c>
      <c r="E365" s="16" t="s">
        <v>264</v>
      </c>
      <c r="F365">
        <v>1</v>
      </c>
      <c r="G365" t="s">
        <v>580</v>
      </c>
      <c r="H365" t="s">
        <v>581</v>
      </c>
    </row>
    <row r="366" spans="2:8" x14ac:dyDescent="0.35">
      <c r="B366" t="s">
        <v>4</v>
      </c>
      <c r="D366" t="s">
        <v>231</v>
      </c>
      <c r="E366" s="16" t="s">
        <v>264</v>
      </c>
      <c r="F366">
        <v>1</v>
      </c>
      <c r="G366" t="s">
        <v>580</v>
      </c>
      <c r="H366" t="s">
        <v>581</v>
      </c>
    </row>
    <row r="367" spans="2:8" x14ac:dyDescent="0.35">
      <c r="B367" t="s">
        <v>4</v>
      </c>
      <c r="D367" t="s">
        <v>234</v>
      </c>
      <c r="E367" s="16" t="s">
        <v>264</v>
      </c>
      <c r="F367">
        <v>1</v>
      </c>
      <c r="G367" t="s">
        <v>580</v>
      </c>
      <c r="H367" t="s">
        <v>581</v>
      </c>
    </row>
    <row r="368" spans="2:8" x14ac:dyDescent="0.35">
      <c r="B368" t="s">
        <v>4</v>
      </c>
      <c r="D368" t="s">
        <v>233</v>
      </c>
      <c r="E368" s="16" t="s">
        <v>264</v>
      </c>
      <c r="F368">
        <v>1</v>
      </c>
      <c r="G368" t="s">
        <v>580</v>
      </c>
      <c r="H368" t="s">
        <v>581</v>
      </c>
    </row>
    <row r="369" spans="2:8" x14ac:dyDescent="0.35">
      <c r="B369" t="s">
        <v>4</v>
      </c>
      <c r="D369" t="s">
        <v>236</v>
      </c>
      <c r="E369" s="16" t="s">
        <v>264</v>
      </c>
      <c r="F369">
        <v>1</v>
      </c>
      <c r="G369" t="s">
        <v>580</v>
      </c>
      <c r="H369" t="s">
        <v>581</v>
      </c>
    </row>
    <row r="370" spans="2:8" x14ac:dyDescent="0.35">
      <c r="B370" t="s">
        <v>678</v>
      </c>
      <c r="D370" t="s">
        <v>274</v>
      </c>
      <c r="E370" s="16" t="s">
        <v>330</v>
      </c>
      <c r="F370">
        <v>1</v>
      </c>
      <c r="G370" t="s">
        <v>582</v>
      </c>
      <c r="H370" t="s">
        <v>583</v>
      </c>
    </row>
    <row r="371" spans="2:8" x14ac:dyDescent="0.35">
      <c r="B371" t="s">
        <v>6</v>
      </c>
      <c r="D371" t="s">
        <v>254</v>
      </c>
      <c r="E371" s="16" t="s">
        <v>330</v>
      </c>
      <c r="F371">
        <v>1</v>
      </c>
      <c r="G371" t="s">
        <v>582</v>
      </c>
      <c r="H371" t="s">
        <v>583</v>
      </c>
    </row>
    <row r="372" spans="2:8" x14ac:dyDescent="0.35">
      <c r="B372" t="s">
        <v>3</v>
      </c>
      <c r="D372" t="s">
        <v>302</v>
      </c>
      <c r="E372" s="16" t="s">
        <v>300</v>
      </c>
      <c r="F372">
        <v>1</v>
      </c>
      <c r="G372" t="s">
        <v>584</v>
      </c>
      <c r="H372" t="s">
        <v>585</v>
      </c>
    </row>
    <row r="373" spans="2:8" x14ac:dyDescent="0.35">
      <c r="B373" t="s">
        <v>679</v>
      </c>
      <c r="D373" t="s">
        <v>305</v>
      </c>
      <c r="E373" s="16" t="s">
        <v>256</v>
      </c>
      <c r="F373">
        <v>1</v>
      </c>
      <c r="G373" t="s">
        <v>586</v>
      </c>
      <c r="H373" t="s">
        <v>587</v>
      </c>
    </row>
    <row r="374" spans="2:8" x14ac:dyDescent="0.35">
      <c r="B374" t="s">
        <v>679</v>
      </c>
      <c r="D374" t="s">
        <v>226</v>
      </c>
      <c r="E374" s="16" t="s">
        <v>256</v>
      </c>
      <c r="F374">
        <v>1</v>
      </c>
      <c r="G374" t="s">
        <v>586</v>
      </c>
      <c r="H374" t="s">
        <v>587</v>
      </c>
    </row>
    <row r="375" spans="2:8" x14ac:dyDescent="0.35">
      <c r="B375" t="s">
        <v>679</v>
      </c>
      <c r="D375" t="s">
        <v>305</v>
      </c>
      <c r="E375" s="16" t="s">
        <v>256</v>
      </c>
      <c r="F375">
        <v>1</v>
      </c>
      <c r="G375" t="s">
        <v>588</v>
      </c>
      <c r="H375" t="s">
        <v>589</v>
      </c>
    </row>
    <row r="376" spans="2:8" x14ac:dyDescent="0.35">
      <c r="B376" t="s">
        <v>679</v>
      </c>
      <c r="D376" t="s">
        <v>226</v>
      </c>
      <c r="E376" s="16" t="s">
        <v>256</v>
      </c>
      <c r="F376">
        <v>1</v>
      </c>
      <c r="G376" t="s">
        <v>588</v>
      </c>
      <c r="H376" t="s">
        <v>589</v>
      </c>
    </row>
    <row r="377" spans="2:8" x14ac:dyDescent="0.35">
      <c r="B377" t="s">
        <v>679</v>
      </c>
      <c r="D377" t="s">
        <v>305</v>
      </c>
      <c r="E377" s="16" t="s">
        <v>256</v>
      </c>
      <c r="F377">
        <v>1</v>
      </c>
      <c r="G377" t="s">
        <v>590</v>
      </c>
      <c r="H377" t="s">
        <v>591</v>
      </c>
    </row>
    <row r="378" spans="2:8" x14ac:dyDescent="0.35">
      <c r="B378" t="s">
        <v>679</v>
      </c>
      <c r="D378" t="s">
        <v>226</v>
      </c>
      <c r="E378" s="16" t="s">
        <v>256</v>
      </c>
      <c r="F378">
        <v>1</v>
      </c>
      <c r="G378" t="s">
        <v>590</v>
      </c>
      <c r="H378" t="s">
        <v>591</v>
      </c>
    </row>
    <row r="379" spans="2:8" x14ac:dyDescent="0.35">
      <c r="B379" t="s">
        <v>679</v>
      </c>
      <c r="D379" t="s">
        <v>305</v>
      </c>
      <c r="E379" s="16" t="s">
        <v>256</v>
      </c>
      <c r="F379">
        <v>1</v>
      </c>
      <c r="G379" t="s">
        <v>592</v>
      </c>
      <c r="H379" t="s">
        <v>593</v>
      </c>
    </row>
    <row r="380" spans="2:8" x14ac:dyDescent="0.35">
      <c r="B380" t="s">
        <v>679</v>
      </c>
      <c r="D380" t="s">
        <v>226</v>
      </c>
      <c r="E380" s="16" t="s">
        <v>256</v>
      </c>
      <c r="F380">
        <v>1</v>
      </c>
      <c r="G380" t="s">
        <v>592</v>
      </c>
      <c r="H380" t="s">
        <v>593</v>
      </c>
    </row>
    <row r="381" spans="2:8" x14ac:dyDescent="0.35">
      <c r="B381" t="s">
        <v>10</v>
      </c>
      <c r="D381" t="s">
        <v>279</v>
      </c>
      <c r="E381" s="16" t="s">
        <v>373</v>
      </c>
      <c r="F381">
        <v>1</v>
      </c>
      <c r="G381" t="s">
        <v>594</v>
      </c>
      <c r="H381" t="s">
        <v>595</v>
      </c>
    </row>
    <row r="382" spans="2:8" x14ac:dyDescent="0.35">
      <c r="B382" t="s">
        <v>6</v>
      </c>
      <c r="D382" t="s">
        <v>356</v>
      </c>
      <c r="E382" s="16" t="s">
        <v>358</v>
      </c>
      <c r="F382">
        <v>1</v>
      </c>
      <c r="G382" t="s">
        <v>596</v>
      </c>
      <c r="H382" t="s">
        <v>597</v>
      </c>
    </row>
    <row r="383" spans="2:8" x14ac:dyDescent="0.35">
      <c r="B383" t="s">
        <v>678</v>
      </c>
      <c r="D383" t="s">
        <v>274</v>
      </c>
      <c r="E383" s="16" t="s">
        <v>600</v>
      </c>
      <c r="F383">
        <v>1</v>
      </c>
      <c r="G383" t="s">
        <v>598</v>
      </c>
      <c r="H383" t="s">
        <v>599</v>
      </c>
    </row>
    <row r="384" spans="2:8" x14ac:dyDescent="0.35">
      <c r="B384" t="s">
        <v>679</v>
      </c>
      <c r="D384" t="s">
        <v>305</v>
      </c>
      <c r="E384" s="16" t="s">
        <v>256</v>
      </c>
      <c r="F384">
        <v>1</v>
      </c>
      <c r="G384" t="s">
        <v>601</v>
      </c>
      <c r="H384" t="s">
        <v>602</v>
      </c>
    </row>
    <row r="385" spans="2:8" x14ac:dyDescent="0.35">
      <c r="B385" t="s">
        <v>679</v>
      </c>
      <c r="D385" t="s">
        <v>226</v>
      </c>
      <c r="E385" s="16" t="s">
        <v>256</v>
      </c>
      <c r="F385">
        <v>1</v>
      </c>
      <c r="G385" t="s">
        <v>601</v>
      </c>
      <c r="H385" t="s">
        <v>602</v>
      </c>
    </row>
    <row r="386" spans="2:8" x14ac:dyDescent="0.35">
      <c r="B386" t="s">
        <v>6</v>
      </c>
      <c r="D386" t="s">
        <v>336</v>
      </c>
      <c r="E386" s="16" t="s">
        <v>256</v>
      </c>
      <c r="F386">
        <v>1</v>
      </c>
      <c r="G386" t="s">
        <v>601</v>
      </c>
      <c r="H386" t="s">
        <v>602</v>
      </c>
    </row>
    <row r="387" spans="2:8" x14ac:dyDescent="0.35">
      <c r="B387" t="s">
        <v>6</v>
      </c>
      <c r="D387" t="s">
        <v>315</v>
      </c>
      <c r="E387" s="16" t="s">
        <v>256</v>
      </c>
      <c r="F387">
        <v>1</v>
      </c>
      <c r="G387" t="s">
        <v>601</v>
      </c>
      <c r="H387" t="s">
        <v>602</v>
      </c>
    </row>
    <row r="388" spans="2:8" x14ac:dyDescent="0.35">
      <c r="B388" t="s">
        <v>12</v>
      </c>
      <c r="D388" t="s">
        <v>461</v>
      </c>
      <c r="E388" s="16" t="s">
        <v>463</v>
      </c>
      <c r="F388">
        <v>1</v>
      </c>
      <c r="G388" t="s">
        <v>238</v>
      </c>
      <c r="H388" t="s">
        <v>603</v>
      </c>
    </row>
    <row r="389" spans="2:8" x14ac:dyDescent="0.35">
      <c r="B389" t="s">
        <v>12</v>
      </c>
      <c r="D389" t="s">
        <v>464</v>
      </c>
      <c r="E389" s="16" t="s">
        <v>463</v>
      </c>
      <c r="F389">
        <v>1</v>
      </c>
      <c r="G389" t="s">
        <v>238</v>
      </c>
      <c r="H389" t="s">
        <v>603</v>
      </c>
    </row>
    <row r="390" spans="2:8" x14ac:dyDescent="0.35">
      <c r="B390" t="s">
        <v>6</v>
      </c>
      <c r="D390" t="s">
        <v>463</v>
      </c>
      <c r="E390" s="16" t="s">
        <v>463</v>
      </c>
      <c r="F390">
        <v>1</v>
      </c>
      <c r="G390" t="s">
        <v>238</v>
      </c>
      <c r="H390" t="s">
        <v>603</v>
      </c>
    </row>
    <row r="391" spans="2:8" x14ac:dyDescent="0.35">
      <c r="B391" t="s">
        <v>679</v>
      </c>
      <c r="D391" t="s">
        <v>226</v>
      </c>
      <c r="E391" s="16" t="s">
        <v>256</v>
      </c>
      <c r="F391">
        <v>1</v>
      </c>
      <c r="G391" t="s">
        <v>604</v>
      </c>
      <c r="H391" t="s">
        <v>605</v>
      </c>
    </row>
    <row r="392" spans="2:8" x14ac:dyDescent="0.35">
      <c r="B392" t="s">
        <v>679</v>
      </c>
      <c r="D392" t="s">
        <v>318</v>
      </c>
      <c r="E392" s="16" t="s">
        <v>256</v>
      </c>
      <c r="F392">
        <v>1</v>
      </c>
      <c r="G392" t="s">
        <v>604</v>
      </c>
      <c r="H392" t="s">
        <v>605</v>
      </c>
    </row>
    <row r="393" spans="2:8" x14ac:dyDescent="0.35">
      <c r="B393" t="s">
        <v>8</v>
      </c>
      <c r="D393" t="s">
        <v>364</v>
      </c>
      <c r="E393" s="16" t="s">
        <v>330</v>
      </c>
      <c r="F393">
        <v>1</v>
      </c>
      <c r="G393" t="s">
        <v>606</v>
      </c>
      <c r="H393" t="s">
        <v>607</v>
      </c>
    </row>
    <row r="394" spans="2:8" x14ac:dyDescent="0.35">
      <c r="B394" t="s">
        <v>6</v>
      </c>
      <c r="D394" t="s">
        <v>463</v>
      </c>
      <c r="E394" s="16" t="s">
        <v>300</v>
      </c>
      <c r="F394">
        <v>1</v>
      </c>
      <c r="G394" t="s">
        <v>608</v>
      </c>
      <c r="H394" t="s">
        <v>609</v>
      </c>
    </row>
    <row r="395" spans="2:8" x14ac:dyDescent="0.35">
      <c r="B395" t="s">
        <v>3</v>
      </c>
      <c r="D395" t="s">
        <v>298</v>
      </c>
      <c r="E395" s="16" t="s">
        <v>300</v>
      </c>
      <c r="F395">
        <v>1</v>
      </c>
      <c r="G395" t="s">
        <v>608</v>
      </c>
      <c r="H395" t="s">
        <v>609</v>
      </c>
    </row>
    <row r="396" spans="2:8" x14ac:dyDescent="0.35">
      <c r="B396" t="s">
        <v>678</v>
      </c>
      <c r="D396" t="s">
        <v>274</v>
      </c>
      <c r="E396" s="16" t="s">
        <v>330</v>
      </c>
      <c r="F396">
        <v>1</v>
      </c>
      <c r="G396" t="s">
        <v>610</v>
      </c>
      <c r="H396" t="s">
        <v>611</v>
      </c>
    </row>
    <row r="397" spans="2:8" x14ac:dyDescent="0.35">
      <c r="B397" t="s">
        <v>6</v>
      </c>
      <c r="D397" t="s">
        <v>254</v>
      </c>
      <c r="E397" s="16" t="s">
        <v>330</v>
      </c>
      <c r="F397">
        <v>1</v>
      </c>
      <c r="G397" t="s">
        <v>610</v>
      </c>
      <c r="H397" t="s">
        <v>611</v>
      </c>
    </row>
    <row r="398" spans="2:8" x14ac:dyDescent="0.35">
      <c r="B398" t="s">
        <v>10</v>
      </c>
      <c r="D398" t="s">
        <v>279</v>
      </c>
      <c r="E398" s="16" t="s">
        <v>260</v>
      </c>
      <c r="F398">
        <v>1</v>
      </c>
      <c r="G398" t="s">
        <v>612</v>
      </c>
      <c r="H398" t="s">
        <v>613</v>
      </c>
    </row>
    <row r="399" spans="2:8" x14ac:dyDescent="0.35">
      <c r="B399" t="s">
        <v>6</v>
      </c>
      <c r="D399" t="s">
        <v>258</v>
      </c>
      <c r="E399" s="16" t="s">
        <v>348</v>
      </c>
      <c r="F399">
        <v>1</v>
      </c>
      <c r="G399" t="s">
        <v>614</v>
      </c>
      <c r="H399" t="s">
        <v>615</v>
      </c>
    </row>
    <row r="400" spans="2:8" x14ac:dyDescent="0.35">
      <c r="B400" t="s">
        <v>10</v>
      </c>
      <c r="D400" t="s">
        <v>279</v>
      </c>
      <c r="E400" s="16" t="s">
        <v>348</v>
      </c>
      <c r="F400">
        <v>1</v>
      </c>
      <c r="G400" t="s">
        <v>614</v>
      </c>
      <c r="H400" t="s">
        <v>615</v>
      </c>
    </row>
    <row r="401" spans="2:8" x14ac:dyDescent="0.35">
      <c r="B401" t="s">
        <v>10</v>
      </c>
      <c r="D401" t="s">
        <v>279</v>
      </c>
      <c r="E401" s="16" t="s">
        <v>260</v>
      </c>
      <c r="F401">
        <v>1</v>
      </c>
      <c r="G401" t="s">
        <v>616</v>
      </c>
      <c r="H401" t="s">
        <v>617</v>
      </c>
    </row>
    <row r="402" spans="2:8" x14ac:dyDescent="0.35">
      <c r="B402" t="s">
        <v>10</v>
      </c>
      <c r="D402" t="s">
        <v>279</v>
      </c>
      <c r="E402" s="16" t="s">
        <v>260</v>
      </c>
      <c r="F402">
        <v>1</v>
      </c>
      <c r="G402" t="s">
        <v>618</v>
      </c>
      <c r="H402" t="s">
        <v>619</v>
      </c>
    </row>
    <row r="403" spans="2:8" x14ac:dyDescent="0.35">
      <c r="B403" t="s">
        <v>10</v>
      </c>
      <c r="D403" t="s">
        <v>279</v>
      </c>
      <c r="E403" s="16" t="s">
        <v>260</v>
      </c>
      <c r="F403">
        <v>1</v>
      </c>
      <c r="G403" t="s">
        <v>620</v>
      </c>
      <c r="H403" t="s">
        <v>621</v>
      </c>
    </row>
    <row r="404" spans="2:8" x14ac:dyDescent="0.35">
      <c r="B404" t="s">
        <v>10</v>
      </c>
      <c r="D404" t="s">
        <v>279</v>
      </c>
      <c r="E404" s="16" t="s">
        <v>260</v>
      </c>
      <c r="F404">
        <v>1</v>
      </c>
      <c r="G404" t="s">
        <v>622</v>
      </c>
      <c r="H404" t="s">
        <v>623</v>
      </c>
    </row>
    <row r="405" spans="2:8" x14ac:dyDescent="0.35">
      <c r="B405" t="s">
        <v>10</v>
      </c>
      <c r="D405" t="s">
        <v>279</v>
      </c>
      <c r="E405" s="16" t="s">
        <v>260</v>
      </c>
      <c r="F405">
        <v>1</v>
      </c>
      <c r="G405" t="s">
        <v>624</v>
      </c>
      <c r="H405" t="s">
        <v>625</v>
      </c>
    </row>
    <row r="406" spans="2:8" x14ac:dyDescent="0.35">
      <c r="B406" t="s">
        <v>6</v>
      </c>
      <c r="D406" t="s">
        <v>336</v>
      </c>
      <c r="E406" s="16" t="s">
        <v>300</v>
      </c>
      <c r="F406">
        <v>1</v>
      </c>
      <c r="G406" t="s">
        <v>626</v>
      </c>
      <c r="H406" t="s">
        <v>627</v>
      </c>
    </row>
    <row r="407" spans="2:8" x14ac:dyDescent="0.35">
      <c r="B407" t="s">
        <v>6</v>
      </c>
      <c r="D407" t="s">
        <v>254</v>
      </c>
      <c r="E407" s="16" t="s">
        <v>300</v>
      </c>
      <c r="F407">
        <v>1</v>
      </c>
      <c r="G407" t="s">
        <v>626</v>
      </c>
      <c r="H407" t="s">
        <v>627</v>
      </c>
    </row>
    <row r="408" spans="2:8" x14ac:dyDescent="0.35">
      <c r="B408" t="s">
        <v>6</v>
      </c>
      <c r="D408" t="s">
        <v>315</v>
      </c>
      <c r="E408" s="16" t="s">
        <v>300</v>
      </c>
      <c r="F408">
        <v>1</v>
      </c>
      <c r="G408" t="s">
        <v>626</v>
      </c>
      <c r="H408" t="s">
        <v>627</v>
      </c>
    </row>
    <row r="409" spans="2:8" x14ac:dyDescent="0.35">
      <c r="B409" t="s">
        <v>6</v>
      </c>
      <c r="D409" t="s">
        <v>336</v>
      </c>
      <c r="E409" s="16" t="s">
        <v>300</v>
      </c>
      <c r="F409">
        <v>1</v>
      </c>
      <c r="G409" t="s">
        <v>628</v>
      </c>
      <c r="H409" t="s">
        <v>629</v>
      </c>
    </row>
    <row r="410" spans="2:8" x14ac:dyDescent="0.35">
      <c r="B410" t="s">
        <v>6</v>
      </c>
      <c r="D410" t="s">
        <v>315</v>
      </c>
      <c r="E410" s="16" t="s">
        <v>300</v>
      </c>
      <c r="F410">
        <v>1</v>
      </c>
      <c r="G410" t="s">
        <v>628</v>
      </c>
      <c r="H410" t="s">
        <v>629</v>
      </c>
    </row>
    <row r="411" spans="2:8" x14ac:dyDescent="0.35">
      <c r="B411" t="s">
        <v>4</v>
      </c>
      <c r="D411" t="s">
        <v>262</v>
      </c>
      <c r="E411" s="16" t="s">
        <v>264</v>
      </c>
      <c r="F411">
        <v>1</v>
      </c>
      <c r="G411" t="s">
        <v>630</v>
      </c>
      <c r="H411" t="s">
        <v>631</v>
      </c>
    </row>
    <row r="412" spans="2:8" x14ac:dyDescent="0.35">
      <c r="B412" t="s">
        <v>4</v>
      </c>
      <c r="D412" t="s">
        <v>231</v>
      </c>
      <c r="E412" s="16" t="s">
        <v>264</v>
      </c>
      <c r="F412">
        <v>1</v>
      </c>
      <c r="G412" t="s">
        <v>630</v>
      </c>
      <c r="H412" t="s">
        <v>631</v>
      </c>
    </row>
    <row r="413" spans="2:8" x14ac:dyDescent="0.35">
      <c r="B413" t="s">
        <v>4</v>
      </c>
      <c r="D413" t="s">
        <v>234</v>
      </c>
      <c r="E413" s="16" t="s">
        <v>264</v>
      </c>
      <c r="F413">
        <v>1</v>
      </c>
      <c r="G413" t="s">
        <v>630</v>
      </c>
      <c r="H413" t="s">
        <v>631</v>
      </c>
    </row>
    <row r="414" spans="2:8" x14ac:dyDescent="0.35">
      <c r="B414" t="s">
        <v>4</v>
      </c>
      <c r="D414" t="s">
        <v>233</v>
      </c>
      <c r="E414" s="16" t="s">
        <v>264</v>
      </c>
      <c r="F414">
        <v>1</v>
      </c>
      <c r="G414" t="s">
        <v>630</v>
      </c>
      <c r="H414" t="s">
        <v>631</v>
      </c>
    </row>
    <row r="415" spans="2:8" x14ac:dyDescent="0.35">
      <c r="B415" t="s">
        <v>4</v>
      </c>
      <c r="D415" t="s">
        <v>236</v>
      </c>
      <c r="E415" s="16" t="s">
        <v>264</v>
      </c>
      <c r="F415">
        <v>1</v>
      </c>
      <c r="G415" t="s">
        <v>630</v>
      </c>
      <c r="H415" t="s">
        <v>631</v>
      </c>
    </row>
    <row r="416" spans="2:8" x14ac:dyDescent="0.35">
      <c r="B416" t="s">
        <v>6</v>
      </c>
      <c r="D416" t="s">
        <v>336</v>
      </c>
      <c r="E416" s="16" t="s">
        <v>330</v>
      </c>
      <c r="F416">
        <v>1</v>
      </c>
      <c r="G416" t="s">
        <v>632</v>
      </c>
      <c r="H416" t="s">
        <v>633</v>
      </c>
    </row>
    <row r="417" spans="2:8" x14ac:dyDescent="0.35">
      <c r="B417" t="s">
        <v>4</v>
      </c>
      <c r="D417" t="s">
        <v>232</v>
      </c>
      <c r="E417" s="16" t="s">
        <v>264</v>
      </c>
      <c r="F417">
        <v>1</v>
      </c>
      <c r="G417" t="s">
        <v>634</v>
      </c>
      <c r="H417" t="s">
        <v>635</v>
      </c>
    </row>
    <row r="418" spans="2:8" x14ac:dyDescent="0.35">
      <c r="B418" t="s">
        <v>4</v>
      </c>
      <c r="D418" t="s">
        <v>231</v>
      </c>
      <c r="E418" s="16" t="s">
        <v>264</v>
      </c>
      <c r="F418">
        <v>1</v>
      </c>
      <c r="G418" t="s">
        <v>634</v>
      </c>
      <c r="H418" t="s">
        <v>635</v>
      </c>
    </row>
    <row r="419" spans="2:8" x14ac:dyDescent="0.35">
      <c r="B419" t="s">
        <v>4</v>
      </c>
      <c r="D419" t="s">
        <v>234</v>
      </c>
      <c r="E419" s="16" t="s">
        <v>264</v>
      </c>
      <c r="F419">
        <v>1</v>
      </c>
      <c r="G419" t="s">
        <v>634</v>
      </c>
      <c r="H419" t="s">
        <v>635</v>
      </c>
    </row>
    <row r="420" spans="2:8" x14ac:dyDescent="0.35">
      <c r="B420" t="s">
        <v>4</v>
      </c>
      <c r="D420" t="s">
        <v>233</v>
      </c>
      <c r="E420" s="16" t="s">
        <v>264</v>
      </c>
      <c r="F420">
        <v>1</v>
      </c>
      <c r="G420" t="s">
        <v>634</v>
      </c>
      <c r="H420" t="s">
        <v>635</v>
      </c>
    </row>
    <row r="421" spans="2:8" x14ac:dyDescent="0.35">
      <c r="B421" t="s">
        <v>4</v>
      </c>
      <c r="D421" t="s">
        <v>236</v>
      </c>
      <c r="E421" s="16" t="s">
        <v>264</v>
      </c>
      <c r="F421">
        <v>1</v>
      </c>
      <c r="G421" t="s">
        <v>634</v>
      </c>
      <c r="H421" t="s">
        <v>635</v>
      </c>
    </row>
    <row r="422" spans="2:8" x14ac:dyDescent="0.35">
      <c r="B422" t="s">
        <v>10</v>
      </c>
      <c r="D422" t="s">
        <v>279</v>
      </c>
      <c r="E422" s="16" t="s">
        <v>373</v>
      </c>
      <c r="F422">
        <v>1</v>
      </c>
      <c r="G422" t="s">
        <v>636</v>
      </c>
      <c r="H422" t="s">
        <v>637</v>
      </c>
    </row>
    <row r="423" spans="2:8" x14ac:dyDescent="0.35">
      <c r="B423" t="s">
        <v>10</v>
      </c>
      <c r="D423" t="s">
        <v>279</v>
      </c>
      <c r="E423" s="16" t="s">
        <v>373</v>
      </c>
      <c r="F423">
        <v>1</v>
      </c>
      <c r="G423" t="s">
        <v>638</v>
      </c>
      <c r="H423" t="s">
        <v>639</v>
      </c>
    </row>
    <row r="424" spans="2:8" x14ac:dyDescent="0.35">
      <c r="B424" t="s">
        <v>12</v>
      </c>
      <c r="D424" t="s">
        <v>464</v>
      </c>
      <c r="E424" s="16" t="s">
        <v>463</v>
      </c>
      <c r="F424">
        <v>1</v>
      </c>
      <c r="G424" t="s">
        <v>241</v>
      </c>
      <c r="H424" t="s">
        <v>640</v>
      </c>
    </row>
    <row r="425" spans="2:8" x14ac:dyDescent="0.35">
      <c r="B425" t="s">
        <v>679</v>
      </c>
      <c r="D425" t="s">
        <v>305</v>
      </c>
      <c r="E425" s="16" t="s">
        <v>256</v>
      </c>
      <c r="F425">
        <v>1</v>
      </c>
      <c r="G425" t="s">
        <v>641</v>
      </c>
      <c r="H425" t="s">
        <v>642</v>
      </c>
    </row>
    <row r="426" spans="2:8" x14ac:dyDescent="0.35">
      <c r="B426" t="s">
        <v>679</v>
      </c>
      <c r="D426" t="s">
        <v>226</v>
      </c>
      <c r="E426" s="16" t="s">
        <v>256</v>
      </c>
      <c r="F426">
        <v>1</v>
      </c>
      <c r="G426" t="s">
        <v>641</v>
      </c>
      <c r="H426" t="s">
        <v>642</v>
      </c>
    </row>
    <row r="427" spans="2:8" x14ac:dyDescent="0.35">
      <c r="B427" t="s">
        <v>6</v>
      </c>
      <c r="D427" t="s">
        <v>644</v>
      </c>
      <c r="E427" s="16" t="s">
        <v>260</v>
      </c>
      <c r="F427">
        <v>1</v>
      </c>
      <c r="G427" t="s">
        <v>643</v>
      </c>
      <c r="H427" t="s">
        <v>645</v>
      </c>
    </row>
    <row r="428" spans="2:8" x14ac:dyDescent="0.35">
      <c r="B428" t="s">
        <v>6</v>
      </c>
      <c r="D428" t="s">
        <v>258</v>
      </c>
      <c r="E428" s="16" t="s">
        <v>260</v>
      </c>
      <c r="F428">
        <v>1</v>
      </c>
      <c r="G428" t="s">
        <v>643</v>
      </c>
      <c r="H428" t="s">
        <v>645</v>
      </c>
    </row>
    <row r="429" spans="2:8" x14ac:dyDescent="0.35">
      <c r="B429" t="s">
        <v>3</v>
      </c>
      <c r="D429" t="s">
        <v>484</v>
      </c>
      <c r="E429" s="16" t="s">
        <v>300</v>
      </c>
      <c r="F429">
        <v>1</v>
      </c>
      <c r="G429" t="s">
        <v>646</v>
      </c>
      <c r="H429" t="s">
        <v>647</v>
      </c>
    </row>
    <row r="430" spans="2:8" x14ac:dyDescent="0.35">
      <c r="B430" t="s">
        <v>3</v>
      </c>
      <c r="D430" t="s">
        <v>484</v>
      </c>
      <c r="E430" s="16" t="s">
        <v>300</v>
      </c>
      <c r="F430">
        <v>1</v>
      </c>
      <c r="G430" t="s">
        <v>648</v>
      </c>
      <c r="H430" t="s">
        <v>649</v>
      </c>
    </row>
    <row r="431" spans="2:8" x14ac:dyDescent="0.35">
      <c r="B431" t="s">
        <v>12</v>
      </c>
      <c r="D431" t="s">
        <v>461</v>
      </c>
      <c r="E431" s="16" t="s">
        <v>463</v>
      </c>
      <c r="F431">
        <v>1</v>
      </c>
      <c r="G431" t="s">
        <v>239</v>
      </c>
      <c r="H431" t="s">
        <v>650</v>
      </c>
    </row>
    <row r="432" spans="2:8" x14ac:dyDescent="0.35">
      <c r="B432" t="s">
        <v>12</v>
      </c>
      <c r="D432" t="s">
        <v>464</v>
      </c>
      <c r="E432" s="16" t="s">
        <v>463</v>
      </c>
      <c r="F432">
        <v>1</v>
      </c>
      <c r="G432" t="s">
        <v>239</v>
      </c>
      <c r="H432" t="s">
        <v>650</v>
      </c>
    </row>
    <row r="433" spans="2:8" x14ac:dyDescent="0.35">
      <c r="B433" t="s">
        <v>6</v>
      </c>
      <c r="D433" t="s">
        <v>463</v>
      </c>
      <c r="E433" s="16" t="s">
        <v>463</v>
      </c>
      <c r="F433">
        <v>1</v>
      </c>
      <c r="G433" t="s">
        <v>239</v>
      </c>
      <c r="H433" t="s">
        <v>650</v>
      </c>
    </row>
    <row r="434" spans="2:8" x14ac:dyDescent="0.35">
      <c r="B434" t="s">
        <v>6</v>
      </c>
      <c r="D434" t="s">
        <v>258</v>
      </c>
      <c r="E434" s="16" t="s">
        <v>348</v>
      </c>
      <c r="F434">
        <v>1</v>
      </c>
      <c r="G434" t="s">
        <v>651</v>
      </c>
      <c r="H434" t="s">
        <v>652</v>
      </c>
    </row>
    <row r="435" spans="2:8" x14ac:dyDescent="0.35">
      <c r="B435" t="s">
        <v>678</v>
      </c>
      <c r="D435" t="s">
        <v>274</v>
      </c>
      <c r="E435" s="16" t="s">
        <v>515</v>
      </c>
      <c r="F435">
        <v>1</v>
      </c>
      <c r="G435" t="s">
        <v>653</v>
      </c>
      <c r="H435" t="s">
        <v>654</v>
      </c>
    </row>
    <row r="436" spans="2:8" x14ac:dyDescent="0.35">
      <c r="B436" t="s">
        <v>6</v>
      </c>
      <c r="D436" t="s">
        <v>242</v>
      </c>
      <c r="E436" s="16" t="s">
        <v>351</v>
      </c>
      <c r="F436">
        <v>1</v>
      </c>
      <c r="G436" t="s">
        <v>655</v>
      </c>
      <c r="H436" t="s">
        <v>656</v>
      </c>
    </row>
    <row r="437" spans="2:8" x14ac:dyDescent="0.35">
      <c r="B437" t="s">
        <v>228</v>
      </c>
      <c r="D437" t="s">
        <v>229</v>
      </c>
      <c r="E437" s="16" t="s">
        <v>515</v>
      </c>
      <c r="F437">
        <v>1</v>
      </c>
      <c r="G437" t="s">
        <v>657</v>
      </c>
      <c r="H437" t="s">
        <v>658</v>
      </c>
    </row>
    <row r="438" spans="2:8" x14ac:dyDescent="0.35">
      <c r="B438" t="s">
        <v>228</v>
      </c>
      <c r="D438" t="s">
        <v>229</v>
      </c>
      <c r="E438" s="16" t="s">
        <v>515</v>
      </c>
      <c r="F438">
        <v>1</v>
      </c>
      <c r="G438" t="s">
        <v>659</v>
      </c>
      <c r="H438" t="s">
        <v>660</v>
      </c>
    </row>
    <row r="439" spans="2:8" x14ac:dyDescent="0.35">
      <c r="B439" t="s">
        <v>228</v>
      </c>
      <c r="D439" t="s">
        <v>229</v>
      </c>
      <c r="E439" s="16" t="s">
        <v>515</v>
      </c>
      <c r="F439">
        <v>1</v>
      </c>
      <c r="G439" t="s">
        <v>661</v>
      </c>
      <c r="H439" t="s">
        <v>662</v>
      </c>
    </row>
    <row r="440" spans="2:8" x14ac:dyDescent="0.35">
      <c r="B440" t="s">
        <v>228</v>
      </c>
      <c r="D440" t="s">
        <v>229</v>
      </c>
      <c r="E440" s="16" t="s">
        <v>515</v>
      </c>
      <c r="F440">
        <v>1</v>
      </c>
      <c r="G440" t="s">
        <v>663</v>
      </c>
      <c r="H440" t="s">
        <v>664</v>
      </c>
    </row>
    <row r="441" spans="2:8" x14ac:dyDescent="0.35">
      <c r="B441" t="s">
        <v>228</v>
      </c>
      <c r="D441" t="s">
        <v>229</v>
      </c>
      <c r="E441" s="16" t="s">
        <v>515</v>
      </c>
      <c r="F441">
        <v>1</v>
      </c>
      <c r="G441" t="s">
        <v>665</v>
      </c>
      <c r="H441" t="s">
        <v>666</v>
      </c>
    </row>
    <row r="442" spans="2:8" x14ac:dyDescent="0.35">
      <c r="B442" t="s">
        <v>228</v>
      </c>
      <c r="D442" t="s">
        <v>229</v>
      </c>
      <c r="E442" s="16" t="s">
        <v>515</v>
      </c>
      <c r="F442">
        <v>1</v>
      </c>
      <c r="G442" t="s">
        <v>667</v>
      </c>
      <c r="H442" t="s">
        <v>668</v>
      </c>
    </row>
    <row r="443" spans="2:8" x14ac:dyDescent="0.35">
      <c r="B443" t="s">
        <v>228</v>
      </c>
      <c r="D443" t="s">
        <v>229</v>
      </c>
      <c r="E443" s="16" t="s">
        <v>515</v>
      </c>
      <c r="F443">
        <v>1</v>
      </c>
      <c r="G443" t="s">
        <v>669</v>
      </c>
      <c r="H443" t="s">
        <v>670</v>
      </c>
    </row>
    <row r="444" spans="2:8" x14ac:dyDescent="0.35">
      <c r="B444" t="s">
        <v>228</v>
      </c>
      <c r="D444" t="s">
        <v>229</v>
      </c>
      <c r="E444" s="16" t="s">
        <v>515</v>
      </c>
      <c r="F444">
        <v>1</v>
      </c>
      <c r="G444" t="s">
        <v>671</v>
      </c>
      <c r="H444" t="s">
        <v>672</v>
      </c>
    </row>
    <row r="445" spans="2:8" x14ac:dyDescent="0.35">
      <c r="B445" t="s">
        <v>228</v>
      </c>
      <c r="D445" t="s">
        <v>229</v>
      </c>
      <c r="E445" s="16" t="s">
        <v>515</v>
      </c>
      <c r="F445">
        <v>1</v>
      </c>
      <c r="G445" t="s">
        <v>673</v>
      </c>
      <c r="H445" t="s">
        <v>674</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108</v>
      </c>
      <c r="C2" t="s">
        <v>109</v>
      </c>
      <c r="D2" t="s">
        <v>110</v>
      </c>
    </row>
    <row r="3" spans="2:4" x14ac:dyDescent="0.35">
      <c r="B3" t="s">
        <v>100</v>
      </c>
      <c r="C3" t="s">
        <v>101</v>
      </c>
      <c r="D3" t="str">
        <f>+B3&amp;" "&amp;C3</f>
        <v>Paula Rojas</v>
      </c>
    </row>
    <row r="4" spans="2:4" x14ac:dyDescent="0.35">
      <c r="B4" t="s">
        <v>102</v>
      </c>
      <c r="C4" t="s">
        <v>103</v>
      </c>
      <c r="D4" t="str">
        <f t="shared" ref="D4:D27" si="0">+B4&amp;" "&amp;C4</f>
        <v>Fernanda Olivares</v>
      </c>
    </row>
    <row r="5" spans="2:4" x14ac:dyDescent="0.35">
      <c r="B5" t="s">
        <v>105</v>
      </c>
      <c r="C5" t="s">
        <v>104</v>
      </c>
      <c r="D5" t="str">
        <f t="shared" si="0"/>
        <v>Carolina Marió</v>
      </c>
    </row>
    <row r="6" spans="2:4" x14ac:dyDescent="0.35">
      <c r="B6" t="s">
        <v>106</v>
      </c>
      <c r="C6" t="s">
        <v>107</v>
      </c>
      <c r="D6" t="str">
        <f t="shared" si="0"/>
        <v>Natalia Arancibia</v>
      </c>
    </row>
    <row r="7" spans="2:4" x14ac:dyDescent="0.35">
      <c r="B7" t="s">
        <v>111</v>
      </c>
      <c r="C7" t="s">
        <v>112</v>
      </c>
      <c r="D7" t="str">
        <f t="shared" si="0"/>
        <v>Reyes Rodríguez</v>
      </c>
    </row>
    <row r="8" spans="2:4" x14ac:dyDescent="0.35">
      <c r="B8" t="s">
        <v>113</v>
      </c>
      <c r="D8" t="str">
        <f t="shared" si="0"/>
        <v xml:space="preserve">Monserrat </v>
      </c>
    </row>
    <row r="9" spans="2:4" x14ac:dyDescent="0.35">
      <c r="B9" t="s">
        <v>114</v>
      </c>
      <c r="C9" t="s">
        <v>115</v>
      </c>
      <c r="D9" t="str">
        <f t="shared" si="0"/>
        <v>Andrés Sebastián</v>
      </c>
    </row>
    <row r="10" spans="2:4" x14ac:dyDescent="0.35">
      <c r="B10" t="s">
        <v>116</v>
      </c>
      <c r="C10" t="s">
        <v>117</v>
      </c>
      <c r="D10" t="str">
        <f t="shared" si="0"/>
        <v>José Manuel Moro</v>
      </c>
    </row>
    <row r="11" spans="2:4" x14ac:dyDescent="0.35">
      <c r="B11" t="s">
        <v>118</v>
      </c>
      <c r="C11" t="s">
        <v>119</v>
      </c>
      <c r="D11" t="str">
        <f t="shared" si="0"/>
        <v>Luis Monsalve</v>
      </c>
    </row>
    <row r="12" spans="2:4" x14ac:dyDescent="0.35">
      <c r="B12" t="s">
        <v>120</v>
      </c>
      <c r="C12" t="s">
        <v>121</v>
      </c>
      <c r="D12" t="str">
        <f t="shared" si="0"/>
        <v>Christian Castro</v>
      </c>
    </row>
    <row r="13" spans="2:4" x14ac:dyDescent="0.35">
      <c r="B13" t="s">
        <v>122</v>
      </c>
      <c r="D13" t="str">
        <f t="shared" si="0"/>
        <v xml:space="preserve">Mario </v>
      </c>
    </row>
    <row r="14" spans="2:4" x14ac:dyDescent="0.35">
      <c r="B14" t="s">
        <v>123</v>
      </c>
      <c r="D14" t="str">
        <f t="shared" si="0"/>
        <v xml:space="preserve">Vivian </v>
      </c>
    </row>
    <row r="15" spans="2:4" x14ac:dyDescent="0.35">
      <c r="B15" t="s">
        <v>124</v>
      </c>
      <c r="D15" t="str">
        <f t="shared" si="0"/>
        <v xml:space="preserve">Edwin </v>
      </c>
    </row>
    <row r="16" spans="2:4" x14ac:dyDescent="0.35">
      <c r="B16" t="s">
        <v>125</v>
      </c>
      <c r="C16" t="s">
        <v>126</v>
      </c>
      <c r="D16" t="str">
        <f t="shared" si="0"/>
        <v>Clent Ebanks</v>
      </c>
    </row>
    <row r="17" spans="2:4" x14ac:dyDescent="0.35">
      <c r="B17" t="s">
        <v>127</v>
      </c>
      <c r="D17" t="str">
        <f t="shared" si="0"/>
        <v xml:space="preserve">Héctor </v>
      </c>
    </row>
    <row r="18" spans="2:4" x14ac:dyDescent="0.35">
      <c r="B18" t="s">
        <v>128</v>
      </c>
      <c r="D18" t="str">
        <f t="shared" si="0"/>
        <v xml:space="preserve">Ian </v>
      </c>
    </row>
    <row r="19" spans="2:4" x14ac:dyDescent="0.35">
      <c r="B19" t="s">
        <v>129</v>
      </c>
      <c r="D19" t="str">
        <f t="shared" si="0"/>
        <v xml:space="preserve">Víctor </v>
      </c>
    </row>
    <row r="20" spans="2:4" x14ac:dyDescent="0.35">
      <c r="B20" t="s">
        <v>130</v>
      </c>
      <c r="C20" t="s">
        <v>131</v>
      </c>
      <c r="D20" t="str">
        <f t="shared" si="0"/>
        <v>Claudia Garrido</v>
      </c>
    </row>
    <row r="21" spans="2:4" x14ac:dyDescent="0.35">
      <c r="B21" t="s">
        <v>132</v>
      </c>
      <c r="C21" t="s">
        <v>133</v>
      </c>
      <c r="D21" t="str">
        <f t="shared" si="0"/>
        <v>Astrid Holmgren</v>
      </c>
    </row>
    <row r="22" spans="2:4" x14ac:dyDescent="0.35">
      <c r="B22" t="s">
        <v>134</v>
      </c>
      <c r="C22" t="s">
        <v>135</v>
      </c>
      <c r="D22" t="str">
        <f t="shared" si="0"/>
        <v>Karen Farías</v>
      </c>
    </row>
    <row r="23" spans="2:4" x14ac:dyDescent="0.35">
      <c r="B23" t="s">
        <v>136</v>
      </c>
      <c r="C23" t="s">
        <v>137</v>
      </c>
      <c r="D23" t="str">
        <f t="shared" si="0"/>
        <v>Efraín Duarte</v>
      </c>
    </row>
    <row r="24" spans="2:4" x14ac:dyDescent="0.35">
      <c r="B24" t="s">
        <v>138</v>
      </c>
      <c r="C24" t="s">
        <v>139</v>
      </c>
      <c r="D24" t="str">
        <f t="shared" si="0"/>
        <v>Mª Victoria Colmenares</v>
      </c>
    </row>
    <row r="25" spans="2:4" x14ac:dyDescent="0.35">
      <c r="B25" t="s">
        <v>140</v>
      </c>
      <c r="C25" t="s">
        <v>141</v>
      </c>
      <c r="D25" t="str">
        <f t="shared" si="0"/>
        <v>Abner Jiménez</v>
      </c>
    </row>
    <row r="26" spans="2:4" x14ac:dyDescent="0.35">
      <c r="B26" t="s">
        <v>142</v>
      </c>
      <c r="C26" t="s">
        <v>143</v>
      </c>
      <c r="D26" t="str">
        <f t="shared" si="0"/>
        <v>Alfonso Quiroz</v>
      </c>
    </row>
    <row r="27" spans="2:4" x14ac:dyDescent="0.35">
      <c r="B27" t="s">
        <v>144</v>
      </c>
      <c r="C27" t="s">
        <v>145</v>
      </c>
      <c r="D27" t="str">
        <f t="shared" si="0"/>
        <v>Patricio Emanuelli</v>
      </c>
    </row>
    <row r="28" spans="2:4" x14ac:dyDescent="0.35">
      <c r="B28" t="s">
        <v>146</v>
      </c>
      <c r="C28" t="s">
        <v>147</v>
      </c>
      <c r="D28" t="str">
        <f>+B28&amp;" "&amp;C28</f>
        <v>Macarena Herrera</v>
      </c>
    </row>
    <row r="29" spans="2:4" x14ac:dyDescent="0.35">
      <c r="B29" t="s">
        <v>148</v>
      </c>
      <c r="C29" t="s">
        <v>149</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46"/>
  <sheetViews>
    <sheetView topLeftCell="A20" zoomScale="80" zoomScaleNormal="80" workbookViewId="0">
      <selection activeCell="J52" sqref="J52"/>
    </sheetView>
  </sheetViews>
  <sheetFormatPr baseColWidth="10" defaultRowHeight="13" x14ac:dyDescent="0.3"/>
  <cols>
    <col min="1" max="1" width="10.90625" style="49"/>
    <col min="2" max="2" width="48.26953125" style="50" customWidth="1"/>
    <col min="3" max="3" width="13.54296875" style="49" customWidth="1"/>
    <col min="4" max="4" width="11.7265625" style="49" customWidth="1"/>
    <col min="5" max="5" width="15.08984375" style="49" bestFit="1" customWidth="1"/>
    <col min="6" max="6" width="14" style="49" customWidth="1"/>
    <col min="7" max="7" width="10.90625" style="51" bestFit="1"/>
    <col min="8" max="8" width="9.453125" style="51" customWidth="1"/>
    <col min="9" max="9" width="11.08984375" style="51" customWidth="1"/>
    <col min="10" max="10" width="10.1796875" style="51" customWidth="1"/>
    <col min="11" max="11" width="11.1796875" style="51" customWidth="1"/>
    <col min="12" max="12" width="70.90625" style="49" customWidth="1"/>
    <col min="13" max="13" width="18.08984375" style="49" customWidth="1"/>
    <col min="14" max="16384" width="10.90625" style="49"/>
  </cols>
  <sheetData>
    <row r="9" spans="1:13" x14ac:dyDescent="0.3">
      <c r="A9" s="49" t="s">
        <v>992</v>
      </c>
      <c r="B9" s="50" t="s">
        <v>1067</v>
      </c>
      <c r="C9" s="49" t="s">
        <v>1068</v>
      </c>
      <c r="D9" s="49" t="s">
        <v>994</v>
      </c>
      <c r="E9" s="49" t="s">
        <v>99</v>
      </c>
      <c r="F9" s="49" t="s">
        <v>996</v>
      </c>
      <c r="G9" s="51" t="s">
        <v>200</v>
      </c>
      <c r="H9" s="51" t="s">
        <v>1069</v>
      </c>
      <c r="I9" s="51" t="s">
        <v>779</v>
      </c>
      <c r="J9" s="51" t="s">
        <v>854</v>
      </c>
      <c r="K9" s="51" t="s">
        <v>1070</v>
      </c>
      <c r="L9" s="49" t="s">
        <v>1105</v>
      </c>
      <c r="M9" s="49" t="s">
        <v>1106</v>
      </c>
    </row>
    <row r="10" spans="1:13" x14ac:dyDescent="0.3">
      <c r="A10" s="49">
        <v>1</v>
      </c>
      <c r="B10" s="50" t="s">
        <v>867</v>
      </c>
      <c r="C10" s="49" t="s">
        <v>1071</v>
      </c>
      <c r="D10" s="52">
        <v>44111</v>
      </c>
      <c r="E10" s="52" t="s">
        <v>1108</v>
      </c>
      <c r="G10" s="51" t="s">
        <v>1000</v>
      </c>
      <c r="L10" s="51"/>
      <c r="M10" s="51"/>
    </row>
    <row r="11" spans="1:13" x14ac:dyDescent="0.3">
      <c r="A11" s="49">
        <v>2</v>
      </c>
      <c r="B11" s="50" t="s">
        <v>1007</v>
      </c>
      <c r="C11" s="49" t="s">
        <v>1071</v>
      </c>
      <c r="D11" s="52">
        <v>44111</v>
      </c>
      <c r="E11" s="52"/>
      <c r="G11" s="51" t="s">
        <v>1000</v>
      </c>
      <c r="L11" s="51"/>
      <c r="M11" s="51"/>
    </row>
    <row r="12" spans="1:13" x14ac:dyDescent="0.3">
      <c r="A12" s="49">
        <v>3</v>
      </c>
      <c r="B12" s="91" t="s">
        <v>744</v>
      </c>
      <c r="C12" s="54" t="s">
        <v>1072</v>
      </c>
      <c r="D12" s="54"/>
      <c r="E12" s="54"/>
      <c r="F12" s="65">
        <v>44113</v>
      </c>
      <c r="G12" s="51" t="s">
        <v>1000</v>
      </c>
      <c r="L12" s="51"/>
      <c r="M12" s="51"/>
    </row>
    <row r="13" spans="1:13" x14ac:dyDescent="0.3">
      <c r="A13" s="49">
        <v>4</v>
      </c>
      <c r="B13" s="91" t="s">
        <v>1012</v>
      </c>
      <c r="C13" s="54" t="s">
        <v>1073</v>
      </c>
      <c r="D13" s="65">
        <v>44111</v>
      </c>
      <c r="E13" s="65" t="s">
        <v>1109</v>
      </c>
      <c r="F13" s="65">
        <v>44113</v>
      </c>
      <c r="G13" s="51" t="s">
        <v>1000</v>
      </c>
      <c r="L13" s="51"/>
      <c r="M13" s="51"/>
    </row>
    <row r="14" spans="1:13" x14ac:dyDescent="0.3">
      <c r="A14" s="49">
        <v>5</v>
      </c>
      <c r="B14" s="50" t="s">
        <v>1074</v>
      </c>
      <c r="L14" s="51"/>
      <c r="M14" s="51"/>
    </row>
    <row r="15" spans="1:13" x14ac:dyDescent="0.3">
      <c r="A15" s="49">
        <v>6</v>
      </c>
      <c r="B15" s="50" t="s">
        <v>1075</v>
      </c>
      <c r="L15" s="51"/>
      <c r="M15" s="51"/>
    </row>
    <row r="16" spans="1:13" x14ac:dyDescent="0.3">
      <c r="A16" s="49">
        <v>7</v>
      </c>
      <c r="B16" s="50" t="s">
        <v>1076</v>
      </c>
      <c r="L16" s="51"/>
      <c r="M16" s="51"/>
    </row>
    <row r="17" spans="1:13" x14ac:dyDescent="0.3">
      <c r="A17" s="49">
        <v>8</v>
      </c>
      <c r="B17" s="50" t="s">
        <v>1077</v>
      </c>
      <c r="L17" s="51"/>
      <c r="M17" s="51"/>
    </row>
    <row r="18" spans="1:13" x14ac:dyDescent="0.3">
      <c r="A18" s="49">
        <v>9</v>
      </c>
      <c r="B18" s="50" t="s">
        <v>1078</v>
      </c>
      <c r="L18" s="51"/>
      <c r="M18" s="51"/>
    </row>
    <row r="19" spans="1:13" x14ac:dyDescent="0.3">
      <c r="A19" s="49">
        <v>10</v>
      </c>
      <c r="B19" s="50" t="s">
        <v>1015</v>
      </c>
      <c r="C19" s="49" t="s">
        <v>1079</v>
      </c>
      <c r="D19" s="52">
        <v>44126</v>
      </c>
      <c r="E19" s="52"/>
      <c r="L19" s="51"/>
      <c r="M19" s="51"/>
    </row>
    <row r="20" spans="1:13" x14ac:dyDescent="0.3">
      <c r="A20" s="49">
        <v>11</v>
      </c>
      <c r="B20" s="93" t="s">
        <v>1023</v>
      </c>
      <c r="C20" s="92" t="s">
        <v>1073</v>
      </c>
      <c r="D20" s="94">
        <v>44113</v>
      </c>
      <c r="E20" s="94"/>
      <c r="F20" s="94">
        <v>44127</v>
      </c>
      <c r="L20" s="51"/>
      <c r="M20" s="51"/>
    </row>
    <row r="21" spans="1:13" x14ac:dyDescent="0.3">
      <c r="A21" s="49">
        <v>12</v>
      </c>
      <c r="B21" s="50" t="s">
        <v>1027</v>
      </c>
      <c r="C21" s="49" t="s">
        <v>1080</v>
      </c>
      <c r="D21" s="52">
        <v>44111</v>
      </c>
      <c r="E21" s="52"/>
      <c r="F21" s="52"/>
      <c r="G21" s="51" t="s">
        <v>1000</v>
      </c>
      <c r="L21" s="51"/>
      <c r="M21" s="51"/>
    </row>
    <row r="22" spans="1:13" x14ac:dyDescent="0.3">
      <c r="A22" s="49">
        <v>13</v>
      </c>
      <c r="B22" s="50" t="s">
        <v>1081</v>
      </c>
      <c r="L22" s="51"/>
      <c r="M22" s="51"/>
    </row>
    <row r="23" spans="1:13" x14ac:dyDescent="0.3">
      <c r="A23" s="49">
        <v>14</v>
      </c>
      <c r="B23" s="50" t="s">
        <v>912</v>
      </c>
      <c r="L23" s="51"/>
      <c r="M23" s="51"/>
    </row>
    <row r="24" spans="1:13" x14ac:dyDescent="0.3">
      <c r="A24" s="49">
        <v>15</v>
      </c>
      <c r="B24" s="50" t="s">
        <v>1082</v>
      </c>
      <c r="G24" s="51" t="s">
        <v>1083</v>
      </c>
      <c r="H24" s="51" t="s">
        <v>1000</v>
      </c>
      <c r="I24" s="51" t="s">
        <v>1084</v>
      </c>
      <c r="J24" s="51" t="s">
        <v>1000</v>
      </c>
      <c r="L24" s="51"/>
      <c r="M24" s="51"/>
    </row>
    <row r="25" spans="1:13" x14ac:dyDescent="0.3">
      <c r="A25" s="49">
        <v>16</v>
      </c>
      <c r="B25" s="50" t="s">
        <v>1085</v>
      </c>
      <c r="C25" s="49" t="s">
        <v>1086</v>
      </c>
      <c r="D25" s="52">
        <v>44114</v>
      </c>
      <c r="E25" s="52"/>
      <c r="F25" s="52">
        <v>44116</v>
      </c>
      <c r="G25" s="51" t="s">
        <v>1087</v>
      </c>
      <c r="H25" s="51" t="s">
        <v>1000</v>
      </c>
      <c r="I25" s="51" t="s">
        <v>1000</v>
      </c>
      <c r="J25" s="51" t="s">
        <v>1000</v>
      </c>
      <c r="K25" s="51" t="s">
        <v>1000</v>
      </c>
      <c r="L25" s="51"/>
      <c r="M25" s="51"/>
    </row>
    <row r="26" spans="1:13" x14ac:dyDescent="0.3">
      <c r="A26" s="49">
        <v>17</v>
      </c>
      <c r="B26" s="50" t="s">
        <v>1088</v>
      </c>
      <c r="C26" s="49" t="s">
        <v>1086</v>
      </c>
      <c r="D26" s="52">
        <v>44114</v>
      </c>
      <c r="E26" s="52"/>
      <c r="F26" s="52">
        <v>44116</v>
      </c>
      <c r="G26" s="51" t="s">
        <v>1000</v>
      </c>
      <c r="H26" s="51" t="s">
        <v>1000</v>
      </c>
      <c r="I26" s="51" t="s">
        <v>1000</v>
      </c>
      <c r="J26" s="51" t="s">
        <v>1000</v>
      </c>
      <c r="K26" s="51" t="s">
        <v>1000</v>
      </c>
      <c r="L26" s="51"/>
      <c r="M26" s="51"/>
    </row>
    <row r="27" spans="1:13" x14ac:dyDescent="0.3">
      <c r="A27" s="49">
        <v>18</v>
      </c>
      <c r="B27" s="50" t="s">
        <v>1089</v>
      </c>
      <c r="G27" s="51" t="s">
        <v>1000</v>
      </c>
      <c r="H27" s="51" t="s">
        <v>1000</v>
      </c>
      <c r="I27" s="51" t="s">
        <v>1000</v>
      </c>
      <c r="J27" s="51" t="s">
        <v>1000</v>
      </c>
      <c r="L27" s="51"/>
      <c r="M27" s="51"/>
    </row>
    <row r="28" spans="1:13" x14ac:dyDescent="0.3">
      <c r="A28" s="49">
        <v>19</v>
      </c>
      <c r="B28" s="86" t="s">
        <v>1090</v>
      </c>
      <c r="L28" s="51"/>
      <c r="M28" s="51"/>
    </row>
    <row r="29" spans="1:13" x14ac:dyDescent="0.3">
      <c r="A29" s="49">
        <v>20</v>
      </c>
      <c r="B29" s="50" t="s">
        <v>1035</v>
      </c>
      <c r="C29" s="49" t="s">
        <v>1091</v>
      </c>
      <c r="D29" s="52">
        <v>44112</v>
      </c>
      <c r="E29" s="52"/>
      <c r="G29" s="51" t="s">
        <v>1000</v>
      </c>
      <c r="L29" s="51"/>
      <c r="M29" s="51"/>
    </row>
    <row r="30" spans="1:13" x14ac:dyDescent="0.3">
      <c r="A30" s="49">
        <v>21</v>
      </c>
      <c r="B30" s="50" t="s">
        <v>1092</v>
      </c>
      <c r="L30" s="51"/>
      <c r="M30" s="51"/>
    </row>
    <row r="31" spans="1:13" x14ac:dyDescent="0.3">
      <c r="A31" s="49">
        <v>22</v>
      </c>
      <c r="B31" s="83" t="s">
        <v>1038</v>
      </c>
      <c r="C31" s="49" t="s">
        <v>1072</v>
      </c>
      <c r="D31" s="52">
        <v>44113</v>
      </c>
      <c r="E31" s="52"/>
      <c r="L31" s="51"/>
      <c r="M31" s="51"/>
    </row>
    <row r="32" spans="1:13" x14ac:dyDescent="0.3">
      <c r="A32" s="49">
        <v>23</v>
      </c>
      <c r="B32" s="83" t="s">
        <v>1093</v>
      </c>
      <c r="L32" s="51"/>
      <c r="M32" s="51"/>
    </row>
    <row r="33" spans="1:13" x14ac:dyDescent="0.3">
      <c r="A33" s="49">
        <v>24</v>
      </c>
      <c r="B33" s="50" t="s">
        <v>1094</v>
      </c>
      <c r="L33" s="51"/>
      <c r="M33" s="51"/>
    </row>
    <row r="34" spans="1:13" x14ac:dyDescent="0.3">
      <c r="A34" s="49">
        <v>25</v>
      </c>
      <c r="B34" s="83" t="s">
        <v>1095</v>
      </c>
      <c r="L34" s="51"/>
      <c r="M34" s="51"/>
    </row>
    <row r="35" spans="1:13" x14ac:dyDescent="0.3">
      <c r="A35" s="49">
        <v>26</v>
      </c>
      <c r="B35" s="50" t="s">
        <v>1041</v>
      </c>
      <c r="C35" s="49" t="s">
        <v>1072</v>
      </c>
      <c r="D35" s="52">
        <v>44119</v>
      </c>
      <c r="E35" s="52"/>
      <c r="L35" s="51"/>
      <c r="M35" s="51"/>
    </row>
    <row r="36" spans="1:13" x14ac:dyDescent="0.3">
      <c r="A36" s="49">
        <v>27</v>
      </c>
      <c r="B36" s="50" t="s">
        <v>1048</v>
      </c>
      <c r="C36" s="49" t="s">
        <v>1073</v>
      </c>
      <c r="D36" s="52">
        <v>44134</v>
      </c>
      <c r="E36" s="52"/>
      <c r="L36" s="51"/>
      <c r="M36" s="51"/>
    </row>
    <row r="37" spans="1:13" x14ac:dyDescent="0.3">
      <c r="A37" s="49">
        <v>28</v>
      </c>
      <c r="B37" s="50" t="s">
        <v>1096</v>
      </c>
      <c r="L37" s="51"/>
      <c r="M37" s="51"/>
    </row>
    <row r="38" spans="1:13" ht="20.5" customHeight="1" x14ac:dyDescent="0.3">
      <c r="A38" s="49">
        <v>29</v>
      </c>
      <c r="B38" s="83" t="s">
        <v>1049</v>
      </c>
      <c r="C38" s="82" t="s">
        <v>1091</v>
      </c>
      <c r="D38" s="82"/>
      <c r="E38" s="82"/>
      <c r="F38" s="95">
        <v>44121</v>
      </c>
      <c r="G38" s="96"/>
      <c r="H38" s="96"/>
      <c r="I38" s="96"/>
      <c r="J38" s="96"/>
      <c r="K38" s="96"/>
      <c r="L38" s="51"/>
      <c r="M38" s="51"/>
    </row>
    <row r="39" spans="1:13" x14ac:dyDescent="0.3">
      <c r="A39" s="49">
        <v>30</v>
      </c>
      <c r="B39" s="86" t="s">
        <v>1051</v>
      </c>
      <c r="C39" s="49" t="s">
        <v>1091</v>
      </c>
      <c r="D39" s="52">
        <v>44121</v>
      </c>
      <c r="E39" s="52"/>
      <c r="L39" s="51"/>
      <c r="M39" s="51"/>
    </row>
    <row r="40" spans="1:13" x14ac:dyDescent="0.3">
      <c r="A40" s="49">
        <v>31</v>
      </c>
      <c r="B40" s="50" t="s">
        <v>1052</v>
      </c>
      <c r="L40" s="51"/>
      <c r="M40" s="51"/>
    </row>
    <row r="41" spans="1:13" x14ac:dyDescent="0.3">
      <c r="A41" s="49">
        <v>32</v>
      </c>
      <c r="B41" s="50" t="s">
        <v>1053</v>
      </c>
      <c r="C41" s="49" t="s">
        <v>1097</v>
      </c>
      <c r="D41" s="52">
        <v>44126</v>
      </c>
      <c r="E41" s="52"/>
      <c r="L41" s="51"/>
      <c r="M41" s="51"/>
    </row>
    <row r="42" spans="1:13" x14ac:dyDescent="0.3">
      <c r="A42" s="49">
        <v>33</v>
      </c>
      <c r="B42" s="100" t="s">
        <v>1057</v>
      </c>
      <c r="C42" s="101" t="s">
        <v>1073</v>
      </c>
      <c r="D42" s="102">
        <v>44127</v>
      </c>
      <c r="E42" s="102"/>
      <c r="F42" s="102">
        <v>44134</v>
      </c>
      <c r="G42" s="103"/>
      <c r="H42" s="103"/>
      <c r="I42" s="103"/>
      <c r="J42" s="103"/>
      <c r="K42" s="103"/>
      <c r="L42" s="51"/>
      <c r="M42" s="51"/>
    </row>
    <row r="43" spans="1:13" ht="29" x14ac:dyDescent="0.35">
      <c r="A43" s="49">
        <v>34</v>
      </c>
      <c r="B43" s="59" t="s">
        <v>1101</v>
      </c>
      <c r="L43" s="97" t="s">
        <v>1098</v>
      </c>
      <c r="M43" s="98" t="s">
        <v>1099</v>
      </c>
    </row>
    <row r="44" spans="1:13" ht="29" x14ac:dyDescent="0.35">
      <c r="A44" s="49">
        <v>35</v>
      </c>
      <c r="B44" s="99" t="s">
        <v>1107</v>
      </c>
      <c r="L44" s="97" t="s">
        <v>1100</v>
      </c>
      <c r="M44" s="51"/>
    </row>
    <row r="45" spans="1:13" x14ac:dyDescent="0.3">
      <c r="B45" s="49"/>
    </row>
    <row r="46" spans="1:13" x14ac:dyDescent="0.3">
      <c r="B46" s="49"/>
    </row>
  </sheetData>
  <hyperlinks>
    <hyperlink ref="L43" r:id="rId1" xr:uid="{1E16CFB2-BDDD-46A9-A28E-24D53EBDA198}"/>
    <hyperlink ref="M43" r:id="rId2" xr:uid="{B57E7377-10AF-4654-AB63-829349A91B29}"/>
    <hyperlink ref="L44" r:id="rId3" location="tab-01" xr:uid="{930F055B-283C-47C4-B929-E4C07C2C01F6}"/>
  </hyperlinks>
  <pageMargins left="0.7" right="0.7" top="0.75" bottom="0.75" header="0.3" footer="0.3"/>
  <pageSetup orientation="portrait"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9:I56"/>
  <sheetViews>
    <sheetView zoomScale="80" zoomScaleNormal="80" workbookViewId="0">
      <selection activeCell="B10" sqref="B10:B50"/>
    </sheetView>
  </sheetViews>
  <sheetFormatPr baseColWidth="10" defaultRowHeight="13" x14ac:dyDescent="0.3"/>
  <cols>
    <col min="1" max="1" width="6.1796875" style="49" customWidth="1"/>
    <col min="2" max="2" width="42.36328125" style="50" customWidth="1"/>
    <col min="3" max="3" width="11.81640625" style="49" customWidth="1"/>
    <col min="4" max="4" width="11.7265625" style="49" customWidth="1"/>
    <col min="5" max="5" width="14.1796875" style="49" customWidth="1"/>
    <col min="6" max="6" width="14" style="49" customWidth="1"/>
    <col min="7" max="7" width="65.08984375" style="51" customWidth="1"/>
    <col min="8" max="8" width="16.81640625" style="49" customWidth="1"/>
    <col min="9" max="9" width="20.7265625" style="49" customWidth="1"/>
    <col min="10" max="16384" width="10.90625" style="49"/>
  </cols>
  <sheetData>
    <row r="9" spans="1:9" x14ac:dyDescent="0.3">
      <c r="A9" s="49" t="s">
        <v>992</v>
      </c>
      <c r="B9" s="50" t="s">
        <v>1064</v>
      </c>
      <c r="C9" s="49" t="s">
        <v>993</v>
      </c>
      <c r="D9" s="49" t="s">
        <v>994</v>
      </c>
      <c r="E9" s="49" t="s">
        <v>995</v>
      </c>
      <c r="F9" s="49" t="s">
        <v>996</v>
      </c>
      <c r="G9" s="51" t="s">
        <v>997</v>
      </c>
      <c r="H9" s="49" t="s">
        <v>998</v>
      </c>
      <c r="I9" s="49" t="s">
        <v>999</v>
      </c>
    </row>
    <row r="10" spans="1:9" ht="26" x14ac:dyDescent="0.3">
      <c r="A10" s="49">
        <v>1</v>
      </c>
      <c r="B10" s="104" t="s">
        <v>867</v>
      </c>
      <c r="C10" s="49" t="s">
        <v>176</v>
      </c>
      <c r="D10" s="52">
        <v>44111</v>
      </c>
      <c r="E10" s="53">
        <v>44113</v>
      </c>
      <c r="F10" s="54"/>
      <c r="G10" s="57" t="s">
        <v>1001</v>
      </c>
      <c r="H10" s="56"/>
    </row>
    <row r="11" spans="1:9" ht="52" x14ac:dyDescent="0.3">
      <c r="A11" s="49">
        <v>1</v>
      </c>
      <c r="B11" s="104" t="s">
        <v>867</v>
      </c>
      <c r="C11" s="49" t="s">
        <v>176</v>
      </c>
      <c r="D11" s="52">
        <v>44111</v>
      </c>
      <c r="E11" s="53">
        <v>44121</v>
      </c>
      <c r="F11" s="54"/>
      <c r="G11" s="57" t="s">
        <v>1002</v>
      </c>
      <c r="H11" s="56"/>
    </row>
    <row r="12" spans="1:9" ht="39" x14ac:dyDescent="0.3">
      <c r="A12" s="49">
        <v>1</v>
      </c>
      <c r="B12" s="104" t="s">
        <v>867</v>
      </c>
      <c r="C12" s="49" t="s">
        <v>176</v>
      </c>
      <c r="D12" s="52">
        <v>44111</v>
      </c>
      <c r="E12" s="53">
        <v>44125</v>
      </c>
      <c r="F12" s="54"/>
      <c r="G12" s="57" t="s">
        <v>1003</v>
      </c>
      <c r="H12" s="56"/>
    </row>
    <row r="13" spans="1:9" x14ac:dyDescent="0.3">
      <c r="A13" s="49">
        <v>1</v>
      </c>
      <c r="B13" s="104" t="s">
        <v>867</v>
      </c>
      <c r="C13" s="49" t="s">
        <v>176</v>
      </c>
      <c r="D13" s="52">
        <v>44111</v>
      </c>
      <c r="E13" s="53">
        <v>44130</v>
      </c>
      <c r="F13" s="54"/>
      <c r="G13" s="55" t="s">
        <v>1004</v>
      </c>
      <c r="H13" s="56"/>
    </row>
    <row r="14" spans="1:9" s="58" customFormat="1" ht="42.5" customHeight="1" x14ac:dyDescent="0.35">
      <c r="A14" s="58">
        <v>1</v>
      </c>
      <c r="B14" s="104" t="s">
        <v>867</v>
      </c>
      <c r="C14" s="58" t="s">
        <v>176</v>
      </c>
      <c r="D14" s="60">
        <v>44111</v>
      </c>
      <c r="E14" s="61">
        <v>44134</v>
      </c>
      <c r="F14" s="62"/>
      <c r="G14" s="19" t="s">
        <v>1005</v>
      </c>
      <c r="H14" s="63" t="s">
        <v>1006</v>
      </c>
      <c r="I14" s="58" t="s">
        <v>1103</v>
      </c>
    </row>
    <row r="15" spans="1:9" s="58" customFormat="1" ht="28.5" customHeight="1" x14ac:dyDescent="0.35">
      <c r="A15" s="58">
        <v>1</v>
      </c>
      <c r="B15" s="104" t="s">
        <v>867</v>
      </c>
      <c r="C15" s="58" t="s">
        <v>176</v>
      </c>
      <c r="D15" s="60">
        <v>44111</v>
      </c>
      <c r="E15" s="61">
        <v>44138</v>
      </c>
      <c r="F15" s="62"/>
      <c r="G15" s="19" t="s">
        <v>1104</v>
      </c>
      <c r="H15" s="63" t="s">
        <v>1102</v>
      </c>
    </row>
    <row r="16" spans="1:9" x14ac:dyDescent="0.3">
      <c r="A16" s="49">
        <v>2</v>
      </c>
      <c r="B16" s="104" t="s">
        <v>1007</v>
      </c>
      <c r="C16" s="49" t="s">
        <v>176</v>
      </c>
      <c r="D16" s="52">
        <v>44111</v>
      </c>
      <c r="E16" s="53">
        <v>44113</v>
      </c>
      <c r="F16" s="54"/>
      <c r="G16" s="55" t="s">
        <v>1008</v>
      </c>
      <c r="H16" s="56"/>
    </row>
    <row r="17" spans="1:9" x14ac:dyDescent="0.3">
      <c r="A17" s="49">
        <v>3</v>
      </c>
      <c r="B17" s="104" t="s">
        <v>744</v>
      </c>
      <c r="C17" s="49" t="s">
        <v>1009</v>
      </c>
      <c r="D17" s="52">
        <v>44111</v>
      </c>
      <c r="E17" s="64"/>
      <c r="F17" s="65">
        <v>44113</v>
      </c>
      <c r="G17" s="55" t="s">
        <v>1010</v>
      </c>
      <c r="H17" s="66" t="s">
        <v>1011</v>
      </c>
    </row>
    <row r="18" spans="1:9" s="58" customFormat="1" x14ac:dyDescent="0.35">
      <c r="A18" s="58">
        <v>4</v>
      </c>
      <c r="B18" s="104" t="s">
        <v>1012</v>
      </c>
      <c r="C18" s="58" t="s">
        <v>105</v>
      </c>
      <c r="D18" s="60">
        <v>44111</v>
      </c>
      <c r="E18" s="61">
        <v>44113</v>
      </c>
      <c r="F18" s="67">
        <v>44113</v>
      </c>
      <c r="G18" s="19" t="s">
        <v>1013</v>
      </c>
      <c r="H18" s="66" t="s">
        <v>1011</v>
      </c>
    </row>
    <row r="19" spans="1:9" s="58" customFormat="1" ht="26" x14ac:dyDescent="0.3">
      <c r="A19" s="58">
        <v>4</v>
      </c>
      <c r="B19" s="104" t="s">
        <v>1012</v>
      </c>
      <c r="C19" s="58" t="s">
        <v>105</v>
      </c>
      <c r="D19" s="60">
        <v>44111</v>
      </c>
      <c r="E19" s="61">
        <v>44113</v>
      </c>
      <c r="F19" s="67">
        <v>44113</v>
      </c>
      <c r="G19" s="57" t="s">
        <v>1014</v>
      </c>
      <c r="H19" s="68" t="s">
        <v>1011</v>
      </c>
    </row>
    <row r="20" spans="1:9" s="58" customFormat="1" ht="44" customHeight="1" x14ac:dyDescent="0.35">
      <c r="A20" s="58">
        <v>5</v>
      </c>
      <c r="B20" s="104" t="s">
        <v>1015</v>
      </c>
      <c r="C20" s="58" t="s">
        <v>100</v>
      </c>
      <c r="D20" s="60">
        <v>44126</v>
      </c>
      <c r="E20" s="61">
        <v>44128</v>
      </c>
      <c r="F20" s="69"/>
      <c r="G20" s="19" t="s">
        <v>1016</v>
      </c>
      <c r="H20" s="63" t="s">
        <v>1017</v>
      </c>
      <c r="I20" s="70" t="s">
        <v>1018</v>
      </c>
    </row>
    <row r="21" spans="1:9" s="58" customFormat="1" x14ac:dyDescent="0.3">
      <c r="A21" s="58">
        <v>5</v>
      </c>
      <c r="B21" s="104" t="s">
        <v>1015</v>
      </c>
      <c r="C21" s="58" t="s">
        <v>100</v>
      </c>
      <c r="D21" s="60">
        <v>44126</v>
      </c>
      <c r="E21" s="61">
        <v>44128</v>
      </c>
      <c r="F21" s="69"/>
      <c r="G21" s="55" t="s">
        <v>1019</v>
      </c>
      <c r="H21" s="63" t="s">
        <v>1020</v>
      </c>
      <c r="I21" s="70"/>
    </row>
    <row r="22" spans="1:9" s="58" customFormat="1" ht="16.5" customHeight="1" x14ac:dyDescent="0.35">
      <c r="A22" s="58">
        <v>5</v>
      </c>
      <c r="B22" s="104" t="s">
        <v>1015</v>
      </c>
      <c r="C22" s="58" t="s">
        <v>100</v>
      </c>
      <c r="D22" s="60">
        <v>44126</v>
      </c>
      <c r="E22" s="61">
        <v>44128</v>
      </c>
      <c r="F22" s="69"/>
      <c r="G22" s="58" t="s">
        <v>1021</v>
      </c>
      <c r="H22" s="71" t="s">
        <v>1022</v>
      </c>
      <c r="I22" s="70"/>
    </row>
    <row r="23" spans="1:9" s="58" customFormat="1" ht="52" x14ac:dyDescent="0.35">
      <c r="A23" s="58">
        <v>6</v>
      </c>
      <c r="B23" s="104" t="s">
        <v>1023</v>
      </c>
      <c r="C23" s="58" t="s">
        <v>105</v>
      </c>
      <c r="D23" s="60">
        <v>44113</v>
      </c>
      <c r="E23" s="61">
        <v>44120</v>
      </c>
      <c r="F23" s="62"/>
      <c r="G23" s="19" t="s">
        <v>1024</v>
      </c>
      <c r="H23" s="72" t="s">
        <v>1022</v>
      </c>
    </row>
    <row r="24" spans="1:9" s="58" customFormat="1" ht="39" x14ac:dyDescent="0.35">
      <c r="A24" s="58">
        <v>6</v>
      </c>
      <c r="B24" s="104" t="s">
        <v>1023</v>
      </c>
      <c r="C24" s="58" t="s">
        <v>105</v>
      </c>
      <c r="D24" s="60">
        <v>44113</v>
      </c>
      <c r="E24" s="73">
        <v>44126</v>
      </c>
      <c r="F24" s="62"/>
      <c r="G24" s="74" t="s">
        <v>1025</v>
      </c>
      <c r="H24" s="63"/>
    </row>
    <row r="25" spans="1:9" s="58" customFormat="1" ht="26" x14ac:dyDescent="0.35">
      <c r="A25" s="58">
        <v>6</v>
      </c>
      <c r="B25" s="104" t="s">
        <v>1023</v>
      </c>
      <c r="C25" s="58" t="s">
        <v>105</v>
      </c>
      <c r="D25" s="60">
        <v>44113</v>
      </c>
      <c r="E25" s="73">
        <v>44134</v>
      </c>
      <c r="F25" s="62"/>
      <c r="G25" s="19" t="s">
        <v>1026</v>
      </c>
      <c r="H25" s="63"/>
    </row>
    <row r="26" spans="1:9" s="58" customFormat="1" ht="26" x14ac:dyDescent="0.35">
      <c r="A26" s="58">
        <v>7</v>
      </c>
      <c r="B26" s="104" t="s">
        <v>1027</v>
      </c>
      <c r="C26" s="58" t="s">
        <v>114</v>
      </c>
      <c r="D26" s="60">
        <v>44111</v>
      </c>
      <c r="E26" s="61">
        <v>44113</v>
      </c>
      <c r="F26" s="67"/>
      <c r="G26" s="19" t="s">
        <v>1028</v>
      </c>
      <c r="H26" s="63"/>
    </row>
    <row r="27" spans="1:9" s="58" customFormat="1" ht="39" x14ac:dyDescent="0.35">
      <c r="A27" s="58">
        <v>7</v>
      </c>
      <c r="B27" s="104" t="s">
        <v>1027</v>
      </c>
      <c r="C27" s="58" t="s">
        <v>114</v>
      </c>
      <c r="D27" s="60">
        <v>44111</v>
      </c>
      <c r="E27" s="61">
        <v>44119</v>
      </c>
      <c r="F27" s="67"/>
      <c r="G27" s="19" t="s">
        <v>1029</v>
      </c>
      <c r="H27" s="63" t="s">
        <v>1030</v>
      </c>
    </row>
    <row r="28" spans="1:9" s="58" customFormat="1" ht="26" x14ac:dyDescent="0.35">
      <c r="A28" s="58">
        <v>7</v>
      </c>
      <c r="B28" s="104" t="s">
        <v>1027</v>
      </c>
      <c r="C28" s="58" t="s">
        <v>114</v>
      </c>
      <c r="D28" s="60">
        <v>44111</v>
      </c>
      <c r="E28" s="61">
        <v>44124</v>
      </c>
      <c r="F28" s="67"/>
      <c r="G28" s="19" t="s">
        <v>1031</v>
      </c>
      <c r="H28" s="63"/>
    </row>
    <row r="29" spans="1:9" s="58" customFormat="1" ht="26" x14ac:dyDescent="0.35">
      <c r="A29" s="58">
        <v>7</v>
      </c>
      <c r="B29" s="104" t="s">
        <v>1027</v>
      </c>
      <c r="C29" s="58" t="s">
        <v>114</v>
      </c>
      <c r="D29" s="60">
        <v>44111</v>
      </c>
      <c r="E29" s="61">
        <v>44127</v>
      </c>
      <c r="F29" s="67"/>
      <c r="G29" s="19" t="s">
        <v>1032</v>
      </c>
      <c r="H29" s="63"/>
    </row>
    <row r="30" spans="1:9" s="58" customFormat="1" ht="26" x14ac:dyDescent="0.35">
      <c r="A30" s="58">
        <v>7</v>
      </c>
      <c r="B30" s="104" t="s">
        <v>1027</v>
      </c>
      <c r="C30" s="58" t="s">
        <v>114</v>
      </c>
      <c r="D30" s="60">
        <v>44111</v>
      </c>
      <c r="E30" s="61">
        <v>44132</v>
      </c>
      <c r="F30" s="67"/>
      <c r="G30" s="19" t="s">
        <v>1033</v>
      </c>
      <c r="H30" s="63"/>
    </row>
    <row r="31" spans="1:9" s="58" customFormat="1" x14ac:dyDescent="0.3">
      <c r="A31" s="58">
        <v>7</v>
      </c>
      <c r="B31" s="104" t="s">
        <v>1027</v>
      </c>
      <c r="C31" s="58" t="s">
        <v>114</v>
      </c>
      <c r="D31" s="60">
        <v>44111</v>
      </c>
      <c r="E31" s="61">
        <v>44132</v>
      </c>
      <c r="F31" s="67"/>
      <c r="G31" s="55" t="s">
        <v>1034</v>
      </c>
      <c r="H31" s="63"/>
    </row>
    <row r="32" spans="1:9" s="58" customFormat="1" x14ac:dyDescent="0.3">
      <c r="A32" s="58">
        <v>7</v>
      </c>
      <c r="B32" s="104" t="s">
        <v>1027</v>
      </c>
      <c r="C32" s="58" t="s">
        <v>114</v>
      </c>
      <c r="D32" s="60">
        <v>44111</v>
      </c>
      <c r="E32" s="61">
        <v>44138</v>
      </c>
      <c r="F32" s="67"/>
      <c r="G32" s="55" t="s">
        <v>1065</v>
      </c>
      <c r="H32" s="90" t="s">
        <v>1066</v>
      </c>
    </row>
    <row r="33" spans="1:8" x14ac:dyDescent="0.3">
      <c r="A33" s="49">
        <v>8</v>
      </c>
      <c r="B33" s="104" t="s">
        <v>1035</v>
      </c>
      <c r="C33" s="49" t="s">
        <v>113</v>
      </c>
      <c r="D33" s="52">
        <v>44112</v>
      </c>
      <c r="E33" s="75">
        <v>44119</v>
      </c>
      <c r="F33" s="54"/>
      <c r="G33" s="74" t="s">
        <v>1036</v>
      </c>
      <c r="H33" s="76" t="s">
        <v>1037</v>
      </c>
    </row>
    <row r="34" spans="1:8" s="58" customFormat="1" ht="39" x14ac:dyDescent="0.35">
      <c r="A34" s="58">
        <v>9</v>
      </c>
      <c r="B34" s="105" t="s">
        <v>1038</v>
      </c>
      <c r="C34" s="58" t="s">
        <v>102</v>
      </c>
      <c r="D34" s="60">
        <v>44113</v>
      </c>
      <c r="E34" s="61">
        <v>44118</v>
      </c>
      <c r="F34" s="69"/>
      <c r="G34" s="19" t="s">
        <v>1039</v>
      </c>
      <c r="H34" s="77" t="s">
        <v>1040</v>
      </c>
    </row>
    <row r="35" spans="1:8" ht="24" x14ac:dyDescent="0.3">
      <c r="A35" s="49">
        <v>10</v>
      </c>
      <c r="B35" s="104" t="s">
        <v>1041</v>
      </c>
      <c r="C35" s="49" t="s">
        <v>102</v>
      </c>
      <c r="D35" s="52">
        <v>44119</v>
      </c>
      <c r="E35" s="75">
        <v>44131</v>
      </c>
      <c r="F35" s="54"/>
      <c r="G35" s="74" t="s">
        <v>1042</v>
      </c>
      <c r="H35" s="78" t="s">
        <v>1040</v>
      </c>
    </row>
    <row r="36" spans="1:8" ht="26" x14ac:dyDescent="0.3">
      <c r="A36" s="49">
        <v>10</v>
      </c>
      <c r="B36" s="104" t="s">
        <v>1041</v>
      </c>
      <c r="C36" s="49" t="s">
        <v>102</v>
      </c>
      <c r="D36" s="52"/>
      <c r="E36" s="53">
        <v>44134</v>
      </c>
      <c r="F36" s="79"/>
      <c r="G36" s="57" t="s">
        <v>1043</v>
      </c>
      <c r="H36" s="78" t="s">
        <v>1040</v>
      </c>
    </row>
    <row r="37" spans="1:8" ht="24" x14ac:dyDescent="0.3">
      <c r="A37" s="49">
        <v>10</v>
      </c>
      <c r="B37" s="104" t="s">
        <v>1041</v>
      </c>
      <c r="C37" s="49" t="s">
        <v>102</v>
      </c>
      <c r="D37" s="52"/>
      <c r="E37" s="53">
        <v>44134</v>
      </c>
      <c r="F37" s="79"/>
      <c r="G37" s="55" t="s">
        <v>1044</v>
      </c>
      <c r="H37" s="78" t="s">
        <v>1040</v>
      </c>
    </row>
    <row r="38" spans="1:8" ht="24" x14ac:dyDescent="0.3">
      <c r="A38" s="49">
        <v>10</v>
      </c>
      <c r="B38" s="104" t="s">
        <v>1041</v>
      </c>
      <c r="C38" s="49" t="s">
        <v>102</v>
      </c>
      <c r="D38" s="52"/>
      <c r="E38" s="53">
        <v>44134</v>
      </c>
      <c r="F38" s="79"/>
      <c r="G38" s="55" t="s">
        <v>1045</v>
      </c>
      <c r="H38" s="78" t="s">
        <v>1040</v>
      </c>
    </row>
    <row r="39" spans="1:8" ht="24" x14ac:dyDescent="0.3">
      <c r="A39" s="49">
        <v>10</v>
      </c>
      <c r="B39" s="104" t="s">
        <v>1041</v>
      </c>
      <c r="C39" s="49" t="s">
        <v>102</v>
      </c>
      <c r="D39" s="52"/>
      <c r="E39" s="53">
        <v>44134</v>
      </c>
      <c r="F39" s="79"/>
      <c r="G39" s="80" t="s">
        <v>1046</v>
      </c>
      <c r="H39" s="78" t="s">
        <v>1040</v>
      </c>
    </row>
    <row r="40" spans="1:8" x14ac:dyDescent="0.3">
      <c r="A40" s="49">
        <v>10</v>
      </c>
      <c r="B40" s="104" t="s">
        <v>1041</v>
      </c>
      <c r="C40" s="49" t="s">
        <v>102</v>
      </c>
      <c r="D40" s="52"/>
      <c r="E40" s="53">
        <v>44135</v>
      </c>
      <c r="F40" s="79"/>
      <c r="G40" s="55" t="s">
        <v>1047</v>
      </c>
      <c r="H40" s="78"/>
    </row>
    <row r="41" spans="1:8" x14ac:dyDescent="0.3">
      <c r="A41" s="49">
        <v>11</v>
      </c>
      <c r="B41" s="104" t="s">
        <v>1048</v>
      </c>
      <c r="C41" s="49" t="s">
        <v>105</v>
      </c>
      <c r="D41" s="52">
        <v>44134</v>
      </c>
      <c r="E41" s="81">
        <v>44138</v>
      </c>
      <c r="F41" s="54"/>
      <c r="G41" s="55"/>
      <c r="H41" s="56"/>
    </row>
    <row r="42" spans="1:8" ht="39.5" customHeight="1" x14ac:dyDescent="0.3">
      <c r="A42" s="82">
        <v>12</v>
      </c>
      <c r="B42" s="105" t="s">
        <v>1049</v>
      </c>
      <c r="C42" s="82" t="s">
        <v>113</v>
      </c>
      <c r="D42" s="82"/>
      <c r="E42" s="84">
        <v>44119</v>
      </c>
      <c r="F42" s="85">
        <v>44121</v>
      </c>
      <c r="G42" s="74" t="s">
        <v>1050</v>
      </c>
      <c r="H42" s="56" t="s">
        <v>1020</v>
      </c>
    </row>
    <row r="43" spans="1:8" x14ac:dyDescent="0.3">
      <c r="A43" s="49">
        <v>13</v>
      </c>
      <c r="B43" s="105" t="s">
        <v>1051</v>
      </c>
      <c r="C43" s="49" t="s">
        <v>113</v>
      </c>
      <c r="D43" s="52">
        <v>44121</v>
      </c>
      <c r="E43" s="64"/>
      <c r="F43" s="54"/>
      <c r="G43" s="55"/>
      <c r="H43" s="56"/>
    </row>
    <row r="44" spans="1:8" x14ac:dyDescent="0.3">
      <c r="A44" s="49">
        <v>14</v>
      </c>
      <c r="B44" s="104" t="s">
        <v>1052</v>
      </c>
      <c r="E44" s="64"/>
      <c r="F44" s="54"/>
      <c r="G44" s="55"/>
      <c r="H44" s="56"/>
    </row>
    <row r="45" spans="1:8" ht="24" x14ac:dyDescent="0.3">
      <c r="A45" s="49">
        <v>15</v>
      </c>
      <c r="B45" s="104" t="s">
        <v>1053</v>
      </c>
      <c r="C45" s="49" t="s">
        <v>106</v>
      </c>
      <c r="D45" s="52">
        <v>44126</v>
      </c>
      <c r="E45" s="53">
        <v>44130</v>
      </c>
      <c r="F45" s="54"/>
      <c r="G45" s="55" t="s">
        <v>1054</v>
      </c>
      <c r="H45" s="78" t="s">
        <v>1040</v>
      </c>
    </row>
    <row r="46" spans="1:8" x14ac:dyDescent="0.3">
      <c r="A46" s="49">
        <v>15</v>
      </c>
      <c r="B46" s="104" t="s">
        <v>1053</v>
      </c>
      <c r="C46" s="49" t="s">
        <v>106</v>
      </c>
      <c r="D46" s="52">
        <v>44126</v>
      </c>
      <c r="E46" s="53">
        <v>44130</v>
      </c>
      <c r="F46" s="54"/>
      <c r="G46" s="55" t="s">
        <v>1055</v>
      </c>
      <c r="H46" s="56"/>
    </row>
    <row r="47" spans="1:8" x14ac:dyDescent="0.3">
      <c r="A47" s="49">
        <v>15</v>
      </c>
      <c r="B47" s="104" t="s">
        <v>1053</v>
      </c>
      <c r="C47" s="49" t="s">
        <v>106</v>
      </c>
      <c r="D47" s="52">
        <v>44126</v>
      </c>
      <c r="E47" s="53">
        <v>44130</v>
      </c>
      <c r="F47" s="54"/>
      <c r="G47" s="55" t="s">
        <v>1056</v>
      </c>
      <c r="H47" s="87" t="s">
        <v>1022</v>
      </c>
    </row>
    <row r="48" spans="1:8" ht="26" x14ac:dyDescent="0.3">
      <c r="A48" s="49">
        <v>16</v>
      </c>
      <c r="B48" s="104" t="s">
        <v>1057</v>
      </c>
      <c r="C48" s="49" t="s">
        <v>105</v>
      </c>
      <c r="D48" s="52">
        <v>44127</v>
      </c>
      <c r="E48" s="64"/>
      <c r="F48" s="65">
        <v>44134</v>
      </c>
      <c r="G48" s="55" t="s">
        <v>1058</v>
      </c>
      <c r="H48" s="56"/>
    </row>
    <row r="49" spans="1:8" ht="26" x14ac:dyDescent="0.3">
      <c r="A49" s="49">
        <v>16</v>
      </c>
      <c r="B49" s="104" t="s">
        <v>1057</v>
      </c>
      <c r="C49" s="49" t="s">
        <v>1059</v>
      </c>
      <c r="D49" s="52">
        <v>44127</v>
      </c>
      <c r="E49" s="64"/>
      <c r="F49" s="65">
        <v>44134</v>
      </c>
      <c r="G49" s="55" t="s">
        <v>1060</v>
      </c>
      <c r="H49" s="56"/>
    </row>
    <row r="50" spans="1:8" ht="26" x14ac:dyDescent="0.3">
      <c r="A50" s="49">
        <v>17</v>
      </c>
      <c r="B50" s="104" t="s">
        <v>1057</v>
      </c>
      <c r="C50" s="49" t="s">
        <v>105</v>
      </c>
      <c r="D50" s="52">
        <v>44127</v>
      </c>
      <c r="E50" s="64"/>
      <c r="F50" s="65">
        <v>44134</v>
      </c>
      <c r="G50" s="57" t="s">
        <v>1061</v>
      </c>
      <c r="H50" s="87" t="s">
        <v>1022</v>
      </c>
    </row>
    <row r="51" spans="1:8" x14ac:dyDescent="0.3">
      <c r="D51" s="52"/>
      <c r="F51" s="52"/>
      <c r="G51" s="55"/>
      <c r="H51" s="56"/>
    </row>
    <row r="55" spans="1:8" x14ac:dyDescent="0.3">
      <c r="B55" s="88"/>
      <c r="C55" s="89"/>
    </row>
    <row r="56" spans="1:8" x14ac:dyDescent="0.3">
      <c r="B56" s="88" t="s">
        <v>1062</v>
      </c>
      <c r="C56" s="89" t="s">
        <v>1063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B1" workbookViewId="0">
      <selection activeCell="E88" sqref="E88"/>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32</v>
      </c>
      <c r="C8" s="18" t="s">
        <v>88</v>
      </c>
      <c r="D8" s="18" t="s">
        <v>680</v>
      </c>
      <c r="E8" s="18" t="s">
        <v>677</v>
      </c>
      <c r="F8" s="18" t="s">
        <v>681</v>
      </c>
      <c r="G8" s="18" t="s">
        <v>682</v>
      </c>
      <c r="H8" s="18" t="s">
        <v>250</v>
      </c>
      <c r="I8" s="18" t="s">
        <v>683</v>
      </c>
      <c r="J8" s="18" t="s">
        <v>747</v>
      </c>
      <c r="K8" s="18" t="s">
        <v>748</v>
      </c>
      <c r="L8" s="18" t="s">
        <v>214</v>
      </c>
    </row>
    <row r="9" spans="2:12" ht="26" x14ac:dyDescent="0.35">
      <c r="B9" s="1" t="s">
        <v>6</v>
      </c>
      <c r="C9" s="1" t="s">
        <v>745</v>
      </c>
      <c r="D9" s="1" t="s">
        <v>684</v>
      </c>
      <c r="E9" s="19" t="s">
        <v>242</v>
      </c>
      <c r="F9" s="19" t="s">
        <v>685</v>
      </c>
      <c r="G9" s="19"/>
      <c r="H9" s="19" t="s">
        <v>686</v>
      </c>
      <c r="I9" s="19" t="s">
        <v>743</v>
      </c>
      <c r="J9" s="19" t="s">
        <v>749</v>
      </c>
      <c r="K9" s="22">
        <v>44105</v>
      </c>
      <c r="L9" s="19"/>
    </row>
    <row r="10" spans="2:12" ht="26" x14ac:dyDescent="0.35">
      <c r="B10" s="1" t="s">
        <v>6</v>
      </c>
      <c r="C10" s="1" t="s">
        <v>745</v>
      </c>
      <c r="D10" s="1" t="s">
        <v>684</v>
      </c>
      <c r="E10" s="19" t="s">
        <v>242</v>
      </c>
      <c r="F10" s="19" t="s">
        <v>352</v>
      </c>
      <c r="G10" s="19"/>
      <c r="H10" s="19" t="s">
        <v>687</v>
      </c>
      <c r="I10" s="19" t="s">
        <v>743</v>
      </c>
      <c r="J10" s="19" t="s">
        <v>749</v>
      </c>
      <c r="K10" s="22">
        <v>44105</v>
      </c>
      <c r="L10" s="19"/>
    </row>
    <row r="11" spans="2:12" ht="52" x14ac:dyDescent="0.35">
      <c r="B11" s="1" t="s">
        <v>6</v>
      </c>
      <c r="C11" s="1" t="s">
        <v>745</v>
      </c>
      <c r="D11" s="1" t="s">
        <v>684</v>
      </c>
      <c r="E11" s="19" t="s">
        <v>242</v>
      </c>
      <c r="F11" s="19" t="s">
        <v>353</v>
      </c>
      <c r="G11" s="19"/>
      <c r="H11" s="19" t="s">
        <v>576</v>
      </c>
      <c r="I11" s="19" t="s">
        <v>743</v>
      </c>
      <c r="J11" s="19" t="s">
        <v>749</v>
      </c>
      <c r="K11" s="22">
        <v>44105</v>
      </c>
      <c r="L11" s="19"/>
    </row>
    <row r="12" spans="2:12" ht="39" x14ac:dyDescent="0.35">
      <c r="B12" s="1" t="s">
        <v>6</v>
      </c>
      <c r="C12" s="1" t="s">
        <v>745</v>
      </c>
      <c r="D12" s="1" t="s">
        <v>684</v>
      </c>
      <c r="E12" s="19" t="s">
        <v>242</v>
      </c>
      <c r="F12" s="19" t="s">
        <v>353</v>
      </c>
      <c r="G12" s="19"/>
      <c r="H12" s="19" t="s">
        <v>655</v>
      </c>
      <c r="I12" s="19" t="s">
        <v>743</v>
      </c>
      <c r="J12" s="19" t="s">
        <v>750</v>
      </c>
      <c r="K12" s="22">
        <v>44105</v>
      </c>
      <c r="L12" s="19"/>
    </row>
    <row r="13" spans="2:12" ht="26" x14ac:dyDescent="0.35">
      <c r="B13" s="1" t="s">
        <v>6</v>
      </c>
      <c r="C13" s="1" t="s">
        <v>745</v>
      </c>
      <c r="D13" s="1" t="s">
        <v>684</v>
      </c>
      <c r="E13" s="19" t="s">
        <v>242</v>
      </c>
      <c r="F13" s="19" t="s">
        <v>353</v>
      </c>
      <c r="G13" s="19"/>
      <c r="H13" s="19" t="s">
        <v>550</v>
      </c>
      <c r="I13" s="19" t="s">
        <v>743</v>
      </c>
      <c r="J13" s="19" t="s">
        <v>750</v>
      </c>
      <c r="K13" s="22">
        <v>44105</v>
      </c>
      <c r="L13" s="19"/>
    </row>
    <row r="14" spans="2:12" ht="26" x14ac:dyDescent="0.35">
      <c r="B14" s="1" t="s">
        <v>6</v>
      </c>
      <c r="C14" s="1" t="s">
        <v>745</v>
      </c>
      <c r="D14" s="1" t="s">
        <v>684</v>
      </c>
      <c r="E14" s="19" t="s">
        <v>242</v>
      </c>
      <c r="F14" s="19" t="s">
        <v>353</v>
      </c>
      <c r="G14" s="19"/>
      <c r="H14" s="19" t="s">
        <v>542</v>
      </c>
      <c r="I14" s="19" t="s">
        <v>743</v>
      </c>
      <c r="J14" s="19" t="s">
        <v>750</v>
      </c>
      <c r="K14" s="22">
        <v>44119</v>
      </c>
      <c r="L14" s="19"/>
    </row>
    <row r="15" spans="2:12" ht="26" x14ac:dyDescent="0.35">
      <c r="B15" s="1" t="s">
        <v>6</v>
      </c>
      <c r="C15" s="1" t="s">
        <v>745</v>
      </c>
      <c r="D15" s="1" t="s">
        <v>684</v>
      </c>
      <c r="E15" s="19" t="s">
        <v>242</v>
      </c>
      <c r="F15" s="19" t="s">
        <v>353</v>
      </c>
      <c r="G15" s="19"/>
      <c r="H15" s="19" t="s">
        <v>688</v>
      </c>
      <c r="I15" s="19" t="s">
        <v>743</v>
      </c>
      <c r="J15" s="19" t="s">
        <v>750</v>
      </c>
      <c r="K15" s="22">
        <v>44119</v>
      </c>
      <c r="L15" s="19"/>
    </row>
    <row r="16" spans="2:12" ht="26" x14ac:dyDescent="0.35">
      <c r="B16" s="1" t="s">
        <v>6</v>
      </c>
      <c r="C16" s="1" t="s">
        <v>745</v>
      </c>
      <c r="D16" s="1" t="s">
        <v>684</v>
      </c>
      <c r="E16" s="19" t="s">
        <v>242</v>
      </c>
      <c r="F16" s="19" t="s">
        <v>353</v>
      </c>
      <c r="G16" s="19"/>
      <c r="H16" s="19" t="s">
        <v>689</v>
      </c>
      <c r="I16" s="19" t="s">
        <v>743</v>
      </c>
      <c r="J16" s="19" t="s">
        <v>750</v>
      </c>
      <c r="K16" s="22">
        <v>44119</v>
      </c>
      <c r="L16" s="19"/>
    </row>
    <row r="17" spans="2:12" ht="26" x14ac:dyDescent="0.35">
      <c r="B17" s="1" t="s">
        <v>6</v>
      </c>
      <c r="C17" s="1" t="s">
        <v>745</v>
      </c>
      <c r="D17" s="1" t="s">
        <v>684</v>
      </c>
      <c r="E17" s="19" t="s">
        <v>242</v>
      </c>
      <c r="F17" s="19" t="s">
        <v>353</v>
      </c>
      <c r="G17" s="19"/>
      <c r="H17" s="19" t="s">
        <v>690</v>
      </c>
      <c r="I17" s="19" t="s">
        <v>743</v>
      </c>
      <c r="J17" s="19" t="s">
        <v>750</v>
      </c>
      <c r="K17" s="22">
        <v>44119</v>
      </c>
      <c r="L17" s="19"/>
    </row>
    <row r="18" spans="2:12" ht="26" x14ac:dyDescent="0.35">
      <c r="B18" s="1" t="s">
        <v>6</v>
      </c>
      <c r="C18" s="1" t="s">
        <v>745</v>
      </c>
      <c r="D18" s="1" t="s">
        <v>684</v>
      </c>
      <c r="E18" s="19" t="s">
        <v>242</v>
      </c>
      <c r="F18" s="19" t="s">
        <v>353</v>
      </c>
      <c r="G18" s="19"/>
      <c r="H18" s="19" t="s">
        <v>691</v>
      </c>
      <c r="I18" s="19" t="s">
        <v>743</v>
      </c>
      <c r="J18" s="19" t="s">
        <v>750</v>
      </c>
      <c r="K18" s="22">
        <v>44119</v>
      </c>
      <c r="L18" s="19"/>
    </row>
    <row r="19" spans="2:12" ht="26" x14ac:dyDescent="0.35">
      <c r="B19" s="1" t="s">
        <v>6</v>
      </c>
      <c r="C19" s="1" t="s">
        <v>745</v>
      </c>
      <c r="D19" s="1" t="s">
        <v>684</v>
      </c>
      <c r="E19" s="19" t="s">
        <v>242</v>
      </c>
      <c r="F19" s="19" t="s">
        <v>353</v>
      </c>
      <c r="G19" s="19"/>
      <c r="H19" s="19" t="s">
        <v>498</v>
      </c>
      <c r="I19" s="19" t="s">
        <v>743</v>
      </c>
      <c r="J19" s="19" t="s">
        <v>751</v>
      </c>
      <c r="K19" s="22">
        <v>44119</v>
      </c>
      <c r="L19" s="19"/>
    </row>
    <row r="20" spans="2:12" ht="26" x14ac:dyDescent="0.35">
      <c r="B20" s="1" t="s">
        <v>6</v>
      </c>
      <c r="C20" s="1" t="s">
        <v>745</v>
      </c>
      <c r="D20" s="1" t="s">
        <v>684</v>
      </c>
      <c r="E20" s="19" t="s">
        <v>242</v>
      </c>
      <c r="F20" s="19" t="s">
        <v>353</v>
      </c>
      <c r="G20" s="19"/>
      <c r="H20" s="19" t="s">
        <v>692</v>
      </c>
      <c r="I20" s="19" t="s">
        <v>743</v>
      </c>
      <c r="J20" s="19" t="s">
        <v>751</v>
      </c>
      <c r="K20" s="22">
        <v>44124</v>
      </c>
      <c r="L20" s="19"/>
    </row>
    <row r="21" spans="2:12" ht="26" x14ac:dyDescent="0.35">
      <c r="B21" s="1" t="s">
        <v>6</v>
      </c>
      <c r="C21" s="1" t="s">
        <v>745</v>
      </c>
      <c r="D21" s="1" t="s">
        <v>684</v>
      </c>
      <c r="E21" s="19" t="s">
        <v>242</v>
      </c>
      <c r="F21" s="19" t="s">
        <v>353</v>
      </c>
      <c r="G21" s="19"/>
      <c r="H21" s="19" t="s">
        <v>421</v>
      </c>
      <c r="I21" s="19" t="s">
        <v>743</v>
      </c>
      <c r="J21" s="19" t="s">
        <v>751</v>
      </c>
      <c r="K21" s="22">
        <v>44124</v>
      </c>
      <c r="L21" s="19"/>
    </row>
    <row r="22" spans="2:12" ht="26" x14ac:dyDescent="0.35">
      <c r="B22" s="1" t="s">
        <v>6</v>
      </c>
      <c r="C22" s="1" t="s">
        <v>745</v>
      </c>
      <c r="D22" s="1" t="s">
        <v>684</v>
      </c>
      <c r="E22" s="19" t="s">
        <v>242</v>
      </c>
      <c r="F22" s="19" t="s">
        <v>356</v>
      </c>
      <c r="G22" s="19" t="s">
        <v>693</v>
      </c>
      <c r="H22" s="19" t="s">
        <v>445</v>
      </c>
      <c r="I22" s="19" t="s">
        <v>694</v>
      </c>
      <c r="J22" s="19" t="s">
        <v>750</v>
      </c>
      <c r="K22" s="22">
        <v>44124</v>
      </c>
      <c r="L22" s="19"/>
    </row>
    <row r="23" spans="2:12" ht="26" x14ac:dyDescent="0.35">
      <c r="B23" s="1" t="s">
        <v>6</v>
      </c>
      <c r="C23" s="1" t="s">
        <v>745</v>
      </c>
      <c r="D23" s="1" t="s">
        <v>684</v>
      </c>
      <c r="E23" s="19" t="s">
        <v>242</v>
      </c>
      <c r="F23" s="19" t="s">
        <v>356</v>
      </c>
      <c r="G23" s="19" t="s">
        <v>693</v>
      </c>
      <c r="H23" s="19" t="s">
        <v>526</v>
      </c>
      <c r="I23" s="19" t="s">
        <v>694</v>
      </c>
      <c r="J23" s="19" t="s">
        <v>750</v>
      </c>
      <c r="K23" s="22">
        <v>44124</v>
      </c>
      <c r="L23" s="19"/>
    </row>
    <row r="24" spans="2:12" ht="26" x14ac:dyDescent="0.35">
      <c r="B24" s="1" t="s">
        <v>6</v>
      </c>
      <c r="C24" s="1" t="s">
        <v>745</v>
      </c>
      <c r="D24" s="1" t="s">
        <v>684</v>
      </c>
      <c r="E24" s="19" t="s">
        <v>242</v>
      </c>
      <c r="F24" s="19" t="s">
        <v>356</v>
      </c>
      <c r="G24" s="19" t="s">
        <v>693</v>
      </c>
      <c r="H24" s="19" t="s">
        <v>524</v>
      </c>
      <c r="I24" s="19" t="s">
        <v>694</v>
      </c>
      <c r="J24" s="19" t="s">
        <v>750</v>
      </c>
      <c r="K24" s="22">
        <v>44124</v>
      </c>
      <c r="L24" s="19"/>
    </row>
    <row r="25" spans="2:12" ht="26" x14ac:dyDescent="0.35">
      <c r="B25" s="1" t="s">
        <v>6</v>
      </c>
      <c r="C25" s="1" t="s">
        <v>745</v>
      </c>
      <c r="D25" s="1" t="s">
        <v>684</v>
      </c>
      <c r="E25" s="19" t="s">
        <v>242</v>
      </c>
      <c r="F25" s="19" t="s">
        <v>356</v>
      </c>
      <c r="G25" s="19" t="s">
        <v>693</v>
      </c>
      <c r="H25" s="19" t="s">
        <v>355</v>
      </c>
      <c r="I25" s="19" t="s">
        <v>694</v>
      </c>
      <c r="J25" s="19" t="s">
        <v>750</v>
      </c>
      <c r="K25" s="22">
        <v>44124</v>
      </c>
      <c r="L25" s="19"/>
    </row>
    <row r="26" spans="2:12" ht="26" x14ac:dyDescent="0.35">
      <c r="B26" s="1" t="s">
        <v>6</v>
      </c>
      <c r="C26" s="1" t="s">
        <v>745</v>
      </c>
      <c r="D26" s="1" t="s">
        <v>684</v>
      </c>
      <c r="E26" s="19" t="s">
        <v>242</v>
      </c>
      <c r="F26" s="19" t="s">
        <v>356</v>
      </c>
      <c r="G26" s="19" t="s">
        <v>693</v>
      </c>
      <c r="H26" s="19" t="s">
        <v>359</v>
      </c>
      <c r="I26" s="19" t="s">
        <v>694</v>
      </c>
      <c r="J26" s="19" t="s">
        <v>749</v>
      </c>
      <c r="K26" s="22">
        <v>44124</v>
      </c>
      <c r="L26" s="19"/>
    </row>
    <row r="27" spans="2:12" ht="26" x14ac:dyDescent="0.35">
      <c r="B27" s="1" t="s">
        <v>6</v>
      </c>
      <c r="C27" s="1" t="s">
        <v>745</v>
      </c>
      <c r="D27" s="1" t="s">
        <v>684</v>
      </c>
      <c r="E27" s="19" t="s">
        <v>242</v>
      </c>
      <c r="F27" s="19" t="s">
        <v>356</v>
      </c>
      <c r="G27" s="19" t="s">
        <v>693</v>
      </c>
      <c r="H27" s="19" t="s">
        <v>411</v>
      </c>
      <c r="I27" s="19" t="s">
        <v>694</v>
      </c>
      <c r="J27" s="19" t="s">
        <v>749</v>
      </c>
      <c r="K27" s="22">
        <v>44124</v>
      </c>
      <c r="L27" s="19"/>
    </row>
    <row r="28" spans="2:12" ht="26" x14ac:dyDescent="0.35">
      <c r="B28" s="1" t="s">
        <v>6</v>
      </c>
      <c r="C28" s="1" t="s">
        <v>745</v>
      </c>
      <c r="D28" s="1" t="s">
        <v>684</v>
      </c>
      <c r="E28" s="19" t="s">
        <v>242</v>
      </c>
      <c r="F28" s="19" t="s">
        <v>356</v>
      </c>
      <c r="G28" s="19" t="s">
        <v>693</v>
      </c>
      <c r="H28" s="19" t="s">
        <v>596</v>
      </c>
      <c r="I28" s="19" t="s">
        <v>694</v>
      </c>
      <c r="J28" s="19" t="s">
        <v>749</v>
      </c>
      <c r="K28" s="22">
        <v>44124</v>
      </c>
      <c r="L28" s="19"/>
    </row>
    <row r="29" spans="2:12" ht="26" x14ac:dyDescent="0.35">
      <c r="B29" s="1" t="s">
        <v>6</v>
      </c>
      <c r="C29" s="1" t="s">
        <v>745</v>
      </c>
      <c r="D29" s="1" t="s">
        <v>684</v>
      </c>
      <c r="E29" s="19" t="s">
        <v>242</v>
      </c>
      <c r="F29" s="19" t="s">
        <v>356</v>
      </c>
      <c r="G29" s="19" t="s">
        <v>693</v>
      </c>
      <c r="H29" s="19" t="s">
        <v>475</v>
      </c>
      <c r="I29" s="19" t="s">
        <v>694</v>
      </c>
      <c r="J29" s="19" t="s">
        <v>749</v>
      </c>
      <c r="K29" s="22">
        <v>44124</v>
      </c>
      <c r="L29" s="19"/>
    </row>
    <row r="30" spans="2:12" ht="26" x14ac:dyDescent="0.35">
      <c r="B30" s="1" t="s">
        <v>6</v>
      </c>
      <c r="C30" s="1" t="s">
        <v>745</v>
      </c>
      <c r="D30" s="1" t="s">
        <v>684</v>
      </c>
      <c r="E30" s="19" t="s">
        <v>242</v>
      </c>
      <c r="F30" s="19" t="s">
        <v>356</v>
      </c>
      <c r="G30" s="19" t="s">
        <v>695</v>
      </c>
      <c r="H30" s="19" t="s">
        <v>415</v>
      </c>
      <c r="I30" s="19" t="s">
        <v>694</v>
      </c>
      <c r="J30" s="19" t="s">
        <v>749</v>
      </c>
      <c r="K30" s="22">
        <v>44124</v>
      </c>
      <c r="L30" s="19"/>
    </row>
    <row r="31" spans="2:12" ht="26" x14ac:dyDescent="0.35">
      <c r="B31" s="1" t="s">
        <v>6</v>
      </c>
      <c r="C31" s="1" t="s">
        <v>745</v>
      </c>
      <c r="D31" s="1" t="s">
        <v>684</v>
      </c>
      <c r="E31" s="19" t="s">
        <v>242</v>
      </c>
      <c r="F31" s="19" t="s">
        <v>356</v>
      </c>
      <c r="G31" s="19" t="s">
        <v>695</v>
      </c>
      <c r="H31" s="19" t="s">
        <v>417</v>
      </c>
      <c r="I31" s="19" t="s">
        <v>694</v>
      </c>
      <c r="J31" s="19" t="s">
        <v>751</v>
      </c>
      <c r="K31" s="22">
        <v>44124</v>
      </c>
      <c r="L31" s="19"/>
    </row>
    <row r="32" spans="2:12" ht="26" x14ac:dyDescent="0.35">
      <c r="B32" s="1" t="s">
        <v>6</v>
      </c>
      <c r="C32" s="1" t="s">
        <v>745</v>
      </c>
      <c r="D32" s="1" t="s">
        <v>684</v>
      </c>
      <c r="E32" s="19" t="s">
        <v>242</v>
      </c>
      <c r="F32" s="19" t="s">
        <v>356</v>
      </c>
      <c r="G32" s="19" t="s">
        <v>695</v>
      </c>
      <c r="H32" s="19" t="s">
        <v>413</v>
      </c>
      <c r="I32" s="19" t="s">
        <v>694</v>
      </c>
      <c r="J32" s="19" t="s">
        <v>751</v>
      </c>
      <c r="K32" s="22">
        <v>44124</v>
      </c>
      <c r="L32" s="19"/>
    </row>
    <row r="33" spans="2:12" ht="26" x14ac:dyDescent="0.35">
      <c r="B33" s="1" t="s">
        <v>6</v>
      </c>
      <c r="C33" s="1" t="s">
        <v>745</v>
      </c>
      <c r="D33" s="1" t="s">
        <v>684</v>
      </c>
      <c r="E33" s="19" t="s">
        <v>242</v>
      </c>
      <c r="F33" s="19" t="s">
        <v>356</v>
      </c>
      <c r="G33" s="19" t="s">
        <v>695</v>
      </c>
      <c r="H33" s="20" t="s">
        <v>451</v>
      </c>
      <c r="I33" s="19" t="s">
        <v>694</v>
      </c>
      <c r="J33" s="19" t="s">
        <v>751</v>
      </c>
      <c r="K33" s="22">
        <v>44124</v>
      </c>
      <c r="L33" s="19"/>
    </row>
    <row r="34" spans="2:12" ht="26" x14ac:dyDescent="0.35">
      <c r="B34" s="1" t="s">
        <v>6</v>
      </c>
      <c r="C34" s="1" t="s">
        <v>746</v>
      </c>
      <c r="D34" s="1" t="s">
        <v>696</v>
      </c>
      <c r="E34" s="21" t="s">
        <v>697</v>
      </c>
      <c r="F34" s="19" t="s">
        <v>315</v>
      </c>
      <c r="G34" s="19"/>
      <c r="H34" s="19" t="s">
        <v>568</v>
      </c>
      <c r="I34" s="19" t="s">
        <v>698</v>
      </c>
      <c r="J34" s="19" t="s">
        <v>751</v>
      </c>
      <c r="K34" s="22">
        <v>44124</v>
      </c>
      <c r="L34" s="19"/>
    </row>
    <row r="35" spans="2:12" ht="26" x14ac:dyDescent="0.35">
      <c r="B35" s="1" t="s">
        <v>6</v>
      </c>
      <c r="C35" s="1" t="s">
        <v>746</v>
      </c>
      <c r="D35" s="1" t="s">
        <v>696</v>
      </c>
      <c r="E35" s="21" t="s">
        <v>697</v>
      </c>
      <c r="F35" s="19" t="s">
        <v>315</v>
      </c>
      <c r="G35" s="19"/>
      <c r="H35" s="19" t="s">
        <v>455</v>
      </c>
      <c r="I35" s="19" t="s">
        <v>698</v>
      </c>
      <c r="J35" s="19" t="s">
        <v>750</v>
      </c>
      <c r="K35" s="22">
        <v>44126</v>
      </c>
      <c r="L35" s="19"/>
    </row>
    <row r="36" spans="2:12" ht="26" x14ac:dyDescent="0.35">
      <c r="B36" s="1" t="s">
        <v>6</v>
      </c>
      <c r="C36" s="1" t="s">
        <v>746</v>
      </c>
      <c r="D36" s="1" t="s">
        <v>696</v>
      </c>
      <c r="E36" s="21" t="s">
        <v>697</v>
      </c>
      <c r="F36" s="19" t="s">
        <v>315</v>
      </c>
      <c r="G36" s="19"/>
      <c r="H36" s="19" t="s">
        <v>699</v>
      </c>
      <c r="I36" s="19" t="s">
        <v>698</v>
      </c>
      <c r="J36" s="19" t="s">
        <v>750</v>
      </c>
      <c r="K36" s="22">
        <v>44126</v>
      </c>
      <c r="L36" s="19"/>
    </row>
    <row r="37" spans="2:12" ht="26" x14ac:dyDescent="0.35">
      <c r="B37" s="1" t="s">
        <v>6</v>
      </c>
      <c r="C37" s="1" t="s">
        <v>746</v>
      </c>
      <c r="D37" s="1" t="s">
        <v>696</v>
      </c>
      <c r="E37" s="21" t="s">
        <v>697</v>
      </c>
      <c r="F37" s="19" t="s">
        <v>315</v>
      </c>
      <c r="G37" s="19"/>
      <c r="H37" s="19"/>
      <c r="I37" s="19"/>
      <c r="J37" s="19" t="s">
        <v>750</v>
      </c>
      <c r="K37" s="22">
        <v>44126</v>
      </c>
      <c r="L37" s="19"/>
    </row>
    <row r="38" spans="2:12" ht="26" x14ac:dyDescent="0.35">
      <c r="B38" s="1" t="s">
        <v>6</v>
      </c>
      <c r="C38" s="1" t="s">
        <v>746</v>
      </c>
      <c r="D38" s="1" t="s">
        <v>696</v>
      </c>
      <c r="E38" s="21" t="s">
        <v>697</v>
      </c>
      <c r="F38" s="19" t="s">
        <v>315</v>
      </c>
      <c r="G38" s="19"/>
      <c r="H38" s="19" t="s">
        <v>601</v>
      </c>
      <c r="I38" s="19" t="s">
        <v>700</v>
      </c>
      <c r="J38" s="19" t="s">
        <v>750</v>
      </c>
      <c r="K38" s="22">
        <v>44126</v>
      </c>
      <c r="L38" s="19"/>
    </row>
    <row r="39" spans="2:12" ht="26" x14ac:dyDescent="0.35">
      <c r="B39" s="1" t="s">
        <v>6</v>
      </c>
      <c r="C39" s="1" t="s">
        <v>746</v>
      </c>
      <c r="D39" s="1" t="s">
        <v>696</v>
      </c>
      <c r="E39" s="21" t="s">
        <v>697</v>
      </c>
      <c r="F39" s="19" t="s">
        <v>315</v>
      </c>
      <c r="G39" s="19"/>
      <c r="H39" s="19" t="s">
        <v>538</v>
      </c>
      <c r="I39" s="19" t="s">
        <v>698</v>
      </c>
      <c r="J39" s="19" t="s">
        <v>749</v>
      </c>
      <c r="K39" s="22">
        <v>44126</v>
      </c>
      <c r="L39" s="19"/>
    </row>
    <row r="40" spans="2:12" ht="39" x14ac:dyDescent="0.35">
      <c r="B40" s="1" t="s">
        <v>6</v>
      </c>
      <c r="C40" s="1" t="s">
        <v>746</v>
      </c>
      <c r="D40" s="1" t="s">
        <v>696</v>
      </c>
      <c r="E40" s="21" t="s">
        <v>697</v>
      </c>
      <c r="F40" s="19" t="s">
        <v>315</v>
      </c>
      <c r="G40" s="19"/>
      <c r="H40" s="19" t="s">
        <v>701</v>
      </c>
      <c r="I40" s="19" t="s">
        <v>702</v>
      </c>
      <c r="J40" s="19" t="s">
        <v>749</v>
      </c>
      <c r="K40" s="22">
        <v>44126</v>
      </c>
      <c r="L40" s="19"/>
    </row>
    <row r="41" spans="2:12" ht="26" x14ac:dyDescent="0.35">
      <c r="B41" s="1" t="s">
        <v>6</v>
      </c>
      <c r="C41" s="1" t="s">
        <v>746</v>
      </c>
      <c r="D41" s="1" t="s">
        <v>696</v>
      </c>
      <c r="E41" s="21" t="s">
        <v>697</v>
      </c>
      <c r="F41" s="19" t="s">
        <v>315</v>
      </c>
      <c r="G41" s="19"/>
      <c r="H41" s="19" t="s">
        <v>703</v>
      </c>
      <c r="I41" s="19" t="s">
        <v>702</v>
      </c>
      <c r="J41" s="19" t="s">
        <v>749</v>
      </c>
      <c r="K41" s="22">
        <v>44126</v>
      </c>
      <c r="L41" s="19"/>
    </row>
    <row r="42" spans="2:12" ht="26" x14ac:dyDescent="0.35">
      <c r="B42" s="1" t="s">
        <v>6</v>
      </c>
      <c r="C42" s="1" t="s">
        <v>746</v>
      </c>
      <c r="D42" s="1" t="s">
        <v>696</v>
      </c>
      <c r="E42" s="21" t="s">
        <v>697</v>
      </c>
      <c r="F42" s="19" t="s">
        <v>254</v>
      </c>
      <c r="G42" s="19"/>
      <c r="H42" s="19" t="s">
        <v>704</v>
      </c>
      <c r="I42" s="19" t="s">
        <v>705</v>
      </c>
      <c r="J42" s="19" t="s">
        <v>749</v>
      </c>
      <c r="K42" s="22">
        <v>44126</v>
      </c>
      <c r="L42" s="19"/>
    </row>
    <row r="43" spans="2:12" ht="26" x14ac:dyDescent="0.35">
      <c r="B43" s="1" t="s">
        <v>6</v>
      </c>
      <c r="C43" s="1" t="s">
        <v>746</v>
      </c>
      <c r="D43" s="1" t="s">
        <v>696</v>
      </c>
      <c r="E43" s="21" t="s">
        <v>697</v>
      </c>
      <c r="F43" s="19" t="s">
        <v>254</v>
      </c>
      <c r="G43" s="19"/>
      <c r="H43" s="19" t="s">
        <v>253</v>
      </c>
      <c r="I43" s="19"/>
      <c r="J43" s="19" t="s">
        <v>749</v>
      </c>
      <c r="K43" s="22">
        <v>44126</v>
      </c>
      <c r="L43" s="19"/>
    </row>
    <row r="44" spans="2:12" ht="26" x14ac:dyDescent="0.35">
      <c r="B44" s="1" t="s">
        <v>6</v>
      </c>
      <c r="C44" s="1" t="s">
        <v>746</v>
      </c>
      <c r="D44" s="1" t="s">
        <v>696</v>
      </c>
      <c r="E44" s="21" t="s">
        <v>697</v>
      </c>
      <c r="F44" s="19" t="s">
        <v>254</v>
      </c>
      <c r="G44" s="19"/>
      <c r="H44" s="19" t="s">
        <v>273</v>
      </c>
      <c r="I44" s="19"/>
      <c r="J44" s="19" t="s">
        <v>751</v>
      </c>
      <c r="K44" s="22">
        <v>44126</v>
      </c>
      <c r="L44" s="19"/>
    </row>
    <row r="45" spans="2:12" ht="26" x14ac:dyDescent="0.35">
      <c r="B45" s="1" t="s">
        <v>6</v>
      </c>
      <c r="C45" s="1" t="s">
        <v>746</v>
      </c>
      <c r="D45" s="1" t="s">
        <v>696</v>
      </c>
      <c r="E45" s="21" t="s">
        <v>697</v>
      </c>
      <c r="F45" s="19" t="s">
        <v>254</v>
      </c>
      <c r="G45" s="19"/>
      <c r="H45" s="19" t="s">
        <v>313</v>
      </c>
      <c r="I45" s="19"/>
      <c r="J45" s="19" t="s">
        <v>751</v>
      </c>
      <c r="K45" s="22">
        <v>44126</v>
      </c>
      <c r="L45" s="19"/>
    </row>
    <row r="46" spans="2:12" ht="26" x14ac:dyDescent="0.35">
      <c r="B46" s="1" t="s">
        <v>6</v>
      </c>
      <c r="C46" s="1" t="s">
        <v>746</v>
      </c>
      <c r="D46" s="1" t="s">
        <v>696</v>
      </c>
      <c r="E46" s="21" t="s">
        <v>697</v>
      </c>
      <c r="F46" s="19" t="s">
        <v>254</v>
      </c>
      <c r="G46" s="19"/>
      <c r="H46" s="19" t="s">
        <v>582</v>
      </c>
      <c r="I46" s="19"/>
      <c r="J46" s="19" t="s">
        <v>751</v>
      </c>
      <c r="K46" s="22">
        <v>44126</v>
      </c>
      <c r="L46" s="19"/>
    </row>
    <row r="47" spans="2:12" ht="26" x14ac:dyDescent="0.35">
      <c r="B47" s="1" t="s">
        <v>6</v>
      </c>
      <c r="C47" s="1" t="s">
        <v>746</v>
      </c>
      <c r="D47" s="1" t="s">
        <v>696</v>
      </c>
      <c r="E47" s="21" t="s">
        <v>697</v>
      </c>
      <c r="F47" s="19" t="s">
        <v>254</v>
      </c>
      <c r="G47" s="19"/>
      <c r="H47" s="19" t="s">
        <v>610</v>
      </c>
      <c r="I47" s="19"/>
      <c r="J47" s="19" t="s">
        <v>750</v>
      </c>
      <c r="K47" s="22">
        <v>44126</v>
      </c>
      <c r="L47" s="19"/>
    </row>
    <row r="48" spans="2:12" ht="26" x14ac:dyDescent="0.35">
      <c r="B48" s="1" t="s">
        <v>6</v>
      </c>
      <c r="C48" s="1" t="s">
        <v>746</v>
      </c>
      <c r="D48" s="1" t="s">
        <v>696</v>
      </c>
      <c r="E48" s="21" t="s">
        <v>697</v>
      </c>
      <c r="F48" s="19" t="s">
        <v>254</v>
      </c>
      <c r="G48" s="19"/>
      <c r="H48" s="19" t="s">
        <v>449</v>
      </c>
      <c r="I48" s="19"/>
      <c r="J48" s="19" t="s">
        <v>750</v>
      </c>
      <c r="K48" s="22">
        <v>44126</v>
      </c>
      <c r="L48" s="19"/>
    </row>
    <row r="49" spans="2:12" ht="26" x14ac:dyDescent="0.35">
      <c r="B49" s="1" t="s">
        <v>6</v>
      </c>
      <c r="C49" s="1" t="s">
        <v>746</v>
      </c>
      <c r="D49" s="1" t="s">
        <v>696</v>
      </c>
      <c r="E49" s="21" t="s">
        <v>697</v>
      </c>
      <c r="F49" s="19" t="s">
        <v>254</v>
      </c>
      <c r="G49" s="19"/>
      <c r="H49" s="19" t="s">
        <v>706</v>
      </c>
      <c r="I49" s="19"/>
      <c r="J49" s="19" t="s">
        <v>750</v>
      </c>
      <c r="K49" s="22">
        <v>44126</v>
      </c>
      <c r="L49" s="19"/>
    </row>
    <row r="50" spans="2:12" ht="26" x14ac:dyDescent="0.35">
      <c r="B50" s="1" t="s">
        <v>6</v>
      </c>
      <c r="C50" s="1" t="s">
        <v>746</v>
      </c>
      <c r="D50" s="1" t="s">
        <v>696</v>
      </c>
      <c r="E50" s="21" t="s">
        <v>697</v>
      </c>
      <c r="F50" s="19" t="s">
        <v>254</v>
      </c>
      <c r="G50" s="19"/>
      <c r="H50" s="19" t="s">
        <v>447</v>
      </c>
      <c r="I50" s="19"/>
      <c r="J50" s="19" t="s">
        <v>750</v>
      </c>
      <c r="K50" s="22">
        <v>44126</v>
      </c>
      <c r="L50" s="19"/>
    </row>
    <row r="51" spans="2:12" ht="26" x14ac:dyDescent="0.35">
      <c r="B51" s="1" t="s">
        <v>6</v>
      </c>
      <c r="C51" s="1" t="s">
        <v>746</v>
      </c>
      <c r="D51" s="1" t="s">
        <v>696</v>
      </c>
      <c r="E51" s="21" t="s">
        <v>697</v>
      </c>
      <c r="F51" s="19" t="s">
        <v>368</v>
      </c>
      <c r="G51" s="19"/>
      <c r="H51" s="19" t="s">
        <v>366</v>
      </c>
      <c r="I51" s="19" t="s">
        <v>698</v>
      </c>
      <c r="J51" s="19" t="s">
        <v>749</v>
      </c>
      <c r="K51" s="22">
        <v>44126</v>
      </c>
      <c r="L51" s="19"/>
    </row>
    <row r="52" spans="2:12" x14ac:dyDescent="0.35">
      <c r="B52" s="1" t="s">
        <v>6</v>
      </c>
      <c r="C52" s="1" t="s">
        <v>746</v>
      </c>
      <c r="D52" s="1" t="s">
        <v>696</v>
      </c>
      <c r="E52" s="21" t="s">
        <v>697</v>
      </c>
      <c r="F52" s="19" t="s">
        <v>368</v>
      </c>
      <c r="G52" s="19"/>
      <c r="H52" s="19" t="s">
        <v>468</v>
      </c>
      <c r="I52" s="19" t="s">
        <v>698</v>
      </c>
      <c r="J52" s="19" t="s">
        <v>749</v>
      </c>
      <c r="K52" s="22">
        <v>44126</v>
      </c>
      <c r="L52" s="19"/>
    </row>
    <row r="53" spans="2:12" ht="26" x14ac:dyDescent="0.35">
      <c r="B53" s="1" t="s">
        <v>6</v>
      </c>
      <c r="C53" s="1" t="s">
        <v>746</v>
      </c>
      <c r="D53" s="1" t="s">
        <v>696</v>
      </c>
      <c r="E53" s="21" t="s">
        <v>697</v>
      </c>
      <c r="F53" s="19" t="s">
        <v>644</v>
      </c>
      <c r="G53" s="19"/>
      <c r="H53" s="19" t="s">
        <v>707</v>
      </c>
      <c r="I53" s="19" t="s">
        <v>743</v>
      </c>
      <c r="J53" s="19" t="s">
        <v>749</v>
      </c>
      <c r="K53" s="22">
        <v>44126</v>
      </c>
      <c r="L53" s="19"/>
    </row>
    <row r="54" spans="2:12" ht="78" x14ac:dyDescent="0.35">
      <c r="B54" s="1" t="s">
        <v>6</v>
      </c>
      <c r="C54" s="1" t="s">
        <v>746</v>
      </c>
      <c r="D54" s="1" t="s">
        <v>696</v>
      </c>
      <c r="E54" s="21" t="s">
        <v>697</v>
      </c>
      <c r="F54" s="19" t="s">
        <v>258</v>
      </c>
      <c r="G54" s="19" t="s">
        <v>708</v>
      </c>
      <c r="H54" s="19" t="s">
        <v>709</v>
      </c>
      <c r="I54" s="19"/>
      <c r="J54" s="19" t="s">
        <v>749</v>
      </c>
      <c r="K54" s="22">
        <v>44126</v>
      </c>
      <c r="L54" s="19"/>
    </row>
    <row r="55" spans="2:12" ht="65" x14ac:dyDescent="0.35">
      <c r="B55" s="1" t="s">
        <v>6</v>
      </c>
      <c r="C55" s="1" t="s">
        <v>746</v>
      </c>
      <c r="D55" s="1" t="s">
        <v>696</v>
      </c>
      <c r="E55" s="21" t="s">
        <v>697</v>
      </c>
      <c r="F55" s="19" t="s">
        <v>258</v>
      </c>
      <c r="G55" s="19" t="s">
        <v>708</v>
      </c>
      <c r="H55" s="19" t="s">
        <v>710</v>
      </c>
      <c r="I55" s="19"/>
      <c r="J55" s="19" t="s">
        <v>749</v>
      </c>
      <c r="K55" s="22">
        <v>44126</v>
      </c>
      <c r="L55" s="19"/>
    </row>
    <row r="56" spans="2:12" ht="26" x14ac:dyDescent="0.35">
      <c r="B56" s="1" t="s">
        <v>6</v>
      </c>
      <c r="C56" s="1" t="s">
        <v>746</v>
      </c>
      <c r="D56" s="1" t="s">
        <v>696</v>
      </c>
      <c r="E56" s="21" t="s">
        <v>697</v>
      </c>
      <c r="F56" s="19" t="s">
        <v>258</v>
      </c>
      <c r="G56" s="19" t="s">
        <v>708</v>
      </c>
      <c r="H56" s="19" t="s">
        <v>376</v>
      </c>
      <c r="I56" s="19"/>
      <c r="J56" s="19" t="s">
        <v>751</v>
      </c>
      <c r="K56" s="22">
        <v>44126</v>
      </c>
      <c r="L56" s="19"/>
    </row>
    <row r="57" spans="2:12" ht="39" x14ac:dyDescent="0.35">
      <c r="B57" s="1" t="s">
        <v>6</v>
      </c>
      <c r="C57" s="1" t="s">
        <v>746</v>
      </c>
      <c r="D57" s="1" t="s">
        <v>696</v>
      </c>
      <c r="E57" s="21" t="s">
        <v>697</v>
      </c>
      <c r="F57" s="19" t="s">
        <v>258</v>
      </c>
      <c r="G57" s="19" t="s">
        <v>708</v>
      </c>
      <c r="H57" s="19" t="s">
        <v>711</v>
      </c>
      <c r="I57" s="19" t="s">
        <v>712</v>
      </c>
      <c r="J57" s="19" t="s">
        <v>751</v>
      </c>
      <c r="K57" s="22">
        <v>44126</v>
      </c>
      <c r="L57" s="19"/>
    </row>
    <row r="58" spans="2:12" ht="52" x14ac:dyDescent="0.35">
      <c r="B58" s="1" t="s">
        <v>6</v>
      </c>
      <c r="C58" s="1" t="s">
        <v>746</v>
      </c>
      <c r="D58" s="1" t="s">
        <v>696</v>
      </c>
      <c r="E58" s="21" t="s">
        <v>697</v>
      </c>
      <c r="F58" s="19" t="s">
        <v>258</v>
      </c>
      <c r="G58" s="19" t="s">
        <v>708</v>
      </c>
      <c r="H58" s="19" t="s">
        <v>578</v>
      </c>
      <c r="I58" s="19" t="s">
        <v>713</v>
      </c>
      <c r="J58" s="19" t="s">
        <v>751</v>
      </c>
      <c r="K58" s="22">
        <v>44126</v>
      </c>
      <c r="L58" s="19"/>
    </row>
    <row r="59" spans="2:12" ht="39" x14ac:dyDescent="0.35">
      <c r="B59" s="1" t="s">
        <v>6</v>
      </c>
      <c r="C59" s="1" t="s">
        <v>746</v>
      </c>
      <c r="D59" s="1" t="s">
        <v>696</v>
      </c>
      <c r="E59" s="21" t="s">
        <v>697</v>
      </c>
      <c r="F59" s="19" t="s">
        <v>258</v>
      </c>
      <c r="G59" s="19" t="s">
        <v>714</v>
      </c>
      <c r="H59" s="19" t="s">
        <v>715</v>
      </c>
      <c r="I59" s="19"/>
      <c r="J59" s="19" t="s">
        <v>750</v>
      </c>
      <c r="K59" s="22">
        <v>44126</v>
      </c>
      <c r="L59" s="19"/>
    </row>
    <row r="60" spans="2:12" ht="39" x14ac:dyDescent="0.35">
      <c r="B60" s="1" t="s">
        <v>6</v>
      </c>
      <c r="C60" s="1" t="s">
        <v>746</v>
      </c>
      <c r="D60" s="1" t="s">
        <v>696</v>
      </c>
      <c r="E60" s="21" t="s">
        <v>697</v>
      </c>
      <c r="F60" s="19" t="s">
        <v>258</v>
      </c>
      <c r="G60" s="19" t="s">
        <v>714</v>
      </c>
      <c r="H60" s="19" t="s">
        <v>716</v>
      </c>
      <c r="I60" s="19"/>
      <c r="J60" s="19" t="s">
        <v>750</v>
      </c>
      <c r="K60" s="22">
        <v>44126</v>
      </c>
      <c r="L60" s="19"/>
    </row>
    <row r="61" spans="2:12" ht="39" x14ac:dyDescent="0.35">
      <c r="B61" s="1" t="s">
        <v>6</v>
      </c>
      <c r="C61" s="1" t="s">
        <v>746</v>
      </c>
      <c r="D61" s="1" t="s">
        <v>696</v>
      </c>
      <c r="E61" s="21" t="s">
        <v>697</v>
      </c>
      <c r="F61" s="19" t="s">
        <v>258</v>
      </c>
      <c r="G61" s="19" t="s">
        <v>714</v>
      </c>
      <c r="H61" s="19" t="s">
        <v>369</v>
      </c>
      <c r="I61" s="19"/>
      <c r="J61" s="19" t="s">
        <v>750</v>
      </c>
      <c r="K61" s="22">
        <v>44126</v>
      </c>
      <c r="L61" s="19"/>
    </row>
    <row r="62" spans="2:12" ht="26" x14ac:dyDescent="0.35">
      <c r="B62" s="1" t="s">
        <v>6</v>
      </c>
      <c r="C62" s="1" t="s">
        <v>746</v>
      </c>
      <c r="D62" s="1" t="s">
        <v>696</v>
      </c>
      <c r="E62" s="21" t="s">
        <v>697</v>
      </c>
      <c r="F62" s="19" t="s">
        <v>258</v>
      </c>
      <c r="G62" s="19" t="s">
        <v>717</v>
      </c>
      <c r="H62" s="19" t="s">
        <v>346</v>
      </c>
      <c r="I62" s="19"/>
      <c r="J62" s="19" t="s">
        <v>750</v>
      </c>
      <c r="K62" s="22">
        <v>44126</v>
      </c>
      <c r="L62" s="19"/>
    </row>
    <row r="63" spans="2:12" ht="26" x14ac:dyDescent="0.35">
      <c r="B63" s="1" t="s">
        <v>6</v>
      </c>
      <c r="C63" s="1" t="s">
        <v>746</v>
      </c>
      <c r="D63" s="1" t="s">
        <v>696</v>
      </c>
      <c r="E63" s="21" t="s">
        <v>697</v>
      </c>
      <c r="F63" s="19" t="s">
        <v>258</v>
      </c>
      <c r="G63" s="19" t="s">
        <v>717</v>
      </c>
      <c r="H63" s="19" t="s">
        <v>614</v>
      </c>
      <c r="I63" s="19"/>
      <c r="J63" s="19" t="s">
        <v>749</v>
      </c>
      <c r="K63" s="22">
        <v>44126</v>
      </c>
      <c r="L63" s="19"/>
    </row>
    <row r="64" spans="2:12" ht="26" x14ac:dyDescent="0.35">
      <c r="B64" s="1" t="s">
        <v>6</v>
      </c>
      <c r="C64" s="1" t="s">
        <v>746</v>
      </c>
      <c r="D64" s="1" t="s">
        <v>696</v>
      </c>
      <c r="E64" s="21" t="s">
        <v>697</v>
      </c>
      <c r="F64" s="19" t="s">
        <v>258</v>
      </c>
      <c r="G64" s="19" t="s">
        <v>717</v>
      </c>
      <c r="H64" s="19" t="s">
        <v>378</v>
      </c>
      <c r="I64" s="19"/>
      <c r="J64" s="19" t="s">
        <v>749</v>
      </c>
      <c r="K64" s="22">
        <v>44126</v>
      </c>
      <c r="L64" s="19"/>
    </row>
    <row r="65" spans="2:12" ht="26" x14ac:dyDescent="0.35">
      <c r="B65" s="1" t="s">
        <v>6</v>
      </c>
      <c r="C65" s="1" t="s">
        <v>746</v>
      </c>
      <c r="D65" s="1" t="s">
        <v>696</v>
      </c>
      <c r="E65" s="21" t="s">
        <v>697</v>
      </c>
      <c r="F65" s="19" t="s">
        <v>258</v>
      </c>
      <c r="G65" s="19" t="s">
        <v>717</v>
      </c>
      <c r="H65" s="19" t="s">
        <v>651</v>
      </c>
      <c r="I65" s="19"/>
      <c r="J65" s="19" t="s">
        <v>749</v>
      </c>
      <c r="K65" s="22">
        <v>44126</v>
      </c>
      <c r="L65" s="19"/>
    </row>
    <row r="66" spans="2:12" ht="26" x14ac:dyDescent="0.35">
      <c r="B66" s="1" t="s">
        <v>6</v>
      </c>
      <c r="C66" s="1" t="s">
        <v>746</v>
      </c>
      <c r="D66" s="1" t="s">
        <v>696</v>
      </c>
      <c r="E66" s="21" t="s">
        <v>697</v>
      </c>
      <c r="F66" s="19" t="s">
        <v>258</v>
      </c>
      <c r="G66" s="19" t="s">
        <v>717</v>
      </c>
      <c r="H66" s="19" t="s">
        <v>287</v>
      </c>
      <c r="I66" s="19"/>
      <c r="J66" s="19" t="s">
        <v>749</v>
      </c>
      <c r="K66" s="22">
        <v>44126</v>
      </c>
      <c r="L66" s="19"/>
    </row>
    <row r="67" spans="2:12" ht="26" x14ac:dyDescent="0.35">
      <c r="B67" s="1" t="s">
        <v>6</v>
      </c>
      <c r="C67" s="1" t="s">
        <v>746</v>
      </c>
      <c r="D67" s="1" t="s">
        <v>696</v>
      </c>
      <c r="E67" s="21" t="s">
        <v>697</v>
      </c>
      <c r="F67" s="19" t="s">
        <v>258</v>
      </c>
      <c r="G67" s="19" t="s">
        <v>718</v>
      </c>
      <c r="H67" s="19" t="s">
        <v>719</v>
      </c>
      <c r="I67" s="19"/>
      <c r="J67" s="19" t="s">
        <v>749</v>
      </c>
      <c r="K67" s="22">
        <v>44126</v>
      </c>
      <c r="L67" s="19"/>
    </row>
    <row r="68" spans="2:12" ht="26" x14ac:dyDescent="0.35">
      <c r="B68" s="1" t="s">
        <v>6</v>
      </c>
      <c r="C68" s="1" t="s">
        <v>746</v>
      </c>
      <c r="D68" s="1" t="s">
        <v>696</v>
      </c>
      <c r="E68" s="21" t="s">
        <v>697</v>
      </c>
      <c r="F68" s="19" t="s">
        <v>258</v>
      </c>
      <c r="G68" s="19" t="s">
        <v>718</v>
      </c>
      <c r="H68" s="19" t="s">
        <v>720</v>
      </c>
      <c r="I68" s="19"/>
      <c r="J68" s="19" t="s">
        <v>751</v>
      </c>
      <c r="K68" s="22">
        <v>44126</v>
      </c>
      <c r="L68" s="19"/>
    </row>
    <row r="69" spans="2:12" ht="26" x14ac:dyDescent="0.35">
      <c r="B69" s="1" t="s">
        <v>6</v>
      </c>
      <c r="C69" s="1" t="s">
        <v>746</v>
      </c>
      <c r="D69" s="1" t="s">
        <v>696</v>
      </c>
      <c r="E69" s="21" t="s">
        <v>697</v>
      </c>
      <c r="F69" s="19" t="s">
        <v>336</v>
      </c>
      <c r="G69" s="19" t="s">
        <v>721</v>
      </c>
      <c r="H69" s="19" t="s">
        <v>722</v>
      </c>
      <c r="I69" s="19"/>
      <c r="J69" s="19" t="s">
        <v>751</v>
      </c>
      <c r="K69" s="22">
        <v>44126</v>
      </c>
      <c r="L69" s="19"/>
    </row>
    <row r="70" spans="2:12" ht="26" x14ac:dyDescent="0.35">
      <c r="B70" s="1" t="s">
        <v>6</v>
      </c>
      <c r="C70" s="1" t="s">
        <v>746</v>
      </c>
      <c r="D70" s="1" t="s">
        <v>696</v>
      </c>
      <c r="E70" s="21" t="s">
        <v>697</v>
      </c>
      <c r="F70" s="19" t="s">
        <v>336</v>
      </c>
      <c r="G70" s="19" t="s">
        <v>721</v>
      </c>
      <c r="H70" s="19" t="s">
        <v>723</v>
      </c>
      <c r="I70" s="19"/>
      <c r="J70" s="19" t="s">
        <v>751</v>
      </c>
      <c r="K70" s="22">
        <v>44126</v>
      </c>
      <c r="L70" s="19"/>
    </row>
    <row r="71" spans="2:12" ht="26" x14ac:dyDescent="0.35">
      <c r="B71" s="1" t="s">
        <v>6</v>
      </c>
      <c r="C71" s="1" t="s">
        <v>746</v>
      </c>
      <c r="D71" s="1" t="s">
        <v>696</v>
      </c>
      <c r="E71" s="21" t="s">
        <v>697</v>
      </c>
      <c r="F71" s="19" t="s">
        <v>336</v>
      </c>
      <c r="G71" s="19" t="s">
        <v>721</v>
      </c>
      <c r="H71" s="19" t="s">
        <v>472</v>
      </c>
      <c r="I71" s="19"/>
      <c r="J71" s="19" t="s">
        <v>750</v>
      </c>
      <c r="K71" s="22">
        <v>44126</v>
      </c>
      <c r="L71" s="19"/>
    </row>
    <row r="72" spans="2:12" ht="39" x14ac:dyDescent="0.35">
      <c r="B72" s="1" t="s">
        <v>6</v>
      </c>
      <c r="C72" s="1" t="s">
        <v>746</v>
      </c>
      <c r="D72" s="1" t="s">
        <v>696</v>
      </c>
      <c r="E72" s="21" t="s">
        <v>697</v>
      </c>
      <c r="F72" s="19" t="s">
        <v>336</v>
      </c>
      <c r="G72" s="19" t="s">
        <v>721</v>
      </c>
      <c r="H72" s="19" t="s">
        <v>724</v>
      </c>
      <c r="I72" s="19" t="s">
        <v>744</v>
      </c>
      <c r="J72" s="19" t="s">
        <v>750</v>
      </c>
      <c r="K72" s="22">
        <v>44129</v>
      </c>
      <c r="L72" s="19"/>
    </row>
    <row r="73" spans="2:12" ht="26" x14ac:dyDescent="0.35">
      <c r="B73" s="1" t="s">
        <v>6</v>
      </c>
      <c r="C73" s="1" t="s">
        <v>746</v>
      </c>
      <c r="D73" s="1" t="s">
        <v>696</v>
      </c>
      <c r="E73" s="21" t="s">
        <v>697</v>
      </c>
      <c r="F73" s="19" t="s">
        <v>336</v>
      </c>
      <c r="G73" s="19" t="s">
        <v>725</v>
      </c>
      <c r="H73" s="19" t="s">
        <v>470</v>
      </c>
      <c r="I73" s="19"/>
      <c r="J73" s="19" t="s">
        <v>750</v>
      </c>
      <c r="K73" s="22">
        <v>44129</v>
      </c>
      <c r="L73" s="19"/>
    </row>
    <row r="74" spans="2:12" ht="39" x14ac:dyDescent="0.35">
      <c r="B74" s="1" t="s">
        <v>6</v>
      </c>
      <c r="C74" s="1" t="s">
        <v>746</v>
      </c>
      <c r="D74" s="1" t="s">
        <v>696</v>
      </c>
      <c r="E74" s="21" t="s">
        <v>697</v>
      </c>
      <c r="F74" s="19" t="s">
        <v>336</v>
      </c>
      <c r="G74" s="19" t="s">
        <v>725</v>
      </c>
      <c r="H74" s="19" t="s">
        <v>486</v>
      </c>
      <c r="I74" s="19"/>
      <c r="J74" s="19" t="s">
        <v>750</v>
      </c>
      <c r="K74" s="22">
        <v>44129</v>
      </c>
      <c r="L74" s="19"/>
    </row>
    <row r="75" spans="2:12" ht="26" x14ac:dyDescent="0.35">
      <c r="B75" s="1" t="s">
        <v>6</v>
      </c>
      <c r="C75" s="1" t="s">
        <v>746</v>
      </c>
      <c r="D75" s="1" t="s">
        <v>696</v>
      </c>
      <c r="E75" s="21" t="s">
        <v>697</v>
      </c>
      <c r="F75" s="19" t="s">
        <v>336</v>
      </c>
      <c r="G75" s="19" t="s">
        <v>725</v>
      </c>
      <c r="H75" s="19" t="s">
        <v>335</v>
      </c>
      <c r="I75" s="19"/>
      <c r="J75" s="19" t="s">
        <v>749</v>
      </c>
      <c r="K75" s="22">
        <v>44129</v>
      </c>
      <c r="L75" s="19"/>
    </row>
    <row r="76" spans="2:12" ht="26" x14ac:dyDescent="0.35">
      <c r="B76" s="1" t="s">
        <v>6</v>
      </c>
      <c r="C76" s="1" t="s">
        <v>746</v>
      </c>
      <c r="D76" s="1" t="s">
        <v>696</v>
      </c>
      <c r="E76" s="21" t="s">
        <v>697</v>
      </c>
      <c r="F76" s="19" t="s">
        <v>336</v>
      </c>
      <c r="G76" s="19" t="s">
        <v>726</v>
      </c>
      <c r="H76" s="19" t="s">
        <v>727</v>
      </c>
      <c r="I76" s="19"/>
      <c r="J76" s="19" t="s">
        <v>749</v>
      </c>
      <c r="K76" s="22">
        <v>44129</v>
      </c>
      <c r="L76" s="19"/>
    </row>
    <row r="77" spans="2:12" ht="26" x14ac:dyDescent="0.35">
      <c r="B77" s="1" t="s">
        <v>6</v>
      </c>
      <c r="C77" s="1" t="s">
        <v>746</v>
      </c>
      <c r="D77" s="1" t="s">
        <v>696</v>
      </c>
      <c r="E77" s="21" t="s">
        <v>697</v>
      </c>
      <c r="F77" s="19" t="s">
        <v>336</v>
      </c>
      <c r="G77" s="19" t="s">
        <v>726</v>
      </c>
      <c r="H77" s="19" t="s">
        <v>728</v>
      </c>
      <c r="I77" s="19"/>
      <c r="J77" s="19" t="s">
        <v>749</v>
      </c>
      <c r="K77" s="22">
        <v>44129</v>
      </c>
      <c r="L77" s="19"/>
    </row>
    <row r="78" spans="2:12" ht="26" x14ac:dyDescent="0.35">
      <c r="B78" s="1" t="s">
        <v>6</v>
      </c>
      <c r="C78" s="1" t="s">
        <v>746</v>
      </c>
      <c r="D78" s="1" t="s">
        <v>696</v>
      </c>
      <c r="E78" s="21" t="s">
        <v>697</v>
      </c>
      <c r="F78" s="19" t="s">
        <v>336</v>
      </c>
      <c r="G78" s="19" t="s">
        <v>726</v>
      </c>
      <c r="H78" s="19" t="s">
        <v>729</v>
      </c>
      <c r="I78" s="19"/>
      <c r="J78" s="19" t="s">
        <v>749</v>
      </c>
      <c r="K78" s="22">
        <v>44129</v>
      </c>
      <c r="L78" s="19"/>
    </row>
    <row r="79" spans="2:12" ht="26" x14ac:dyDescent="0.35">
      <c r="B79" s="1" t="s">
        <v>6</v>
      </c>
      <c r="C79" s="1" t="s">
        <v>746</v>
      </c>
      <c r="D79" s="1" t="s">
        <v>696</v>
      </c>
      <c r="E79" s="21" t="s">
        <v>697</v>
      </c>
      <c r="F79" s="19" t="s">
        <v>336</v>
      </c>
      <c r="G79" s="19" t="s">
        <v>726</v>
      </c>
      <c r="H79" s="19" t="s">
        <v>730</v>
      </c>
      <c r="I79" s="19"/>
      <c r="J79" s="19" t="s">
        <v>749</v>
      </c>
      <c r="K79" s="22">
        <v>44129</v>
      </c>
      <c r="L79" s="19"/>
    </row>
    <row r="80" spans="2:12" ht="39" x14ac:dyDescent="0.35">
      <c r="B80" s="1" t="s">
        <v>6</v>
      </c>
      <c r="C80" s="1" t="s">
        <v>746</v>
      </c>
      <c r="D80" s="1" t="s">
        <v>696</v>
      </c>
      <c r="E80" s="21" t="s">
        <v>697</v>
      </c>
      <c r="F80" s="19" t="s">
        <v>336</v>
      </c>
      <c r="G80" s="19" t="s">
        <v>726</v>
      </c>
      <c r="H80" s="19" t="s">
        <v>731</v>
      </c>
      <c r="I80" s="19"/>
      <c r="J80" s="19" t="s">
        <v>751</v>
      </c>
      <c r="K80" s="22">
        <v>44129</v>
      </c>
      <c r="L80" s="19"/>
    </row>
    <row r="81" spans="2:12" ht="26" x14ac:dyDescent="0.35">
      <c r="B81" s="1" t="s">
        <v>6</v>
      </c>
      <c r="C81" s="1" t="s">
        <v>746</v>
      </c>
      <c r="D81" s="1" t="s">
        <v>696</v>
      </c>
      <c r="E81" s="21" t="s">
        <v>697</v>
      </c>
      <c r="F81" s="19" t="s">
        <v>336</v>
      </c>
      <c r="G81" s="19" t="s">
        <v>732</v>
      </c>
      <c r="H81" s="19" t="s">
        <v>733</v>
      </c>
      <c r="I81" s="19"/>
      <c r="J81" s="19" t="s">
        <v>751</v>
      </c>
      <c r="K81" s="22">
        <v>44129</v>
      </c>
      <c r="L81" s="19"/>
    </row>
    <row r="82" spans="2:12" ht="26" x14ac:dyDescent="0.35">
      <c r="B82" s="1" t="s">
        <v>6</v>
      </c>
      <c r="C82" s="1" t="s">
        <v>746</v>
      </c>
      <c r="D82" s="1" t="s">
        <v>696</v>
      </c>
      <c r="E82" s="21" t="s">
        <v>697</v>
      </c>
      <c r="F82" s="19" t="s">
        <v>336</v>
      </c>
      <c r="G82" s="19" t="s">
        <v>732</v>
      </c>
      <c r="H82" s="19" t="s">
        <v>734</v>
      </c>
      <c r="I82" s="19"/>
      <c r="J82" s="19" t="s">
        <v>751</v>
      </c>
      <c r="K82" s="22">
        <v>44129</v>
      </c>
      <c r="L82" s="19"/>
    </row>
    <row r="83" spans="2:12" ht="39" x14ac:dyDescent="0.35">
      <c r="B83" s="1" t="s">
        <v>6</v>
      </c>
      <c r="C83" s="1" t="s">
        <v>746</v>
      </c>
      <c r="D83" s="1" t="s">
        <v>696</v>
      </c>
      <c r="E83" s="21" t="s">
        <v>697</v>
      </c>
      <c r="F83" s="19" t="s">
        <v>336</v>
      </c>
      <c r="G83" s="19" t="s">
        <v>732</v>
      </c>
      <c r="H83" s="19" t="s">
        <v>564</v>
      </c>
      <c r="I83" s="19"/>
      <c r="J83" s="19" t="s">
        <v>750</v>
      </c>
      <c r="K83" s="22">
        <v>44129</v>
      </c>
      <c r="L83" s="19"/>
    </row>
    <row r="84" spans="2:12" ht="26" x14ac:dyDescent="0.35">
      <c r="B84" s="1" t="s">
        <v>6</v>
      </c>
      <c r="C84" s="1" t="s">
        <v>746</v>
      </c>
      <c r="D84" s="1" t="s">
        <v>696</v>
      </c>
      <c r="E84" s="21" t="s">
        <v>697</v>
      </c>
      <c r="F84" s="19" t="s">
        <v>336</v>
      </c>
      <c r="G84" s="19" t="s">
        <v>732</v>
      </c>
      <c r="H84" s="19" t="s">
        <v>632</v>
      </c>
      <c r="I84" s="19"/>
      <c r="J84" s="19" t="s">
        <v>750</v>
      </c>
      <c r="K84" s="22">
        <v>44129</v>
      </c>
      <c r="L84" s="19"/>
    </row>
    <row r="85" spans="2:12" ht="26" x14ac:dyDescent="0.35">
      <c r="B85" s="1" t="s">
        <v>6</v>
      </c>
      <c r="C85" s="1" t="s">
        <v>746</v>
      </c>
      <c r="D85" s="1" t="s">
        <v>696</v>
      </c>
      <c r="E85" s="21" t="s">
        <v>697</v>
      </c>
      <c r="F85" s="19" t="s">
        <v>336</v>
      </c>
      <c r="G85" s="19" t="s">
        <v>732</v>
      </c>
      <c r="H85" s="19" t="s">
        <v>735</v>
      </c>
      <c r="I85" s="19"/>
      <c r="J85" s="19" t="s">
        <v>750</v>
      </c>
      <c r="K85" s="22">
        <v>44129</v>
      </c>
      <c r="L85" s="19"/>
    </row>
    <row r="86" spans="2:12" ht="39" x14ac:dyDescent="0.35">
      <c r="B86" s="1" t="s">
        <v>6</v>
      </c>
      <c r="C86" s="1" t="s">
        <v>746</v>
      </c>
      <c r="D86" s="1" t="s">
        <v>696</v>
      </c>
      <c r="E86" s="21" t="s">
        <v>697</v>
      </c>
      <c r="F86" s="19" t="s">
        <v>336</v>
      </c>
      <c r="G86" s="19" t="s">
        <v>732</v>
      </c>
      <c r="H86" s="19" t="s">
        <v>736</v>
      </c>
      <c r="I86" s="19"/>
      <c r="J86" s="19" t="s">
        <v>750</v>
      </c>
      <c r="K86" s="22">
        <v>44129</v>
      </c>
      <c r="L86" s="19"/>
    </row>
    <row r="87" spans="2:12" ht="26" x14ac:dyDescent="0.35">
      <c r="B87" s="1" t="s">
        <v>6</v>
      </c>
      <c r="C87" s="1" t="s">
        <v>746</v>
      </c>
      <c r="D87" s="1" t="s">
        <v>696</v>
      </c>
      <c r="E87" s="21" t="s">
        <v>697</v>
      </c>
      <c r="F87" s="19" t="s">
        <v>737</v>
      </c>
      <c r="G87" s="19" t="s">
        <v>732</v>
      </c>
      <c r="H87" s="19" t="s">
        <v>738</v>
      </c>
      <c r="I87" s="19"/>
      <c r="J87" s="19" t="s">
        <v>750</v>
      </c>
      <c r="K87" s="22">
        <v>44129</v>
      </c>
      <c r="L87" s="19"/>
    </row>
    <row r="88" spans="2:12" ht="26" x14ac:dyDescent="0.35">
      <c r="B88" s="1" t="s">
        <v>6</v>
      </c>
      <c r="C88" s="1" t="s">
        <v>746</v>
      </c>
      <c r="D88" s="1" t="s">
        <v>696</v>
      </c>
      <c r="E88" s="21" t="s">
        <v>697</v>
      </c>
      <c r="F88" s="19" t="s">
        <v>737</v>
      </c>
      <c r="G88" s="19" t="s">
        <v>732</v>
      </c>
      <c r="H88" s="19" t="s">
        <v>739</v>
      </c>
      <c r="I88" s="19"/>
      <c r="J88" s="19" t="s">
        <v>749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PRODUCTOS</vt:lpstr>
      <vt:lpstr>MONITOREO</vt:lpstr>
      <vt:lpstr>DATOS</vt:lpstr>
      <vt:lpstr>Variables</vt:lpstr>
      <vt:lpstr>PERSONAS</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2020-11-04T18:33:24Z</dcterms:modified>
</cp:coreProperties>
</file>