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1"/>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102" documentId="114_{C1DD251F-F35D-40EC-80AF-1FED663333B6}" xr6:coauthVersionLast="45" xr6:coauthVersionMax="45" xr10:uidLastSave="{125B6CAB-41F9-4DEA-9C90-4B0AD8BE5753}"/>
  <bookViews>
    <workbookView xWindow="-108" yWindow="-108" windowWidth="23256" windowHeight="12576" activeTab="2"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COVID_CL_CONFIRMA!$A$11:$P$717</definedName>
    <definedName name="Z_17406B05_851B_4603_9BE4_525D95C46488_.wvu.FilterData" localSheetId="1" hidden="1">COVID_CL_MUERTE!$A$11:$P$75</definedName>
    <definedName name="Z_17406B05_851B_4603_9BE4_525D95C46488_.wvu.FilterData" localSheetId="2" hidden="1">COVID_CL_RECUPERA!$A$9:$P$19</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14" i="3" l="1"/>
  <c r="F15" i="3"/>
  <c r="I15" i="3"/>
  <c r="C11" i="3"/>
  <c r="C12" i="3"/>
  <c r="C13" i="3"/>
  <c r="C14" i="3"/>
  <c r="C15" i="3"/>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F16" i="3"/>
  <c r="B16" i="3"/>
  <c r="F14" i="3"/>
  <c r="B14" i="3"/>
  <c r="F13" i="3"/>
  <c r="B13" i="3"/>
  <c r="F12" i="3"/>
  <c r="B12" i="3"/>
  <c r="P11" i="3"/>
  <c r="P12" i="3" s="1"/>
  <c r="P13" i="3" s="1"/>
  <c r="P15" i="3" s="1"/>
  <c r="P16" i="3" s="1"/>
  <c r="M11" i="3"/>
  <c r="M12" i="3" s="1"/>
  <c r="M13" i="3" s="1"/>
  <c r="M14" i="3" s="1"/>
  <c r="F11" i="3"/>
  <c r="D11" i="3"/>
  <c r="D12" i="3" s="1"/>
  <c r="B11" i="3"/>
  <c r="A11" i="3"/>
  <c r="F10" i="3"/>
  <c r="I10" i="3" s="1"/>
  <c r="C10" i="3"/>
  <c r="B10" i="3"/>
  <c r="A10"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P17" i="2"/>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F17" i="2"/>
  <c r="D17" i="2"/>
  <c r="A17" i="2" s="1"/>
  <c r="C17" i="2"/>
  <c r="B17" i="2"/>
  <c r="P16" i="2"/>
  <c r="F16" i="2"/>
  <c r="D16" i="2"/>
  <c r="A16" i="2" s="1"/>
  <c r="C16" i="2"/>
  <c r="B16" i="2"/>
  <c r="F15" i="2"/>
  <c r="D15" i="2"/>
  <c r="A15" i="2" s="1"/>
  <c r="C15" i="2"/>
  <c r="B15" i="2"/>
  <c r="F14" i="2"/>
  <c r="D14" i="2"/>
  <c r="C14" i="2"/>
  <c r="B14" i="2"/>
  <c r="A14" i="2"/>
  <c r="P13" i="2"/>
  <c r="P15"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I120" i="1"/>
  <c r="F120" i="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I102" i="1"/>
  <c r="F102" i="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M16" i="3" l="1"/>
  <c r="M15" i="3"/>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12" i="3"/>
  <c r="O12" i="3" s="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14" i="3"/>
  <c r="O14" i="3" s="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11" i="3"/>
  <c r="N11" i="3" s="1"/>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16" i="3"/>
  <c r="O16" i="3" s="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13" i="3"/>
  <c r="N13" i="3" s="1"/>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A12" i="3"/>
  <c r="D13" i="3"/>
  <c r="O20" i="2"/>
  <c r="N20" i="2"/>
  <c r="O11" i="3"/>
  <c r="O10" i="3"/>
  <c r="N10" i="3"/>
  <c r="O13" i="3"/>
  <c r="N14" i="3"/>
  <c r="O13" i="2" l="1"/>
  <c r="N16" i="2"/>
  <c r="N12" i="3"/>
  <c r="N16" i="3"/>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4" i="3"/>
  <c r="D15" i="3" s="1"/>
  <c r="D16" i="3" s="1"/>
  <c r="D17" i="3" s="1"/>
  <c r="D18" i="3" s="1"/>
  <c r="D19" i="3" s="1"/>
  <c r="A13" i="3"/>
  <c r="D16" i="1"/>
  <c r="A15" i="1"/>
  <c r="M46" i="1"/>
  <c r="M61" i="1" s="1"/>
  <c r="M76" i="1" s="1"/>
  <c r="M91" i="1" s="1"/>
  <c r="M107" i="1" s="1"/>
  <c r="M32" i="1"/>
  <c r="M146" i="1"/>
  <c r="M186" i="1" s="1"/>
  <c r="M226" i="1" s="1"/>
  <c r="M266" i="1" s="1"/>
  <c r="M306" i="1" s="1"/>
  <c r="M346" i="1" s="1"/>
  <c r="M386" i="1" s="1"/>
  <c r="M426" i="1" s="1"/>
  <c r="M466" i="1" s="1"/>
  <c r="M506" i="1" s="1"/>
  <c r="M546" i="1" s="1"/>
  <c r="M586" i="1" s="1"/>
  <c r="M122" i="1"/>
  <c r="M138" i="1" l="1"/>
  <c r="M178" i="1" s="1"/>
  <c r="M218" i="1" s="1"/>
  <c r="M258" i="1" s="1"/>
  <c r="M298" i="1" s="1"/>
  <c r="M338" i="1" s="1"/>
  <c r="M378" i="1" s="1"/>
  <c r="M418" i="1" s="1"/>
  <c r="M458" i="1" s="1"/>
  <c r="M498" i="1" s="1"/>
  <c r="M538" i="1" s="1"/>
  <c r="M578" i="1" s="1"/>
  <c r="M618" i="1" s="1"/>
  <c r="M656" i="1" s="1"/>
  <c r="M694" i="1" s="1"/>
  <c r="M162" i="1"/>
  <c r="M202" i="1" s="1"/>
  <c r="M242" i="1" s="1"/>
  <c r="M282" i="1" s="1"/>
  <c r="M322" i="1" s="1"/>
  <c r="M362" i="1" s="1"/>
  <c r="M402" i="1" s="1"/>
  <c r="M442" i="1" s="1"/>
  <c r="M482" i="1" s="1"/>
  <c r="M522" i="1" s="1"/>
  <c r="M562" i="1" s="1"/>
  <c r="M602" i="1" s="1"/>
  <c r="M640" i="1" s="1"/>
  <c r="M678" i="1" s="1"/>
  <c r="D17" i="1"/>
  <c r="A16" i="1"/>
  <c r="A16" i="3"/>
  <c r="A14" i="3"/>
  <c r="P162" i="1"/>
  <c r="P202" i="1" s="1"/>
  <c r="P242" i="1" s="1"/>
  <c r="P282" i="1" s="1"/>
  <c r="P322" i="1" s="1"/>
  <c r="P362" i="1" s="1"/>
  <c r="P402" i="1" s="1"/>
  <c r="P442" i="1" s="1"/>
  <c r="P482" i="1" s="1"/>
  <c r="P522" i="1" s="1"/>
  <c r="P562" i="1" s="1"/>
  <c r="P602" i="1" s="1"/>
  <c r="P640" i="1" s="1"/>
  <c r="P678" i="1" s="1"/>
  <c r="P138" i="1"/>
  <c r="P178" i="1" s="1"/>
  <c r="P218" i="1" s="1"/>
  <c r="P258" i="1" s="1"/>
  <c r="P298" i="1" s="1"/>
  <c r="P338" i="1" s="1"/>
  <c r="P378" i="1" s="1"/>
  <c r="P418" i="1" s="1"/>
  <c r="P458" i="1" s="1"/>
  <c r="P498" i="1" s="1"/>
  <c r="P538" i="1" s="1"/>
  <c r="P578" i="1" s="1"/>
  <c r="P618" i="1" s="1"/>
  <c r="P656" i="1" s="1"/>
  <c r="P694"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P48" i="1" l="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124" i="1"/>
  <c r="P139" i="1"/>
  <c r="P179" i="1" s="1"/>
  <c r="P219" i="1" s="1"/>
  <c r="P259" i="1" s="1"/>
  <c r="P299" i="1" s="1"/>
  <c r="P339" i="1" s="1"/>
  <c r="P379" i="1" s="1"/>
  <c r="P419" i="1" s="1"/>
  <c r="P459" i="1" s="1"/>
  <c r="P499" i="1" s="1"/>
  <c r="P539" i="1" s="1"/>
  <c r="P579" i="1" s="1"/>
  <c r="P619" i="1" s="1"/>
  <c r="P657" i="1" s="1"/>
  <c r="P695" i="1" s="1"/>
  <c r="P163" i="1"/>
  <c r="P203" i="1" s="1"/>
  <c r="P243" i="1" s="1"/>
  <c r="P283" i="1" s="1"/>
  <c r="P323" i="1" s="1"/>
  <c r="P363" i="1" s="1"/>
  <c r="P403" i="1" s="1"/>
  <c r="P443" i="1" s="1"/>
  <c r="P483" i="1" s="1"/>
  <c r="P523" i="1" s="1"/>
  <c r="P563" i="1" s="1"/>
  <c r="P603" i="1" s="1"/>
  <c r="P641" i="1" s="1"/>
  <c r="P679" i="1" s="1"/>
  <c r="M139" i="1"/>
  <c r="M179" i="1" s="1"/>
  <c r="M219" i="1" s="1"/>
  <c r="M259" i="1" s="1"/>
  <c r="M299" i="1" s="1"/>
  <c r="M339" i="1" s="1"/>
  <c r="M379" i="1" s="1"/>
  <c r="M419" i="1" s="1"/>
  <c r="M459" i="1" s="1"/>
  <c r="M499" i="1" s="1"/>
  <c r="M539" i="1" s="1"/>
  <c r="M579" i="1" s="1"/>
  <c r="M619" i="1" s="1"/>
  <c r="M657" i="1" s="1"/>
  <c r="M695" i="1" s="1"/>
  <c r="M163" i="1"/>
  <c r="M203" i="1" s="1"/>
  <c r="M243" i="1" s="1"/>
  <c r="M283" i="1" s="1"/>
  <c r="M323" i="1" s="1"/>
  <c r="M363" i="1" s="1"/>
  <c r="M403" i="1" s="1"/>
  <c r="M443" i="1" s="1"/>
  <c r="M483" i="1" s="1"/>
  <c r="M523" i="1" s="1"/>
  <c r="M563" i="1" s="1"/>
  <c r="M603" i="1" s="1"/>
  <c r="M641" i="1" s="1"/>
  <c r="M679" i="1" s="1"/>
  <c r="M49" i="1" l="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M149" i="1"/>
  <c r="M189" i="1" s="1"/>
  <c r="M229" i="1" s="1"/>
  <c r="M269" i="1" s="1"/>
  <c r="M309" i="1" s="1"/>
  <c r="M349" i="1" s="1"/>
  <c r="M389" i="1" s="1"/>
  <c r="M429" i="1" s="1"/>
  <c r="M469" i="1" s="1"/>
  <c r="M509" i="1" s="1"/>
  <c r="M549" i="1" s="1"/>
  <c r="M589" i="1" s="1"/>
  <c r="M627" i="1" s="1"/>
  <c r="M665" i="1" s="1"/>
  <c r="M703" i="1" s="1"/>
  <c r="M125" i="1"/>
  <c r="D19" i="1"/>
  <c r="A18" i="1"/>
  <c r="P140" i="1"/>
  <c r="P180" i="1" s="1"/>
  <c r="P220" i="1" s="1"/>
  <c r="P260" i="1" s="1"/>
  <c r="P300" i="1" s="1"/>
  <c r="P340" i="1" s="1"/>
  <c r="P380" i="1" s="1"/>
  <c r="P420" i="1" s="1"/>
  <c r="P460" i="1" s="1"/>
  <c r="P500" i="1" s="1"/>
  <c r="P540" i="1" s="1"/>
  <c r="P580" i="1" s="1"/>
  <c r="P620" i="1" s="1"/>
  <c r="P658" i="1" s="1"/>
  <c r="P696" i="1" s="1"/>
  <c r="P164" i="1"/>
  <c r="P204" i="1" s="1"/>
  <c r="P244" i="1" s="1"/>
  <c r="P284" i="1" s="1"/>
  <c r="P324" i="1" s="1"/>
  <c r="P364" i="1" s="1"/>
  <c r="P404" i="1" s="1"/>
  <c r="P444" i="1" s="1"/>
  <c r="P484" i="1" s="1"/>
  <c r="P524" i="1" s="1"/>
  <c r="P564" i="1" s="1"/>
  <c r="P604" i="1" s="1"/>
  <c r="P642" i="1" s="1"/>
  <c r="P680" i="1" s="1"/>
  <c r="M164" i="1"/>
  <c r="M204" i="1" s="1"/>
  <c r="M244" i="1" s="1"/>
  <c r="M284" i="1" s="1"/>
  <c r="M324" i="1" s="1"/>
  <c r="M364" i="1" s="1"/>
  <c r="M404" i="1" s="1"/>
  <c r="M444" i="1" s="1"/>
  <c r="M484" i="1" s="1"/>
  <c r="M524" i="1" s="1"/>
  <c r="M564" i="1" s="1"/>
  <c r="M604" i="1" s="1"/>
  <c r="M642" i="1" s="1"/>
  <c r="M680" i="1" s="1"/>
  <c r="M140" i="1"/>
  <c r="M180" i="1" s="1"/>
  <c r="M220" i="1" s="1"/>
  <c r="M260" i="1" s="1"/>
  <c r="M300" i="1" s="1"/>
  <c r="M340" i="1" s="1"/>
  <c r="M380" i="1" s="1"/>
  <c r="M420" i="1" s="1"/>
  <c r="M460" i="1" s="1"/>
  <c r="M500" i="1" s="1"/>
  <c r="M540" i="1" s="1"/>
  <c r="M580" i="1" s="1"/>
  <c r="M620" i="1" s="1"/>
  <c r="M658" i="1" s="1"/>
  <c r="M696" i="1" s="1"/>
  <c r="P49" i="1"/>
  <c r="P64" i="1" s="1"/>
  <c r="P79" i="1" s="1"/>
  <c r="P94" i="1" s="1"/>
  <c r="P110" i="1" s="1"/>
  <c r="P35" i="1"/>
  <c r="M50" i="1" l="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50" i="1"/>
  <c r="P65" i="1" s="1"/>
  <c r="P80" i="1" s="1"/>
  <c r="P95" i="1" s="1"/>
  <c r="P111" i="1" s="1"/>
  <c r="P36" i="1"/>
  <c r="M165" i="1"/>
  <c r="M205" i="1" s="1"/>
  <c r="M245" i="1" s="1"/>
  <c r="M285" i="1" s="1"/>
  <c r="M325" i="1" s="1"/>
  <c r="M365" i="1" s="1"/>
  <c r="M405" i="1" s="1"/>
  <c r="M445" i="1" s="1"/>
  <c r="M485" i="1" s="1"/>
  <c r="M525" i="1" s="1"/>
  <c r="M565" i="1" s="1"/>
  <c r="M605" i="1" s="1"/>
  <c r="M643" i="1" s="1"/>
  <c r="M681" i="1" s="1"/>
  <c r="M141" i="1"/>
  <c r="M181" i="1" s="1"/>
  <c r="M221" i="1" s="1"/>
  <c r="M261" i="1" s="1"/>
  <c r="M301" i="1" s="1"/>
  <c r="M341" i="1" s="1"/>
  <c r="M381" i="1" s="1"/>
  <c r="M421" i="1" s="1"/>
  <c r="M461" i="1" s="1"/>
  <c r="M501" i="1" s="1"/>
  <c r="M541" i="1" s="1"/>
  <c r="M581" i="1" s="1"/>
  <c r="M621" i="1" s="1"/>
  <c r="M659" i="1" s="1"/>
  <c r="M697" i="1" s="1"/>
  <c r="P165" i="1"/>
  <c r="P205" i="1" s="1"/>
  <c r="P245" i="1" s="1"/>
  <c r="P285" i="1" s="1"/>
  <c r="P325" i="1" s="1"/>
  <c r="P365" i="1" s="1"/>
  <c r="P405" i="1" s="1"/>
  <c r="P445" i="1" s="1"/>
  <c r="P485" i="1" s="1"/>
  <c r="P525" i="1" s="1"/>
  <c r="P565" i="1" s="1"/>
  <c r="P605" i="1" s="1"/>
  <c r="P643" i="1" s="1"/>
  <c r="P681" i="1" s="1"/>
  <c r="P141" i="1"/>
  <c r="P181" i="1" s="1"/>
  <c r="P221" i="1" s="1"/>
  <c r="P261" i="1" s="1"/>
  <c r="P301" i="1" s="1"/>
  <c r="P341" i="1" s="1"/>
  <c r="P381" i="1" s="1"/>
  <c r="P421" i="1" s="1"/>
  <c r="P461" i="1" s="1"/>
  <c r="P501" i="1" s="1"/>
  <c r="P541" i="1" s="1"/>
  <c r="P581" i="1" s="1"/>
  <c r="P621" i="1" s="1"/>
  <c r="P659" i="1" s="1"/>
  <c r="P697" i="1" s="1"/>
  <c r="M126" i="1"/>
  <c r="M150" i="1"/>
  <c r="M190" i="1" s="1"/>
  <c r="M230" i="1" s="1"/>
  <c r="M270" i="1" s="1"/>
  <c r="M310" i="1" s="1"/>
  <c r="M350" i="1" s="1"/>
  <c r="M390" i="1" s="1"/>
  <c r="M430" i="1" s="1"/>
  <c r="M470" i="1" s="1"/>
  <c r="M510" i="1" s="1"/>
  <c r="M550" i="1" s="1"/>
  <c r="M590" i="1" s="1"/>
  <c r="M628" i="1" s="1"/>
  <c r="M666" i="1" s="1"/>
  <c r="M704" i="1" s="1"/>
  <c r="M127" i="1" l="1"/>
  <c r="M167" i="1" s="1"/>
  <c r="M207" i="1" s="1"/>
  <c r="M247" i="1" s="1"/>
  <c r="M287" i="1" s="1"/>
  <c r="M327" i="1" s="1"/>
  <c r="M367" i="1" s="1"/>
  <c r="M407" i="1" s="1"/>
  <c r="M447" i="1" s="1"/>
  <c r="M487" i="1" s="1"/>
  <c r="M527" i="1" s="1"/>
  <c r="M567" i="1" s="1"/>
  <c r="M607" i="1" s="1"/>
  <c r="M645" i="1" s="1"/>
  <c r="M683" i="1" s="1"/>
  <c r="M151" i="1"/>
  <c r="M191" i="1" s="1"/>
  <c r="M231" i="1" s="1"/>
  <c r="M271" i="1" s="1"/>
  <c r="M311" i="1" s="1"/>
  <c r="M351" i="1" s="1"/>
  <c r="M391" i="1" s="1"/>
  <c r="M431" i="1" s="1"/>
  <c r="M471" i="1" s="1"/>
  <c r="M511" i="1" s="1"/>
  <c r="M551" i="1" s="1"/>
  <c r="M591" i="1" s="1"/>
  <c r="M629" i="1" s="1"/>
  <c r="M667" i="1" s="1"/>
  <c r="M705"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151" i="1"/>
  <c r="P191" i="1" s="1"/>
  <c r="P231" i="1" s="1"/>
  <c r="P271" i="1" s="1"/>
  <c r="P311" i="1" s="1"/>
  <c r="P351" i="1" s="1"/>
  <c r="P391" i="1" s="1"/>
  <c r="P431" i="1" s="1"/>
  <c r="P471" i="1" s="1"/>
  <c r="P511" i="1" s="1"/>
  <c r="P551" i="1" s="1"/>
  <c r="P591" i="1" s="1"/>
  <c r="P629" i="1" s="1"/>
  <c r="P667" i="1" s="1"/>
  <c r="P705" i="1" s="1"/>
  <c r="M166" i="1"/>
  <c r="M206" i="1" s="1"/>
  <c r="M246" i="1" s="1"/>
  <c r="M286" i="1" s="1"/>
  <c r="M326" i="1" s="1"/>
  <c r="M366" i="1" s="1"/>
  <c r="M406" i="1" s="1"/>
  <c r="M446" i="1" s="1"/>
  <c r="M486" i="1" s="1"/>
  <c r="M526" i="1" s="1"/>
  <c r="M566" i="1" s="1"/>
  <c r="M606" i="1" s="1"/>
  <c r="M644" i="1" s="1"/>
  <c r="M682" i="1" s="1"/>
  <c r="M142" i="1"/>
  <c r="M182" i="1" s="1"/>
  <c r="M222" i="1" s="1"/>
  <c r="M262" i="1" s="1"/>
  <c r="M302" i="1" s="1"/>
  <c r="M342" i="1" s="1"/>
  <c r="M382" i="1" s="1"/>
  <c r="M422" i="1" s="1"/>
  <c r="M462" i="1" s="1"/>
  <c r="M502" i="1" s="1"/>
  <c r="M542" i="1" s="1"/>
  <c r="M582" i="1" s="1"/>
  <c r="M622" i="1" s="1"/>
  <c r="M660" i="1" s="1"/>
  <c r="M698" i="1" s="1"/>
  <c r="P166" i="1"/>
  <c r="P206" i="1" s="1"/>
  <c r="P246" i="1" s="1"/>
  <c r="P286" i="1" s="1"/>
  <c r="P326" i="1" s="1"/>
  <c r="P366" i="1" s="1"/>
  <c r="P406" i="1" s="1"/>
  <c r="P446" i="1" s="1"/>
  <c r="P486" i="1" s="1"/>
  <c r="P526" i="1" s="1"/>
  <c r="P566" i="1" s="1"/>
  <c r="P606" i="1" s="1"/>
  <c r="P644" i="1" s="1"/>
  <c r="P682" i="1" s="1"/>
  <c r="P142" i="1"/>
  <c r="P182" i="1" s="1"/>
  <c r="P222" i="1" s="1"/>
  <c r="P262" i="1" s="1"/>
  <c r="P302" i="1" s="1"/>
  <c r="P342" i="1" s="1"/>
  <c r="P382" i="1" s="1"/>
  <c r="P422" i="1" s="1"/>
  <c r="P462" i="1" s="1"/>
  <c r="P502" i="1" s="1"/>
  <c r="P542" i="1" s="1"/>
  <c r="P582" i="1" s="1"/>
  <c r="P622" i="1" s="1"/>
  <c r="P660" i="1" s="1"/>
  <c r="P698" i="1" s="1"/>
  <c r="D21" i="1"/>
  <c r="A20" i="1"/>
  <c r="M51" i="1"/>
  <c r="M66" i="1" s="1"/>
  <c r="M81" i="1" s="1"/>
  <c r="M96" i="1" s="1"/>
  <c r="M112" i="1" s="1"/>
  <c r="M37" i="1"/>
  <c r="M152" i="1" l="1"/>
  <c r="M192" i="1" s="1"/>
  <c r="M232" i="1" s="1"/>
  <c r="M272" i="1" s="1"/>
  <c r="M312" i="1" s="1"/>
  <c r="M352" i="1" s="1"/>
  <c r="M392" i="1" s="1"/>
  <c r="M432" i="1" s="1"/>
  <c r="M472" i="1" s="1"/>
  <c r="M512" i="1" s="1"/>
  <c r="M552" i="1" s="1"/>
  <c r="M592" i="1" s="1"/>
  <c r="M630" i="1" s="1"/>
  <c r="M668" i="1" s="1"/>
  <c r="M706" i="1" s="1"/>
  <c r="M128" i="1"/>
  <c r="M168" i="1" s="1"/>
  <c r="M208" i="1" s="1"/>
  <c r="M248" i="1" s="1"/>
  <c r="M288" i="1" s="1"/>
  <c r="M328" i="1" s="1"/>
  <c r="M368" i="1" s="1"/>
  <c r="M408" i="1" s="1"/>
  <c r="M448" i="1" s="1"/>
  <c r="M488" i="1" s="1"/>
  <c r="M528" i="1" s="1"/>
  <c r="M568" i="1" s="1"/>
  <c r="M608" i="1" s="1"/>
  <c r="M646" i="1" s="1"/>
  <c r="M684"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152" i="1"/>
  <c r="P192" i="1" s="1"/>
  <c r="P232" i="1" s="1"/>
  <c r="P272" i="1" s="1"/>
  <c r="P312" i="1" s="1"/>
  <c r="P352" i="1" s="1"/>
  <c r="P392" i="1" s="1"/>
  <c r="P432" i="1" s="1"/>
  <c r="P472" i="1" s="1"/>
  <c r="P512" i="1" s="1"/>
  <c r="P552" i="1" s="1"/>
  <c r="P592" i="1" s="1"/>
  <c r="P630" i="1" s="1"/>
  <c r="P668" i="1" s="1"/>
  <c r="P706" i="1" s="1"/>
  <c r="D23" i="1" l="1"/>
  <c r="A22" i="1"/>
  <c r="M53" i="1"/>
  <c r="M68" i="1" s="1"/>
  <c r="M83" i="1" s="1"/>
  <c r="M98" i="1" s="1"/>
  <c r="M114" i="1" s="1"/>
  <c r="M39" i="1"/>
  <c r="P53" i="1"/>
  <c r="P68" i="1" s="1"/>
  <c r="P83" i="1" s="1"/>
  <c r="P39" i="1"/>
  <c r="P54" i="1" l="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130" i="1"/>
  <c r="M170" i="1" s="1"/>
  <c r="M210" i="1" s="1"/>
  <c r="M250" i="1" s="1"/>
  <c r="M290" i="1" s="1"/>
  <c r="M330" i="1" s="1"/>
  <c r="M370" i="1" s="1"/>
  <c r="M410" i="1" s="1"/>
  <c r="M450" i="1" s="1"/>
  <c r="M490" i="1" s="1"/>
  <c r="M530" i="1" s="1"/>
  <c r="M570" i="1" s="1"/>
  <c r="M610" i="1" s="1"/>
  <c r="M648" i="1" s="1"/>
  <c r="M686" i="1" s="1"/>
  <c r="P98" i="1"/>
  <c r="P114" i="1" s="1"/>
  <c r="P97" i="1"/>
  <c r="P113" i="1" s="1"/>
  <c r="D24" i="1"/>
  <c r="A23" i="1"/>
  <c r="P129" i="1" l="1"/>
  <c r="P169" i="1" s="1"/>
  <c r="P209" i="1" s="1"/>
  <c r="P249" i="1" s="1"/>
  <c r="P289" i="1" s="1"/>
  <c r="P329" i="1" s="1"/>
  <c r="P369" i="1" s="1"/>
  <c r="P409" i="1" s="1"/>
  <c r="P449" i="1" s="1"/>
  <c r="P489" i="1" s="1"/>
  <c r="P529" i="1" s="1"/>
  <c r="P569" i="1" s="1"/>
  <c r="P609" i="1" s="1"/>
  <c r="P647" i="1" s="1"/>
  <c r="P685" i="1" s="1"/>
  <c r="P153" i="1"/>
  <c r="P193" i="1" s="1"/>
  <c r="P233" i="1" s="1"/>
  <c r="P273" i="1" s="1"/>
  <c r="P313" i="1" s="1"/>
  <c r="P353" i="1" s="1"/>
  <c r="P393" i="1" s="1"/>
  <c r="P433" i="1" s="1"/>
  <c r="P473" i="1" s="1"/>
  <c r="P513" i="1" s="1"/>
  <c r="P553" i="1" s="1"/>
  <c r="P593" i="1" s="1"/>
  <c r="P631" i="1" s="1"/>
  <c r="P669" i="1" s="1"/>
  <c r="P707"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154" i="1"/>
  <c r="P194" i="1" s="1"/>
  <c r="P234" i="1" s="1"/>
  <c r="P274" i="1" s="1"/>
  <c r="P314" i="1" s="1"/>
  <c r="P354" i="1" s="1"/>
  <c r="P394" i="1" s="1"/>
  <c r="P434" i="1" s="1"/>
  <c r="P474" i="1" s="1"/>
  <c r="P514" i="1" s="1"/>
  <c r="P554" i="1" s="1"/>
  <c r="P594" i="1" s="1"/>
  <c r="P632" i="1" s="1"/>
  <c r="P670" i="1" s="1"/>
  <c r="P708" i="1" s="1"/>
  <c r="P55" i="1"/>
  <c r="P70" i="1" s="1"/>
  <c r="P85" i="1" s="1"/>
  <c r="P101" i="1" s="1"/>
  <c r="P117" i="1" s="1"/>
  <c r="P41" i="1"/>
  <c r="A24" i="1"/>
  <c r="D25" i="1"/>
  <c r="P100" i="1"/>
  <c r="P116" i="1" s="1"/>
  <c r="P99" i="1"/>
  <c r="P115" i="1" s="1"/>
  <c r="P56" i="1" l="1"/>
  <c r="P71" i="1" s="1"/>
  <c r="P86" i="1" s="1"/>
  <c r="P102" i="1" s="1"/>
  <c r="P118" i="1" s="1"/>
  <c r="P42" i="1"/>
  <c r="M156" i="1"/>
  <c r="M196" i="1" s="1"/>
  <c r="M236" i="1" s="1"/>
  <c r="M276" i="1" s="1"/>
  <c r="M316" i="1" s="1"/>
  <c r="M356" i="1" s="1"/>
  <c r="M396" i="1" s="1"/>
  <c r="M436" i="1" s="1"/>
  <c r="M476" i="1" s="1"/>
  <c r="M516" i="1" s="1"/>
  <c r="M556" i="1" s="1"/>
  <c r="M596" i="1" s="1"/>
  <c r="M634" i="1" s="1"/>
  <c r="M672" i="1" s="1"/>
  <c r="M710" i="1" s="1"/>
  <c r="M132" i="1"/>
  <c r="M172" i="1" s="1"/>
  <c r="M212" i="1" s="1"/>
  <c r="M252" i="1" s="1"/>
  <c r="M292" i="1" s="1"/>
  <c r="M332" i="1" s="1"/>
  <c r="M372" i="1" s="1"/>
  <c r="M412" i="1" s="1"/>
  <c r="M452" i="1" s="1"/>
  <c r="M492" i="1" s="1"/>
  <c r="M532" i="1" s="1"/>
  <c r="M572" i="1" s="1"/>
  <c r="M612" i="1" s="1"/>
  <c r="M650" i="1" s="1"/>
  <c r="M688" i="1" s="1"/>
  <c r="M129" i="1"/>
  <c r="M169" i="1" s="1"/>
  <c r="M209" i="1" s="1"/>
  <c r="M249" i="1" s="1"/>
  <c r="M289" i="1" s="1"/>
  <c r="M329" i="1" s="1"/>
  <c r="M369" i="1" s="1"/>
  <c r="M409" i="1" s="1"/>
  <c r="M449" i="1" s="1"/>
  <c r="M489" i="1" s="1"/>
  <c r="M529" i="1" s="1"/>
  <c r="M569" i="1" s="1"/>
  <c r="M609" i="1" s="1"/>
  <c r="M647" i="1" s="1"/>
  <c r="M685" i="1" s="1"/>
  <c r="M153" i="1"/>
  <c r="M193" i="1" s="1"/>
  <c r="M233" i="1" s="1"/>
  <c r="M273" i="1" s="1"/>
  <c r="M313" i="1" s="1"/>
  <c r="M353" i="1" s="1"/>
  <c r="M393" i="1" s="1"/>
  <c r="M433" i="1" s="1"/>
  <c r="M473" i="1" s="1"/>
  <c r="M513" i="1" s="1"/>
  <c r="M553" i="1" s="1"/>
  <c r="M593" i="1" s="1"/>
  <c r="M631" i="1" s="1"/>
  <c r="M669" i="1" s="1"/>
  <c r="M707" i="1" s="1"/>
  <c r="P132" i="1"/>
  <c r="P172" i="1" s="1"/>
  <c r="P212" i="1" s="1"/>
  <c r="P252" i="1" s="1"/>
  <c r="P292" i="1" s="1"/>
  <c r="P332" i="1" s="1"/>
  <c r="P372" i="1" s="1"/>
  <c r="P412" i="1" s="1"/>
  <c r="P452" i="1" s="1"/>
  <c r="P492" i="1" s="1"/>
  <c r="P532" i="1" s="1"/>
  <c r="P572" i="1" s="1"/>
  <c r="P612" i="1" s="1"/>
  <c r="P650" i="1" s="1"/>
  <c r="P688" i="1" s="1"/>
  <c r="P156" i="1"/>
  <c r="P196" i="1" s="1"/>
  <c r="P236" i="1" s="1"/>
  <c r="P276" i="1" s="1"/>
  <c r="P316" i="1" s="1"/>
  <c r="P356" i="1" s="1"/>
  <c r="P396" i="1" s="1"/>
  <c r="P436" i="1" s="1"/>
  <c r="P476" i="1" s="1"/>
  <c r="P516" i="1" s="1"/>
  <c r="P556" i="1" s="1"/>
  <c r="P596" i="1" s="1"/>
  <c r="P634" i="1" s="1"/>
  <c r="P672" i="1" s="1"/>
  <c r="P710"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133" i="1"/>
  <c r="P173" i="1" s="1"/>
  <c r="P213" i="1" s="1"/>
  <c r="P253" i="1" s="1"/>
  <c r="P293" i="1" s="1"/>
  <c r="P333" i="1" s="1"/>
  <c r="P373" i="1" s="1"/>
  <c r="P413" i="1" s="1"/>
  <c r="P453" i="1" s="1"/>
  <c r="P493" i="1" s="1"/>
  <c r="P533" i="1" s="1"/>
  <c r="P573" i="1" s="1"/>
  <c r="P613" i="1" s="1"/>
  <c r="P651" i="1" s="1"/>
  <c r="P689" i="1" s="1"/>
  <c r="P131" i="1"/>
  <c r="P171" i="1" s="1"/>
  <c r="P211" i="1" s="1"/>
  <c r="P251" i="1" s="1"/>
  <c r="P291" i="1" s="1"/>
  <c r="P331" i="1" s="1"/>
  <c r="P371" i="1" s="1"/>
  <c r="P411" i="1" s="1"/>
  <c r="P451" i="1" s="1"/>
  <c r="P491" i="1" s="1"/>
  <c r="P531" i="1" s="1"/>
  <c r="P571" i="1" s="1"/>
  <c r="P611" i="1" s="1"/>
  <c r="P649" i="1" s="1"/>
  <c r="P687" i="1" s="1"/>
  <c r="P155" i="1"/>
  <c r="P195" i="1" s="1"/>
  <c r="P235" i="1" s="1"/>
  <c r="P275" i="1" s="1"/>
  <c r="P315" i="1" s="1"/>
  <c r="P355" i="1" s="1"/>
  <c r="P395" i="1" s="1"/>
  <c r="P435" i="1" s="1"/>
  <c r="P475" i="1" s="1"/>
  <c r="P515" i="1" s="1"/>
  <c r="P555" i="1" s="1"/>
  <c r="P595" i="1" s="1"/>
  <c r="P633" i="1" s="1"/>
  <c r="P671" i="1" s="1"/>
  <c r="P709" i="1" s="1"/>
  <c r="M133" i="1"/>
  <c r="M173" i="1" s="1"/>
  <c r="M213" i="1" s="1"/>
  <c r="M253" i="1" s="1"/>
  <c r="M293" i="1" s="1"/>
  <c r="M333" i="1" s="1"/>
  <c r="M373" i="1" s="1"/>
  <c r="M413" i="1" s="1"/>
  <c r="M453" i="1" s="1"/>
  <c r="M493" i="1" s="1"/>
  <c r="M533" i="1" s="1"/>
  <c r="M573" i="1" s="1"/>
  <c r="M613" i="1" s="1"/>
  <c r="M651" i="1" s="1"/>
  <c r="M689" i="1" s="1"/>
  <c r="M157" i="1"/>
  <c r="M197" i="1" s="1"/>
  <c r="M237" i="1" s="1"/>
  <c r="M277" i="1" s="1"/>
  <c r="M317" i="1" s="1"/>
  <c r="M357" i="1" s="1"/>
  <c r="M397" i="1" s="1"/>
  <c r="M437" i="1" s="1"/>
  <c r="M477" i="1" s="1"/>
  <c r="M517" i="1" s="1"/>
  <c r="M557" i="1" s="1"/>
  <c r="M597" i="1" s="1"/>
  <c r="M635" i="1" s="1"/>
  <c r="M673" i="1" s="1"/>
  <c r="M711" i="1" s="1"/>
  <c r="M57" i="1" l="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134" i="1"/>
  <c r="M174" i="1" s="1"/>
  <c r="M214" i="1" s="1"/>
  <c r="M254" i="1" s="1"/>
  <c r="M294" i="1" s="1"/>
  <c r="M334" i="1" s="1"/>
  <c r="M374" i="1" s="1"/>
  <c r="M414" i="1" s="1"/>
  <c r="M454" i="1" s="1"/>
  <c r="M494" i="1" s="1"/>
  <c r="M534" i="1" s="1"/>
  <c r="M574" i="1" s="1"/>
  <c r="M614" i="1" s="1"/>
  <c r="M652" i="1" s="1"/>
  <c r="M690" i="1" s="1"/>
  <c r="A26" i="1"/>
  <c r="D27" i="1"/>
  <c r="P134" i="1"/>
  <c r="P174" i="1" s="1"/>
  <c r="P214" i="1" s="1"/>
  <c r="P254" i="1" s="1"/>
  <c r="P294" i="1" s="1"/>
  <c r="P334" i="1" s="1"/>
  <c r="P374" i="1" s="1"/>
  <c r="P414" i="1" s="1"/>
  <c r="P454" i="1" s="1"/>
  <c r="P494" i="1" s="1"/>
  <c r="P534" i="1" s="1"/>
  <c r="P574" i="1" s="1"/>
  <c r="P614" i="1" s="1"/>
  <c r="P652" i="1" s="1"/>
  <c r="P690" i="1" s="1"/>
  <c r="P158" i="1"/>
  <c r="P198" i="1" s="1"/>
  <c r="P238" i="1" s="1"/>
  <c r="P278" i="1" s="1"/>
  <c r="P318" i="1" s="1"/>
  <c r="P358" i="1" s="1"/>
  <c r="P398" i="1" s="1"/>
  <c r="P438" i="1" s="1"/>
  <c r="P478" i="1" s="1"/>
  <c r="P518" i="1" s="1"/>
  <c r="P558" i="1" s="1"/>
  <c r="P598" i="1" s="1"/>
  <c r="P636" i="1" s="1"/>
  <c r="P674" i="1" s="1"/>
  <c r="P712" i="1" s="1"/>
  <c r="D28" i="1" l="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159" i="1" l="1"/>
  <c r="M199" i="1" s="1"/>
  <c r="M239" i="1" s="1"/>
  <c r="M279" i="1" s="1"/>
  <c r="M319" i="1" s="1"/>
  <c r="M359" i="1" s="1"/>
  <c r="M399" i="1" s="1"/>
  <c r="M439" i="1" s="1"/>
  <c r="M479" i="1" s="1"/>
  <c r="M519" i="1" s="1"/>
  <c r="M559" i="1" s="1"/>
  <c r="M599" i="1" s="1"/>
  <c r="M637" i="1" s="1"/>
  <c r="M675" i="1" s="1"/>
  <c r="M713" i="1" s="1"/>
  <c r="M135" i="1"/>
  <c r="M175" i="1" s="1"/>
  <c r="M215" i="1" s="1"/>
  <c r="M255" i="1" s="1"/>
  <c r="M295" i="1" s="1"/>
  <c r="M335" i="1" s="1"/>
  <c r="M375" i="1" s="1"/>
  <c r="M415" i="1" s="1"/>
  <c r="M455" i="1" s="1"/>
  <c r="M495" i="1" s="1"/>
  <c r="M535" i="1" s="1"/>
  <c r="M575" i="1" s="1"/>
  <c r="M615" i="1" s="1"/>
  <c r="M653" i="1" s="1"/>
  <c r="M691" i="1" s="1"/>
  <c r="P159" i="1"/>
  <c r="P199" i="1" s="1"/>
  <c r="P239" i="1" s="1"/>
  <c r="P279" i="1" s="1"/>
  <c r="P319" i="1" s="1"/>
  <c r="P359" i="1" s="1"/>
  <c r="P399" i="1" s="1"/>
  <c r="P439" i="1" s="1"/>
  <c r="P479" i="1" s="1"/>
  <c r="P519" i="1" s="1"/>
  <c r="P559" i="1" s="1"/>
  <c r="P599" i="1" s="1"/>
  <c r="P637" i="1" s="1"/>
  <c r="P675" i="1" s="1"/>
  <c r="P713" i="1" s="1"/>
  <c r="P135" i="1"/>
  <c r="P175" i="1" s="1"/>
  <c r="P215" i="1" s="1"/>
  <c r="P255" i="1" s="1"/>
  <c r="P295" i="1" s="1"/>
  <c r="P335" i="1" s="1"/>
  <c r="P375" i="1" s="1"/>
  <c r="P415" i="1" s="1"/>
  <c r="P455" i="1" s="1"/>
  <c r="P495" i="1" s="1"/>
  <c r="P535" i="1" s="1"/>
  <c r="P575" i="1" s="1"/>
  <c r="P615" i="1" s="1"/>
  <c r="P653" i="1" s="1"/>
  <c r="P691" i="1" s="1"/>
  <c r="P121" i="1"/>
  <c r="P145" i="1"/>
  <c r="P185" i="1" s="1"/>
  <c r="P225" i="1" s="1"/>
  <c r="P265" i="1" s="1"/>
  <c r="P305" i="1" s="1"/>
  <c r="P345" i="1" s="1"/>
  <c r="P385" i="1" s="1"/>
  <c r="P425" i="1" s="1"/>
  <c r="P465" i="1" s="1"/>
  <c r="P505" i="1" s="1"/>
  <c r="P545" i="1" s="1"/>
  <c r="P585" i="1" s="1"/>
  <c r="P625" i="1" s="1"/>
  <c r="P663" i="1" s="1"/>
  <c r="P701" i="1" s="1"/>
  <c r="M121" i="1"/>
  <c r="M145" i="1"/>
  <c r="M185" i="1" s="1"/>
  <c r="M225" i="1" s="1"/>
  <c r="M265" i="1" s="1"/>
  <c r="M305" i="1" s="1"/>
  <c r="M345" i="1" s="1"/>
  <c r="M385" i="1" s="1"/>
  <c r="M425" i="1" s="1"/>
  <c r="M465" i="1" s="1"/>
  <c r="M505" i="1" s="1"/>
  <c r="M545" i="1" s="1"/>
  <c r="M585" i="1" s="1"/>
  <c r="M625" i="1" s="1"/>
  <c r="M663" i="1" s="1"/>
  <c r="M701" i="1" s="1"/>
  <c r="M144" i="1"/>
  <c r="M184" i="1" s="1"/>
  <c r="M224" i="1" s="1"/>
  <c r="M264" i="1" s="1"/>
  <c r="M304" i="1" s="1"/>
  <c r="M344" i="1" s="1"/>
  <c r="M384" i="1" s="1"/>
  <c r="M424" i="1" s="1"/>
  <c r="M464" i="1" s="1"/>
  <c r="M504" i="1" s="1"/>
  <c r="M544" i="1" s="1"/>
  <c r="M584" i="1" s="1"/>
  <c r="M624" i="1" s="1"/>
  <c r="M662" i="1" s="1"/>
  <c r="M700" i="1" s="1"/>
  <c r="M120" i="1"/>
  <c r="P120" i="1"/>
  <c r="P144" i="1"/>
  <c r="P184" i="1" s="1"/>
  <c r="P224" i="1" s="1"/>
  <c r="P264" i="1" s="1"/>
  <c r="P304" i="1" s="1"/>
  <c r="P344" i="1" s="1"/>
  <c r="P384" i="1" s="1"/>
  <c r="P424" i="1" s="1"/>
  <c r="P464" i="1" s="1"/>
  <c r="P504" i="1" s="1"/>
  <c r="P544" i="1" s="1"/>
  <c r="P584" i="1" s="1"/>
  <c r="P624" i="1" s="1"/>
  <c r="P662" i="1" s="1"/>
  <c r="P700" i="1" s="1"/>
  <c r="D29" i="1"/>
  <c r="A28" i="1"/>
  <c r="A29" i="1" l="1"/>
  <c r="D30" i="1"/>
  <c r="P161" i="1"/>
  <c r="P201" i="1" s="1"/>
  <c r="P241" i="1" s="1"/>
  <c r="P281" i="1" s="1"/>
  <c r="P321" i="1" s="1"/>
  <c r="P361" i="1" s="1"/>
  <c r="P401" i="1" s="1"/>
  <c r="P441" i="1" s="1"/>
  <c r="P481" i="1" s="1"/>
  <c r="P521" i="1" s="1"/>
  <c r="P561" i="1" s="1"/>
  <c r="P601" i="1" s="1"/>
  <c r="P639" i="1" s="1"/>
  <c r="P677" i="1" s="1"/>
  <c r="P137" i="1"/>
  <c r="P177" i="1" s="1"/>
  <c r="P217" i="1" s="1"/>
  <c r="P257" i="1" s="1"/>
  <c r="P297" i="1" s="1"/>
  <c r="P337" i="1" s="1"/>
  <c r="P377" i="1" s="1"/>
  <c r="P417" i="1" s="1"/>
  <c r="P457" i="1" s="1"/>
  <c r="P497" i="1" s="1"/>
  <c r="P537" i="1" s="1"/>
  <c r="P577" i="1" s="1"/>
  <c r="P617" i="1" s="1"/>
  <c r="P655" i="1" s="1"/>
  <c r="P693" i="1" s="1"/>
  <c r="P160" i="1"/>
  <c r="P200" i="1" s="1"/>
  <c r="P240" i="1" s="1"/>
  <c r="P280" i="1" s="1"/>
  <c r="P320" i="1" s="1"/>
  <c r="P360" i="1" s="1"/>
  <c r="P400" i="1" s="1"/>
  <c r="P440" i="1" s="1"/>
  <c r="P480" i="1" s="1"/>
  <c r="P520" i="1" s="1"/>
  <c r="P560" i="1" s="1"/>
  <c r="P600" i="1" s="1"/>
  <c r="P638" i="1" s="1"/>
  <c r="P676" i="1" s="1"/>
  <c r="P136" i="1"/>
  <c r="P176" i="1" s="1"/>
  <c r="P216" i="1" s="1"/>
  <c r="P256" i="1" s="1"/>
  <c r="P296" i="1" s="1"/>
  <c r="P336" i="1" s="1"/>
  <c r="P376" i="1" s="1"/>
  <c r="P416" i="1" s="1"/>
  <c r="P456" i="1" s="1"/>
  <c r="P496" i="1" s="1"/>
  <c r="P536" i="1" s="1"/>
  <c r="P576" i="1" s="1"/>
  <c r="P616" i="1" s="1"/>
  <c r="P654" i="1" s="1"/>
  <c r="P692" i="1" s="1"/>
  <c r="M161" i="1"/>
  <c r="M201" i="1" s="1"/>
  <c r="M241" i="1" s="1"/>
  <c r="M281" i="1" s="1"/>
  <c r="M321" i="1" s="1"/>
  <c r="M361" i="1" s="1"/>
  <c r="M401" i="1" s="1"/>
  <c r="M441" i="1" s="1"/>
  <c r="M481" i="1" s="1"/>
  <c r="M521" i="1" s="1"/>
  <c r="M561" i="1" s="1"/>
  <c r="M601" i="1" s="1"/>
  <c r="M639" i="1" s="1"/>
  <c r="M677" i="1" s="1"/>
  <c r="M137" i="1"/>
  <c r="M177" i="1" s="1"/>
  <c r="M217" i="1" s="1"/>
  <c r="M257" i="1" s="1"/>
  <c r="M297" i="1" s="1"/>
  <c r="M337" i="1" s="1"/>
  <c r="M377" i="1" s="1"/>
  <c r="M417" i="1" s="1"/>
  <c r="M457" i="1" s="1"/>
  <c r="M497" i="1" s="1"/>
  <c r="M537" i="1" s="1"/>
  <c r="M577" i="1" s="1"/>
  <c r="M617" i="1" s="1"/>
  <c r="M655" i="1" s="1"/>
  <c r="M693" i="1" s="1"/>
  <c r="M160" i="1"/>
  <c r="M200" i="1" s="1"/>
  <c r="M240" i="1" s="1"/>
  <c r="M280" i="1" s="1"/>
  <c r="M320" i="1" s="1"/>
  <c r="M360" i="1" s="1"/>
  <c r="M400" i="1" s="1"/>
  <c r="M440" i="1" s="1"/>
  <c r="M480" i="1" s="1"/>
  <c r="M520" i="1" s="1"/>
  <c r="M560" i="1" s="1"/>
  <c r="M600" i="1" s="1"/>
  <c r="M638" i="1" s="1"/>
  <c r="M676" i="1" s="1"/>
  <c r="M136" i="1"/>
  <c r="M176" i="1" s="1"/>
  <c r="M216" i="1" s="1"/>
  <c r="M256" i="1" s="1"/>
  <c r="M296" i="1" s="1"/>
  <c r="M336" i="1" s="1"/>
  <c r="M376" i="1" s="1"/>
  <c r="M416" i="1" s="1"/>
  <c r="M456" i="1" s="1"/>
  <c r="M496" i="1" s="1"/>
  <c r="M536" i="1" s="1"/>
  <c r="M576" i="1" s="1"/>
  <c r="M616" i="1" s="1"/>
  <c r="M654" i="1" s="1"/>
  <c r="M692" i="1" s="1"/>
  <c r="A30" i="1" l="1"/>
  <c r="D31" i="1"/>
  <c r="D32" i="1" l="1"/>
  <c r="A31" i="1"/>
  <c r="A32" i="1" l="1"/>
  <c r="D33" i="1"/>
  <c r="D34" i="1" l="1"/>
  <c r="A33" i="1"/>
  <c r="D35" i="1" l="1"/>
  <c r="A34" i="1"/>
  <c r="D36" i="1" l="1"/>
  <c r="A35" i="1"/>
  <c r="D37" i="1" l="1"/>
  <c r="A36" i="1"/>
  <c r="A37" i="1" l="1"/>
  <c r="D38" i="1"/>
  <c r="A38" i="1" l="1"/>
  <c r="D39" i="1"/>
  <c r="D40" i="1" l="1"/>
  <c r="A39" i="1"/>
  <c r="A40" i="1" l="1"/>
  <c r="D41" i="1"/>
  <c r="D42" i="1" l="1"/>
  <c r="A41" i="1"/>
  <c r="D43" i="1" l="1"/>
  <c r="A42" i="1"/>
  <c r="D44" i="1" l="1"/>
  <c r="A43" i="1"/>
  <c r="D45" i="1" l="1"/>
  <c r="A44" i="1"/>
  <c r="A45" i="1" l="1"/>
  <c r="D46" i="1"/>
  <c r="A46" i="1" l="1"/>
  <c r="D47" i="1"/>
  <c r="A47" i="1" l="1"/>
  <c r="D48" i="1"/>
  <c r="D49" i="1" l="1"/>
  <c r="A48" i="1"/>
  <c r="A49" i="1" l="1"/>
  <c r="D50" i="1"/>
  <c r="A50" i="1" l="1"/>
  <c r="D51" i="1"/>
  <c r="A51" i="1" l="1"/>
  <c r="D52" i="1"/>
  <c r="D53" i="1" l="1"/>
  <c r="A52" i="1"/>
  <c r="A53" i="1" l="1"/>
  <c r="D54" i="1"/>
  <c r="A54" i="1" l="1"/>
  <c r="D55" i="1"/>
  <c r="D56" i="1" l="1"/>
  <c r="A55" i="1"/>
  <c r="D57" i="1" l="1"/>
  <c r="A56" i="1"/>
  <c r="A57" i="1" l="1"/>
  <c r="D58" i="1"/>
  <c r="A58" i="1" l="1"/>
  <c r="D59" i="1"/>
  <c r="D60" i="1" l="1"/>
  <c r="A59" i="1"/>
  <c r="D61" i="1" l="1"/>
  <c r="A60" i="1"/>
  <c r="A61" i="1" l="1"/>
  <c r="D62" i="1"/>
  <c r="A62" i="1" l="1"/>
  <c r="D63" i="1"/>
  <c r="D64" i="1" l="1"/>
  <c r="A63" i="1"/>
  <c r="D65" i="1" l="1"/>
  <c r="A64" i="1"/>
  <c r="A65" i="1" l="1"/>
  <c r="D66" i="1"/>
  <c r="A66" i="1" l="1"/>
  <c r="D67" i="1"/>
  <c r="D68" i="1" l="1"/>
  <c r="A67" i="1"/>
  <c r="D69" i="1" l="1"/>
  <c r="A68" i="1"/>
  <c r="A69" i="1" l="1"/>
  <c r="D70" i="1"/>
  <c r="A70" i="1" l="1"/>
  <c r="D71" i="1"/>
  <c r="A71" i="1" l="1"/>
  <c r="D72" i="1"/>
  <c r="D73" i="1" l="1"/>
  <c r="A72" i="1"/>
  <c r="A73" i="1" l="1"/>
  <c r="D74" i="1"/>
  <c r="A74" i="1" l="1"/>
  <c r="D75" i="1"/>
  <c r="A75" i="1" l="1"/>
  <c r="D76" i="1"/>
  <c r="D77" i="1" l="1"/>
  <c r="A76" i="1"/>
  <c r="A77" i="1" l="1"/>
  <c r="D78" i="1"/>
  <c r="A78" i="1" l="1"/>
  <c r="D79" i="1"/>
  <c r="D80" i="1" l="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3" i="1" s="1"/>
  <c r="A712" i="1"/>
</calcChain>
</file>

<file path=xl/sharedStrings.xml><?xml version="1.0" encoding="utf-8"?>
<sst xmlns="http://schemas.openxmlformats.org/spreadsheetml/2006/main" count="5890" uniqueCount="1611">
  <si>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</si>
  <si>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</si>
  <si>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</si>
  <si>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</si>
  <si>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</si>
  <si>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</si>
  <si>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</si>
  <si>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</si>
  <si>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</si>
  <si>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</si>
  <si>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</si>
  <si>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</si>
  <si>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</si>
  <si>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</si>
  <si>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</si>
  <si>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</si>
  <si>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</si>
  <si>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Francisco Morazan</t>
  </si>
  <si>
    <t>Distrito Central</t>
  </si>
  <si>
    <t>Femenino</t>
  </si>
  <si>
    <t>No Informado</t>
  </si>
  <si>
    <t>Confirmado</t>
  </si>
  <si>
    <t>HONDURAS</t>
  </si>
  <si>
    <t>Atlantida</t>
  </si>
  <si>
    <t>La Ceiba</t>
  </si>
  <si>
    <t>1743119.82</t>
  </si>
  <si>
    <t xml:space="preserve"> </t>
  </si>
  <si>
    <t>0.8</t>
  </si>
  <si>
    <t>Masculino</t>
  </si>
  <si>
    <t>Choluteca</t>
  </si>
  <si>
    <t>481186.57</t>
  </si>
  <si>
    <t>1471433.45</t>
  </si>
  <si>
    <t>Cortes</t>
  </si>
  <si>
    <t>San Pedro Sula</t>
  </si>
  <si>
    <t/>
  </si>
  <si>
    <t>El Triunfo</t>
  </si>
  <si>
    <t>501035.59</t>
  </si>
  <si>
    <t>1449750.00</t>
  </si>
  <si>
    <t>Puerto Cortes</t>
  </si>
  <si>
    <t>Villanueva</t>
  </si>
  <si>
    <t>Colon</t>
  </si>
  <si>
    <t>Santa Fe</t>
  </si>
  <si>
    <t>Lempira</t>
  </si>
  <si>
    <t>La Union</t>
  </si>
  <si>
    <t>348300.22</t>
  </si>
  <si>
    <t>1638014.90</t>
  </si>
  <si>
    <t>Yoro</t>
  </si>
  <si>
    <t xml:space="preserve"> El Progreso</t>
  </si>
  <si>
    <t>Choloma</t>
  </si>
  <si>
    <t>La Lima</t>
  </si>
  <si>
    <t>347913.06</t>
  </si>
  <si>
    <t>1637826.80</t>
  </si>
  <si>
    <t>347511.16</t>
  </si>
  <si>
    <t>1637789.93</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</si>
  <si>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</si>
  <si>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</si>
  <si>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</si>
  <si>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</si>
  <si>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</si>
  <si>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</si>
  <si>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</si>
  <si>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</si>
  <si>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</si>
  <si>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</si>
  <si>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</si>
  <si>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</si>
  <si>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</si>
  <si>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</si>
  <si>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</si>
  <si>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El Progreso</t>
  </si>
  <si>
    <t>Pimienta</t>
  </si>
  <si>
    <t>La Paz</t>
  </si>
  <si>
    <t>Potrerillos</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</si>
  <si>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</si>
  <si>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</si>
  <si>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</si>
  <si>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</si>
  <si>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</si>
  <si>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</si>
  <si>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</si>
  <si>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</si>
  <si>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</si>
  <si>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</si>
  <si>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</si>
  <si>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</si>
  <si>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</si>
  <si>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</si>
  <si>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</si>
  <si>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</si>
  <si>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</si>
  <si>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</si>
  <si>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</si>
  <si>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Omoa</t>
  </si>
  <si>
    <t>Gracias</t>
  </si>
  <si>
    <t>520397.47</t>
  </si>
  <si>
    <t>1744307.31</t>
  </si>
  <si>
    <t>520680.27</t>
  </si>
  <si>
    <t>1744094.86</t>
  </si>
  <si>
    <t>515914.17</t>
  </si>
  <si>
    <t>1741750.38</t>
  </si>
  <si>
    <t>516212.73</t>
  </si>
  <si>
    <t>1741672.30</t>
  </si>
  <si>
    <t>Macuelizo</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</si>
  <si>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</si>
  <si>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</si>
  <si>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</si>
  <si>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</si>
  <si>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</si>
  <si>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</si>
  <si>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</si>
  <si>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</si>
  <si>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</si>
  <si>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</si>
  <si>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</si>
  <si>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</si>
  <si>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</si>
  <si>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</si>
  <si>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</si>
  <si>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</si>
  <si>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Chamelecon</t>
  </si>
  <si>
    <t>Pespire</t>
  </si>
  <si>
    <t>460846.32</t>
  </si>
  <si>
    <t>1502510.49</t>
  </si>
  <si>
    <t>515509.11</t>
  </si>
  <si>
    <t>1741276.76</t>
  </si>
  <si>
    <t>Taulabe</t>
  </si>
  <si>
    <t>Santa Rita</t>
  </si>
  <si>
    <t>Ilama</t>
  </si>
  <si>
    <t>Intibuca</t>
  </si>
  <si>
    <t>El Paraiso</t>
  </si>
  <si>
    <t>Danli</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</si>
  <si>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</si>
  <si>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</si>
  <si>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</si>
  <si>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</si>
  <si>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</si>
  <si>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</si>
  <si>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</si>
  <si>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</si>
  <si>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</si>
  <si>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</si>
  <si>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Sonaguera</t>
  </si>
  <si>
    <t>28/3/2020</t>
  </si>
  <si>
    <t>Recuperado</t>
  </si>
  <si>
    <t>El Porvenir</t>
  </si>
  <si>
    <t>14/4/2020</t>
  </si>
  <si>
    <t>17/4/2020</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</si>
  <si>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</si>
  <si>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</si>
  <si>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</si>
  <si>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</si>
  <si>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</si>
  <si>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</si>
  <si>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</si>
  <si>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</si>
  <si>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</si>
  <si>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</si>
  <si>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</si>
  <si>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</si>
  <si>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</si>
  <si>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</si>
  <si>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</si>
  <si>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</si>
  <si>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</si>
  <si>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</si>
  <si>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</si>
  <si>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</si>
  <si>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</si>
  <si>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</si>
  <si>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</si>
  <si>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</si>
  <si>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</si>
  <si>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</si>
  <si>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</si>
  <si>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</si>
  <si>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</si>
  <si>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</si>
  <si>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</si>
  <si>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</si>
  <si>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</si>
  <si>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</si>
  <si>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</si>
  <si>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</si>
  <si>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</si>
  <si>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</si>
  <si>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</si>
  <si>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</si>
  <si>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</si>
  <si>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</si>
  <si>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</si>
  <si>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</si>
  <si>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</si>
  <si>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</si>
  <si>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</si>
  <si>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</si>
  <si>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</si>
  <si>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</si>
  <si>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</si>
  <si>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</si>
  <si>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</si>
  <si>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</si>
  <si>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</si>
  <si>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</si>
  <si>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</si>
  <si>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</si>
  <si>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</si>
  <si>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</si>
  <si>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</si>
  <si>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</si>
  <si>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</si>
  <si>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</si>
  <si>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</si>
  <si>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</si>
  <si>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</si>
  <si>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</si>
  <si>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</si>
  <si>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</si>
  <si>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</si>
  <si>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</si>
  <si>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</si>
  <si>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</si>
  <si>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</si>
  <si>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</si>
  <si>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</si>
  <si>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</si>
  <si>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</si>
  <si>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</si>
  <si>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</si>
  <si>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</si>
  <si>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</si>
  <si>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</si>
  <si>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</si>
  <si>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</si>
  <si>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</si>
  <si>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</si>
  <si>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</si>
  <si>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</si>
  <si>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</si>
  <si>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</si>
  <si>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</si>
  <si>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</si>
  <si>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</si>
  <si>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</si>
  <si>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</si>
  <si>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</si>
  <si>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</si>
  <si>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</si>
  <si>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</si>
  <si>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</si>
  <si>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</si>
  <si>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</si>
  <si>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</si>
  <si>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</si>
  <si>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</si>
  <si>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</si>
  <si>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</si>
  <si>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</si>
  <si>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</si>
  <si>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</si>
  <si>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</si>
  <si>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</si>
  <si>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</si>
  <si>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</si>
  <si>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</si>
  <si>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</si>
  <si>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</si>
  <si>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</si>
  <si>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</si>
  <si>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</si>
  <si>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</si>
  <si>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</si>
  <si>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</si>
  <si>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</si>
  <si>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</si>
  <si>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</si>
  <si>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</si>
  <si>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</si>
  <si>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</si>
  <si>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</si>
  <si>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</si>
  <si>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</si>
  <si>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</si>
  <si>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</si>
  <si>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</si>
  <si>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</si>
  <si>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</si>
  <si>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</si>
  <si>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</si>
  <si>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</si>
  <si>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</si>
  <si>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</si>
  <si>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</si>
  <si>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</si>
  <si>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</si>
  <si>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</si>
  <si>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</si>
  <si>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</si>
  <si>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</si>
  <si>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</si>
  <si>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</si>
  <si>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</si>
  <si>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</si>
  <si>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</si>
  <si>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</si>
  <si>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</si>
  <si>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</si>
  <si>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</si>
  <si>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</si>
  <si>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</si>
  <si>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</si>
  <si>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</si>
  <si>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</si>
  <si>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</si>
  <si>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</si>
  <si>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</si>
  <si>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</si>
  <si>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</si>
  <si>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</si>
  <si>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</si>
  <si>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</si>
  <si>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</si>
  <si>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</si>
  <si>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</si>
  <si>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</si>
  <si>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</si>
  <si>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</si>
  <si>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</si>
  <si>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</si>
  <si>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</si>
  <si>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</si>
  <si>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</si>
  <si>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</si>
  <si>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</si>
  <si>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</si>
  <si>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</si>
  <si>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</si>
  <si>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</si>
  <si>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</si>
  <si>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</si>
  <si>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</si>
  <si>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</si>
  <si>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</si>
  <si>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</si>
  <si>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</si>
  <si>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</si>
  <si>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</si>
  <si>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</si>
  <si>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</si>
  <si>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</si>
  <si>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</si>
  <si>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</si>
  <si>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</si>
  <si>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</si>
  <si>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</si>
  <si>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</si>
  <si>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</si>
  <si>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</si>
  <si>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</si>
  <si>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</si>
  <si>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</si>
  <si>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</si>
  <si>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</si>
  <si>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</si>
  <si>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</si>
  <si>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</si>
  <si>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</si>
  <si>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</si>
  <si>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</si>
  <si>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</si>
  <si>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</si>
  <si>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</si>
  <si>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</si>
  <si>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</si>
  <si>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</si>
  <si>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</si>
  <si>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</si>
  <si>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</si>
  <si>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</si>
  <si>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</si>
  <si>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</si>
  <si>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</si>
  <si>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</si>
  <si>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</si>
  <si>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</si>
  <si>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</si>
  <si>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</si>
  <si>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</si>
  <si>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</si>
  <si>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</si>
  <si>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</si>
  <si>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</si>
  <si>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</si>
  <si>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</si>
  <si>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</si>
  <si>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</si>
  <si>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</si>
  <si>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</si>
  <si>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</si>
  <si>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</si>
  <si>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</si>
  <si>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</si>
  <si>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</si>
  <si>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</si>
  <si>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</si>
  <si>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</si>
  <si>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</si>
  <si>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</si>
  <si>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</si>
  <si>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</si>
  <si>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</si>
  <si>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</si>
  <si>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</si>
  <si>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</si>
  <si>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</si>
  <si>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</si>
  <si>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</si>
  <si>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</si>
  <si>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</si>
  <si>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</si>
  <si>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</si>
  <si>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</si>
  <si>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</si>
  <si>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</si>
  <si>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</si>
  <si>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</si>
  <si>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</si>
  <si>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</si>
  <si>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</si>
  <si>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</si>
  <si>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</si>
  <si>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</si>
  <si>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</si>
  <si>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</si>
  <si>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</si>
  <si>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</si>
  <si>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</si>
  <si>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</si>
  <si>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</si>
  <si>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</si>
  <si>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</si>
  <si>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</si>
  <si>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</si>
  <si>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</si>
  <si>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</si>
  <si>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</si>
  <si>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</si>
  <si>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</si>
  <si>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</si>
  <si>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</si>
  <si>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</si>
  <si>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</si>
  <si>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</si>
  <si>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</si>
  <si>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</si>
  <si>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</si>
  <si>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</si>
  <si>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</si>
  <si>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</si>
  <si>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</si>
  <si>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</si>
  <si>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</si>
  <si>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</si>
  <si>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</si>
  <si>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</si>
  <si>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</si>
  <si>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</si>
  <si>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</si>
  <si>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</si>
  <si>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</si>
  <si>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</si>
  <si>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</si>
  <si>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</si>
  <si>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</si>
  <si>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</si>
  <si>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</si>
  <si>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</si>
  <si>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</si>
  <si>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</si>
  <si>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</si>
  <si>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</si>
  <si>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</si>
  <si>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</si>
  <si>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</si>
  <si>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</si>
  <si>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</si>
  <si>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</si>
  <si>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</si>
  <si>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</si>
  <si>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</si>
  <si>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</si>
  <si>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</si>
  <si>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</si>
  <si>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</si>
  <si>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</si>
  <si>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</si>
  <si>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</si>
  <si>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</si>
  <si>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</si>
  <si>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</si>
  <si>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</si>
  <si>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</si>
  <si>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</si>
  <si>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</si>
  <si>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</si>
  <si>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</si>
  <si>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</si>
  <si>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</si>
  <si>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</si>
  <si>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</si>
  <si>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</si>
  <si>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</si>
  <si>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</si>
  <si>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</si>
  <si>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</si>
  <si>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</si>
  <si>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</si>
  <si>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</si>
  <si>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</si>
  <si>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</si>
  <si>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</si>
  <si>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</si>
  <si>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</si>
  <si>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</si>
  <si>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</si>
  <si>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</si>
  <si>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</si>
  <si>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</si>
  <si>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</si>
  <si>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</si>
  <si>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</si>
  <si>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</si>
  <si>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</si>
  <si>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</si>
  <si>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</si>
  <si>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</si>
  <si>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</si>
  <si>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</si>
  <si>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</si>
  <si>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</si>
  <si>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</si>
  <si>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</si>
  <si>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</si>
  <si>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</si>
  <si>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</si>
  <si>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</si>
  <si>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</si>
  <si>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</si>
  <si>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</si>
  <si>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</si>
  <si>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</si>
  <si>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</si>
  <si>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</si>
  <si>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</si>
  <si>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</si>
  <si>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</si>
  <si>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</si>
  <si>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</si>
  <si>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</si>
  <si>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</si>
  <si>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</si>
  <si>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</si>
  <si>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Namasigue</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</si>
  <si>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</si>
  <si>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</si>
  <si>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</si>
  <si>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</si>
  <si>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</si>
  <si>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</si>
  <si>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</si>
  <si>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</si>
  <si>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</si>
  <si>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</si>
  <si>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</si>
  <si>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</si>
  <si>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</si>
  <si>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</si>
  <si>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</si>
  <si>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</si>
  <si>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</si>
  <si>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</si>
  <si>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</si>
  <si>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</si>
  <si>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</si>
  <si>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</si>
  <si>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</si>
  <si>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</si>
  <si>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</si>
  <si>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</si>
  <si>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</si>
  <si>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</si>
  <si>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</si>
  <si>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</si>
  <si>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</si>
  <si>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</si>
  <si>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</si>
  <si>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</si>
  <si>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</si>
  <si>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</si>
  <si>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</si>
  <si>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</si>
  <si>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</si>
  <si>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</si>
  <si>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</si>
  <si>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</si>
  <si>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</si>
  <si>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</si>
  <si>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</si>
  <si>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</si>
  <si>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</si>
  <si>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</si>
  <si>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</si>
  <si>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</si>
  <si>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</si>
  <si>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</si>
  <si>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</si>
  <si>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</si>
  <si>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</si>
  <si>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</si>
  <si>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</si>
  <si>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</si>
  <si>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</si>
  <si>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</si>
  <si>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</si>
  <si>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</si>
  <si>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</si>
  <si>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</si>
  <si>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</si>
  <si>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</si>
  <si>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</si>
  <si>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</si>
  <si>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</si>
  <si>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</si>
  <si>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</si>
  <si>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</si>
  <si>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</si>
  <si>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</si>
  <si>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</si>
  <si>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</si>
  <si>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</si>
  <si>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</si>
  <si>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</si>
  <si>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</si>
  <si>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</si>
  <si>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</si>
  <si>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</si>
  <si>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</si>
  <si>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</si>
  <si>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</si>
  <si>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</si>
  <si>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</si>
  <si>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</si>
  <si>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</si>
  <si>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</si>
  <si>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</si>
  <si>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</si>
  <si>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</si>
  <si>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</si>
  <si>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</si>
  <si>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</si>
  <si>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</si>
  <si>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</si>
  <si>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</si>
  <si>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</si>
  <si>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</si>
  <si>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</si>
  <si>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</si>
  <si>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</si>
  <si>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</si>
  <si>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</si>
  <si>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</si>
  <si>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</si>
  <si>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</si>
  <si>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</si>
  <si>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</si>
  <si>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</si>
  <si>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</si>
  <si>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</si>
  <si>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</si>
  <si>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</si>
  <si>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</si>
  <si>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</si>
  <si>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</si>
  <si>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</si>
  <si>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</si>
  <si>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</si>
  <si>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</si>
  <si>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</si>
  <si>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</si>
  <si>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</si>
  <si>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</si>
  <si>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</si>
  <si>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</si>
  <si>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</si>
  <si>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</si>
  <si>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</si>
  <si>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</si>
  <si>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</si>
  <si>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</si>
  <si>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</si>
  <si>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</si>
  <si>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</si>
  <si>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</si>
  <si>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</si>
  <si>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</si>
  <si>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</si>
  <si>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</si>
  <si>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</si>
  <si>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</si>
  <si>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</si>
  <si>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</si>
  <si>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</si>
  <si>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</si>
  <si>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</si>
  <si>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</si>
  <si>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</si>
  <si>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</si>
  <si>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</si>
  <si>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</si>
  <si>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</si>
  <si>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</si>
  <si>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</si>
  <si>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</si>
  <si>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</si>
  <si>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</si>
  <si>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</si>
  <si>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</si>
  <si>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</si>
  <si>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</si>
  <si>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</si>
  <si>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</si>
  <si>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</si>
  <si>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</si>
  <si>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</si>
  <si>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</si>
  <si>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</si>
  <si>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</si>
  <si>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</si>
  <si>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</si>
  <si>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</si>
  <si>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</si>
  <si>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</si>
  <si>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</si>
  <si>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</si>
  <si>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</si>
  <si>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</si>
  <si>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</si>
  <si>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</si>
  <si>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</si>
  <si>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</si>
  <si>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</si>
  <si>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</si>
  <si>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</si>
  <si>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</si>
  <si>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</si>
  <si>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</si>
  <si>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</si>
  <si>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</si>
  <si>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</si>
  <si>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</si>
  <si>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</si>
  <si>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</si>
  <si>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</si>
  <si>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</si>
  <si>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</si>
  <si>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</si>
  <si>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</si>
  <si>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</si>
  <si>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</si>
  <si>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</si>
  <si>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</si>
  <si>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</si>
  <si>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</si>
  <si>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</si>
  <si>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</si>
  <si>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</si>
  <si>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</si>
  <si>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</si>
  <si>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</si>
  <si>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</si>
  <si>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</si>
  <si>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</si>
  <si>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</si>
  <si>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</si>
  <si>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</si>
  <si>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</si>
  <si>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</si>
  <si>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</si>
  <si>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</si>
  <si>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</si>
  <si>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</si>
  <si>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</si>
  <si>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</si>
  <si>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</si>
  <si>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Santa Ana</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</si>
  <si>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</si>
  <si>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</si>
  <si>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</si>
  <si>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</si>
  <si>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</si>
  <si>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</si>
  <si>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</si>
  <si>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</si>
  <si>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</si>
  <si>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</si>
  <si>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</si>
  <si>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</si>
  <si>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</si>
  <si>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</si>
  <si>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</si>
  <si>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</si>
  <si>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</si>
  <si>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</si>
  <si>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</si>
  <si>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</si>
  <si>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</si>
  <si>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</si>
  <si>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</si>
  <si>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</si>
  <si>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</si>
  <si>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</si>
  <si>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</si>
  <si>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</si>
  <si>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</si>
  <si>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</si>
  <si>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</si>
  <si>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</si>
  <si>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</si>
  <si>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</si>
  <si>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</si>
  <si>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</si>
  <si>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</si>
  <si>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</si>
  <si>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</si>
  <si>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</si>
  <si>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</si>
  <si>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</si>
  <si>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</si>
  <si>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</si>
  <si>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</si>
  <si>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</si>
  <si>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</si>
  <si>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</si>
  <si>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</si>
  <si>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</si>
  <si>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</si>
  <si>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</si>
  <si>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</si>
  <si>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</si>
  <si>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</si>
  <si>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</si>
  <si>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</si>
  <si>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</si>
  <si>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</si>
  <si>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</si>
  <si>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</si>
  <si>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</si>
  <si>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</si>
  <si>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</si>
  <si>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</si>
  <si>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</si>
  <si>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</si>
  <si>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</si>
  <si>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</si>
  <si>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</si>
  <si>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</si>
  <si>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</si>
  <si>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</si>
  <si>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</si>
  <si>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</si>
  <si>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</si>
  <si>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</si>
  <si>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</si>
  <si>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</si>
  <si>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</si>
  <si>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</si>
  <si>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</si>
  <si>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</si>
  <si>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</si>
  <si>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</si>
  <si>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</si>
  <si>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</si>
  <si>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</si>
  <si>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</si>
  <si>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</si>
  <si>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</si>
  <si>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</si>
  <si>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</si>
  <si>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</si>
  <si>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</si>
  <si>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</si>
  <si>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</si>
  <si>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</si>
  <si>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</si>
  <si>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</si>
  <si>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</si>
  <si>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</si>
  <si>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</si>
  <si>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</si>
  <si>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</si>
  <si>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</si>
  <si>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</si>
  <si>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</si>
  <si>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</si>
  <si>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</si>
  <si>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</si>
  <si>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</si>
  <si>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</si>
  <si>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</si>
  <si>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</si>
  <si>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</si>
  <si>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</si>
  <si>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</si>
  <si>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</si>
  <si>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</si>
  <si>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</si>
  <si>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</si>
  <si>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</si>
  <si>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</si>
  <si>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</si>
  <si>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</si>
  <si>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</si>
  <si>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</si>
  <si>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</si>
  <si>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</si>
  <si>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</si>
  <si>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</si>
  <si>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</si>
  <si>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</si>
  <si>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</si>
  <si>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</si>
  <si>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</si>
  <si>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</si>
  <si>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</si>
  <si>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</si>
  <si>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</si>
  <si>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</si>
  <si>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</si>
  <si>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</si>
  <si>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</si>
  <si>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</si>
  <si>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</si>
  <si>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</si>
  <si>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</si>
  <si>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</si>
  <si>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</si>
  <si>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</si>
  <si>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</si>
  <si>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</si>
  <si>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</si>
  <si>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</si>
  <si>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</si>
  <si>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</si>
  <si>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</si>
  <si>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</si>
  <si>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</si>
  <si>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</si>
  <si>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</si>
  <si>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</si>
  <si>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</si>
  <si>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</si>
  <si>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</si>
  <si>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</si>
  <si>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</si>
  <si>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</si>
  <si>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</si>
  <si>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</si>
  <si>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</si>
  <si>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</si>
  <si>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</si>
  <si>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</si>
  <si>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</si>
  <si>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</si>
  <si>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</si>
  <si>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</si>
  <si>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</si>
  <si>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</si>
  <si>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</si>
  <si>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</si>
  <si>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</si>
  <si>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</si>
  <si>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</si>
  <si>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</si>
  <si>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</si>
  <si>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</si>
  <si>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</si>
  <si>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</si>
  <si>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</si>
  <si>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</si>
  <si>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</si>
  <si>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</si>
  <si>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</si>
  <si>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</si>
  <si>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</si>
  <si>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</si>
  <si>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</si>
  <si>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</si>
  <si>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</si>
  <si>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</si>
  <si>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</si>
  <si>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</si>
  <si>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</si>
  <si>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</si>
  <si>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</si>
  <si>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</si>
  <si>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</si>
  <si>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</si>
  <si>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</si>
  <si>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</si>
  <si>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</si>
  <si>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</si>
  <si>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</si>
  <si>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</si>
  <si>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</si>
  <si>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</si>
  <si>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</si>
  <si>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</si>
  <si>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</si>
  <si>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</si>
  <si>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</si>
  <si>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</si>
  <si>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</si>
  <si>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</si>
  <si>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</si>
  <si>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</si>
  <si>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</si>
  <si>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</si>
  <si>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</si>
  <si>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</si>
  <si>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</si>
  <si>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</si>
  <si>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</si>
  <si>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</si>
  <si>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</si>
  <si>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</si>
  <si>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</si>
  <si>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</si>
  <si>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</si>
  <si>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</si>
  <si>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</si>
  <si>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</si>
  <si>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</si>
  <si>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</si>
  <si>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</si>
  <si>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</si>
  <si>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</si>
  <si>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</si>
  <si>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</si>
  <si>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</si>
  <si>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</si>
  <si>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</si>
  <si>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</si>
  <si>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</si>
  <si>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</si>
  <si>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</si>
  <si>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</si>
  <si>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</si>
  <si>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</si>
  <si>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</si>
  <si>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</si>
  <si>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</si>
  <si>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</si>
  <si>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</si>
  <si>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</si>
  <si>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</si>
  <si>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</si>
  <si>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</si>
  <si>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</si>
  <si>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</si>
  <si>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</si>
  <si>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</si>
  <si>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</si>
  <si>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</si>
  <si>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</si>
  <si>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</si>
  <si>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</si>
  <si>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</si>
  <si>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</si>
  <si>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</si>
  <si>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</si>
  <si>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</si>
  <si>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</si>
  <si>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</si>
  <si>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</si>
  <si>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</si>
  <si>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</si>
  <si>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</si>
  <si>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</si>
  <si>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</si>
  <si>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</si>
  <si>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</si>
  <si>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</si>
  <si>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</si>
  <si>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</si>
  <si>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</si>
  <si>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</si>
  <si>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</si>
  <si>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</si>
  <si>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</si>
  <si>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</si>
  <si>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</si>
  <si>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</si>
  <si>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</si>
  <si>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</si>
  <si>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</si>
  <si>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</si>
  <si>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</si>
  <si>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</si>
  <si>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</si>
  <si>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</si>
  <si>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</si>
  <si>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</si>
  <si>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</si>
  <si>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</si>
  <si>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</si>
  <si>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</si>
  <si>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</si>
  <si>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</si>
  <si>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</si>
  <si>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</si>
  <si>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</si>
  <si>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</si>
  <si>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</si>
  <si>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</si>
  <si>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</si>
  <si>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</si>
  <si>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</si>
  <si>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</si>
  <si>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</si>
  <si>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</si>
  <si>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</si>
  <si>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</si>
  <si>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</si>
  <si>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</si>
  <si>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</si>
  <si>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</si>
  <si>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</si>
  <si>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</si>
  <si>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</si>
  <si>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</si>
  <si>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</si>
  <si>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</si>
  <si>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</si>
  <si>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</si>
  <si>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</si>
  <si>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</si>
  <si>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</si>
  <si>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</si>
  <si>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</si>
  <si>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</si>
  <si>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</si>
  <si>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</si>
  <si>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</si>
  <si>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</si>
  <si>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</si>
  <si>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</si>
  <si>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</si>
  <si>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</si>
  <si>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</si>
  <si>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</si>
  <si>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</si>
  <si>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</si>
  <si>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</si>
  <si>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</si>
  <si>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</si>
  <si>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</si>
  <si>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</si>
  <si>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</si>
  <si>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</si>
  <si>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</si>
  <si>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</si>
  <si>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</si>
  <si>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</si>
  <si>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</si>
  <si>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</si>
  <si>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</si>
  <si>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</si>
  <si>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</si>
  <si>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</si>
  <si>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</si>
  <si>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</si>
  <si>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</si>
  <si>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</si>
  <si>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</si>
  <si>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</si>
  <si>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</si>
  <si>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</si>
  <si>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</si>
  <si>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</si>
  <si>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</si>
  <si>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</si>
  <si>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</si>
  <si>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</si>
  <si>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</si>
  <si>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</si>
  <si>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</si>
  <si>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</si>
  <si>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</si>
  <si>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</si>
  <si>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</si>
  <si>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</si>
  <si>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</si>
  <si>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</si>
  <si>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</si>
  <si>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</si>
  <si>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</si>
  <si>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</si>
  <si>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</si>
  <si>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</si>
  <si>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</si>
  <si>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</si>
  <si>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</si>
  <si>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</si>
  <si>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</si>
  <si>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</si>
  <si>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</si>
  <si>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</si>
  <si>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</si>
  <si>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</si>
  <si>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</si>
  <si>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</si>
  <si>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</si>
  <si>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</si>
  <si>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</si>
  <si>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</si>
  <si>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</si>
  <si>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</si>
  <si>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</si>
  <si>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</si>
  <si>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</si>
  <si>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</si>
  <si>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</si>
  <si>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</si>
  <si>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</si>
  <si>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</si>
  <si>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</si>
  <si>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</si>
  <si>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</si>
  <si>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</si>
  <si>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</si>
  <si>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</si>
  <si>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</si>
  <si>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</si>
  <si>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</si>
  <si>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</si>
  <si>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</si>
  <si>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</si>
  <si>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</si>
  <si>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</si>
  <si>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</si>
  <si>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</si>
  <si>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</si>
  <si>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</si>
  <si>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</si>
  <si>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</si>
  <si>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</si>
  <si>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</si>
  <si>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</si>
  <si>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</si>
  <si>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</si>
  <si>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</si>
  <si>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</si>
  <si>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</si>
  <si>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</si>
  <si>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</si>
  <si>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</si>
  <si>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</si>
  <si>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</si>
  <si>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</si>
  <si>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</si>
  <si>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</si>
  <si>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</si>
  <si>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</si>
  <si>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</si>
  <si>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</si>
  <si>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</si>
  <si>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</si>
  <si>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</si>
  <si>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</si>
  <si>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</si>
  <si>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</si>
  <si>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</si>
  <si>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</si>
  <si>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</si>
  <si>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</si>
  <si>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</si>
  <si>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</si>
  <si>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</si>
  <si>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</si>
  <si>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</si>
  <si>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</si>
  <si>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</si>
  <si>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</si>
  <si>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</si>
  <si>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</si>
  <si>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</si>
  <si>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</si>
  <si>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</si>
  <si>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</si>
  <si>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</si>
  <si>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</si>
  <si>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</si>
  <si>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</si>
  <si>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</si>
  <si>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</si>
  <si>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</si>
  <si>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</si>
  <si>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</si>
  <si>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</si>
  <si>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</si>
  <si>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</si>
  <si>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</si>
  <si>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</si>
  <si>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</si>
  <si>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</si>
  <si>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</si>
  <si>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</si>
  <si>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</si>
  <si>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</si>
  <si>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</si>
  <si>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</si>
  <si>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</si>
  <si>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</si>
  <si>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</si>
  <si>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</si>
  <si>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</si>
  <si>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</si>
  <si>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</si>
  <si>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</si>
  <si>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</si>
  <si>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</si>
  <si>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</si>
  <si>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</si>
  <si>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</si>
  <si>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</si>
  <si>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</si>
  <si>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</si>
  <si>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</si>
  <si>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</si>
  <si>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</si>
  <si>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</si>
  <si>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</si>
  <si>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</si>
  <si>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</si>
  <si>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</si>
  <si>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</si>
  <si>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</si>
  <si>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</si>
  <si>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</si>
  <si>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</si>
  <si>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</si>
  <si>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</si>
  <si>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</si>
  <si>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</si>
  <si>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</si>
  <si>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</si>
  <si>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</si>
  <si>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</si>
  <si>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</si>
  <si>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</si>
  <si>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</si>
  <si>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</si>
  <si>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</si>
  <si>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</si>
  <si>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</si>
  <si>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</si>
  <si>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</si>
  <si>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</si>
  <si>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</si>
  <si>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</si>
  <si>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</si>
  <si>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</si>
  <si>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</si>
  <si>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</si>
  <si>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</si>
  <si>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</si>
  <si>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</si>
  <si>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</si>
  <si>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</si>
  <si>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</si>
  <si>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</si>
  <si>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</si>
  <si>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</si>
  <si>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</si>
  <si>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</si>
  <si>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</si>
  <si>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</si>
  <si>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</si>
  <si>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</si>
  <si>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</si>
  <si>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</si>
  <si>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</si>
  <si>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</si>
  <si>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</si>
  <si>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</si>
  <si>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</si>
  <si>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</si>
  <si>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</si>
  <si>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</si>
  <si>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</si>
  <si>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</si>
  <si>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</si>
  <si>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</si>
  <si>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</si>
  <si>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</si>
  <si>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</si>
  <si>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</si>
  <si>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</si>
  <si>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</si>
  <si>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</si>
  <si>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</si>
  <si>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</si>
  <si>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</si>
  <si>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</si>
  <si>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</si>
  <si>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</si>
  <si>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</si>
  <si>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</si>
  <si>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</si>
  <si>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</si>
  <si>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</si>
  <si>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</si>
  <si>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</si>
  <si>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</si>
  <si>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</si>
  <si>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</si>
  <si>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</si>
  <si>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</si>
  <si>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</si>
  <si>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</si>
  <si>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</si>
  <si>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</si>
  <si>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</si>
  <si>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</si>
  <si>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</si>
  <si>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</si>
  <si>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</si>
  <si>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</si>
  <si>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</si>
  <si>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</si>
  <si>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</si>
  <si>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</si>
  <si>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</si>
  <si>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</si>
  <si>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</si>
  <si>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</si>
  <si>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</si>
  <si>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</si>
  <si>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</si>
  <si>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</si>
  <si>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</si>
  <si>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</si>
  <si>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</si>
  <si>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</si>
  <si>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</si>
  <si>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</si>
  <si>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</si>
  <si>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</si>
  <si>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</si>
  <si>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</si>
  <si>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</si>
  <si>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</si>
  <si>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</si>
  <si>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</si>
  <si>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</si>
  <si>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</si>
  <si>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</si>
  <si>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</si>
  <si>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</si>
  <si>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</si>
  <si>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</si>
  <si>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</si>
  <si>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</si>
  <si>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</si>
  <si>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</si>
  <si>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</si>
  <si>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</si>
  <si>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</si>
  <si>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</si>
  <si>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</si>
  <si>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</si>
  <si>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</si>
  <si>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</si>
  <si>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</si>
  <si>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</si>
  <si>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</si>
  <si>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</si>
  <si>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</si>
  <si>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</si>
  <si>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</si>
  <si>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</si>
  <si>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</si>
  <si>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</si>
  <si>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</si>
  <si>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</si>
  <si>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</si>
  <si>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</si>
  <si>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</si>
  <si>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</si>
  <si>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</si>
  <si>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</si>
  <si>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</si>
  <si>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</si>
  <si>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</si>
  <si>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</si>
  <si>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</si>
  <si>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</si>
  <si>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</si>
  <si>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</si>
  <si>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</si>
  <si>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</si>
  <si>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</si>
  <si>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</si>
  <si>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</si>
  <si>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</si>
  <si>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</si>
  <si>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</si>
  <si>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</si>
  <si>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</si>
  <si>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</si>
  <si>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</si>
  <si>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</si>
  <si>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</si>
  <si>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</si>
  <si>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</si>
  <si>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</si>
  <si>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</si>
  <si>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</si>
  <si>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</si>
  <si>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</si>
  <si>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</si>
  <si>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</si>
  <si>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</si>
  <si>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</si>
  <si>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</si>
  <si>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</si>
  <si>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</si>
  <si>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</si>
  <si>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</si>
  <si>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Goascoran</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</si>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</sst>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5">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s>
  <borders count="4">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applyFont="1" applyAlignment="1"/>
    <xf numFmtId="0" fontId="1"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7" borderId="0" xfId="0" applyFont="1" applyFill="1"/>
    <xf numFmtId="0" fontId="3" fillId="8" borderId="0" xfId="0" applyFont="1" applyFill="1" applyAlignment="1">
      <alignment horizontal="center"/>
    </xf>
    <xf numFmtId="0" fontId="2" fillId="4" borderId="1" xfId="0" applyFont="1" applyFill="1" applyBorder="1"/>
    <xf numFmtId="0" fontId="3" fillId="6" borderId="1" xfId="0" applyFont="1" applyFill="1" applyBorder="1" applyAlignment="1">
      <alignment horizontal="center"/>
    </xf>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xf>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12" fillId="14" borderId="1" xfId="0" applyFont="1" applyFill="1" applyBorder="1" applyAlignment="1">
      <alignment horizontal="center" vertical="top"/>
    </xf>
    <xf numFmtId="0" fontId="12" fillId="14" borderId="1" xfId="0" applyFont="1" applyFill="1" applyBorder="1" applyAlignment="1">
      <alignment vertical="top"/>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717">
  <autoFilter ref="A11:P717"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75">
  <autoFilter ref="A11:P75"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9">
  <autoFilter ref="A9:P19"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735"/>
  <sheetViews>
    <sheetView showGridLines="0" workbookViewId="0">
      <pane ySplit="11" topLeftCell="A709" activePane="bottomLeft" state="frozen"/>
      <selection pane="bottomLeft" activeCell="L718" sqref="L718"/>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30" customHeight="1">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c r="Q11" s="5" t="s">
        <v>16</v>
      </c>
    </row>
    <row r="12" spans="1:18" ht="14.25" customHeight="1">
      <c r="A12" s="41" t="str">
        <f t="shared" ref="A12:A150" si="0">+H12&amp;E12&amp;D12</f>
        <v>Distrito Central439001</v>
      </c>
      <c r="B12" s="41" t="str">
        <f>+COVID_CL_CONFIRMA!$H12&amp;COVID_CL_CONFIRMA!$E12</f>
        <v>Distrito Central43900</v>
      </c>
      <c r="C12" s="41" t="str">
        <f t="shared" ref="C12:C713" si="1">+G12&amp;E12</f>
        <v>Francisco Morazan43900</v>
      </c>
      <c r="D12" s="42">
        <v>1</v>
      </c>
      <c r="E12" s="43">
        <v>43900</v>
      </c>
      <c r="F12" s="42">
        <f>+IFERROR(VLOOKUP(COVID_CL_CONFIRMA!$G12,'LOCALIZA HN'!$Q$9:$R$26,2,0),99)</f>
        <v>8</v>
      </c>
      <c r="G12" s="6" t="s">
        <v>17</v>
      </c>
      <c r="H12" s="14" t="s">
        <v>18</v>
      </c>
      <c r="I12" s="42" t="str">
        <f>+IFERROR(IF(VALUE(MID(VLOOKUP(H12,'LOCALIZA HN'!$B$9:$O$306,8,0),2,1))&lt;&gt;COVID_CL_CONFIRMA!$F12,"Error",VLOOKUP(H12,'LOCALIZA HN'!$B$9:$O$306,8,0)),99999)</f>
        <v>0801</v>
      </c>
      <c r="J12" s="8" t="s">
        <v>19</v>
      </c>
      <c r="K12" s="8">
        <v>42</v>
      </c>
      <c r="L12" s="11" t="s">
        <v>20</v>
      </c>
      <c r="M12" s="44" t="s">
        <v>21</v>
      </c>
      <c r="N12" s="44">
        <f>+VLOOKUP(Table_6[[#This Row],[ID_Municipio]],Table_4[[CodigoMuni]:[Long_2]],3,0)</f>
        <v>14.175800000000001</v>
      </c>
      <c r="O12" s="44"/>
      <c r="P12" s="44" t="s">
        <v>22</v>
      </c>
      <c r="Q12" s="30"/>
    </row>
    <row r="13" spans="1:18" ht="14.25" customHeight="1">
      <c r="A13" s="41" t="str">
        <f t="shared" si="0"/>
        <v>La Ceiba439002</v>
      </c>
      <c r="B13" s="41" t="str">
        <f>+COVID_CL_CONFIRMA!$H13&amp;COVID_CL_CONFIRMA!$E13</f>
        <v>La Ceiba43900</v>
      </c>
      <c r="C13" s="41" t="str">
        <f t="shared" si="1"/>
        <v>Atlantida43900</v>
      </c>
      <c r="D13" s="42">
        <f t="shared" ref="D13:D713" si="2">+D12+1</f>
        <v>2</v>
      </c>
      <c r="E13" s="43">
        <v>43900</v>
      </c>
      <c r="F13" s="42">
        <f>+IFERROR(VLOOKUP(COVID_CL_CONFIRMA!$G13,'LOCALIZA HN'!$Q$9:$R$26,2,0),99)</f>
        <v>1</v>
      </c>
      <c r="G13" s="6" t="s">
        <v>23</v>
      </c>
      <c r="H13" s="45" t="s">
        <v>24</v>
      </c>
      <c r="I13" s="42" t="str">
        <f>+IFERROR(IF(VALUE(MID(VLOOKUP(H13,'LOCALIZA HN'!$B$9:$O$306,8,0),2,1))&lt;&gt;COVID_CL_CONFIRMA!$F13,"Error",VLOOKUP(H13,'LOCALIZA HN'!$B$9:$O$306,8,0)),99999)</f>
        <v>0101</v>
      </c>
      <c r="J13" s="8" t="s">
        <v>19</v>
      </c>
      <c r="K13" s="8">
        <v>37</v>
      </c>
      <c r="L13" s="11" t="s">
        <v>20</v>
      </c>
      <c r="M13" s="44" t="str">
        <f t="shared" ref="M13:M44" si="3">+M12</f>
        <v>Confirmado</v>
      </c>
      <c r="N13" s="44">
        <f>+VLOOKUP(Table_6[[#This Row],[ID_Municipio]],Table_4[[CodigoMuni]:[Long_2]],3,0)</f>
        <v>15.6782</v>
      </c>
      <c r="O13" s="46" t="s">
        <v>25</v>
      </c>
      <c r="P13" s="44" t="str">
        <f t="shared" ref="P13:P44" si="4">+P12</f>
        <v>HONDURAS</v>
      </c>
      <c r="Q13" s="30"/>
      <c r="R13" s="14" t="s">
        <v>26</v>
      </c>
    </row>
    <row r="14" spans="1:18" ht="14.25" customHeight="1">
      <c r="A14" s="41" t="str">
        <f t="shared" si="0"/>
        <v>Distrito Central439033</v>
      </c>
      <c r="B14" s="41" t="str">
        <f>+COVID_CL_CONFIRMA!$H14&amp;COVID_CL_CONFIRMA!$E14</f>
        <v>Distrito Central43903</v>
      </c>
      <c r="C14" s="41" t="str">
        <f t="shared" si="1"/>
        <v>Francisco Morazan43903</v>
      </c>
      <c r="D14" s="42">
        <f t="shared" si="2"/>
        <v>3</v>
      </c>
      <c r="E14" s="43">
        <v>43903</v>
      </c>
      <c r="F14" s="42">
        <f>+IFERROR(VLOOKUP(COVID_CL_CONFIRMA!$G14,'LOCALIZA HN'!$Q$9:$R$26,2,0),99)</f>
        <v>8</v>
      </c>
      <c r="G14" s="6" t="s">
        <v>17</v>
      </c>
      <c r="H14" s="14" t="s">
        <v>18</v>
      </c>
      <c r="I14" s="42" t="str">
        <f>+IFERROR(IF(VALUE(MID(VLOOKUP(H14,'LOCALIZA HN'!$B$9:$O$306,8,0),2,1))&lt;&gt;COVID_CL_CONFIRMA!$F14,"Error",VLOOKUP(H14,'LOCALIZA HN'!$B$9:$O$306,8,0)),99999)</f>
        <v>0801</v>
      </c>
      <c r="J14" s="8" t="s">
        <v>19</v>
      </c>
      <c r="K14" s="8">
        <v>64</v>
      </c>
      <c r="L14" s="11" t="s">
        <v>20</v>
      </c>
      <c r="M14" s="44" t="str">
        <f t="shared" si="3"/>
        <v>Confirmado</v>
      </c>
      <c r="N14" s="44">
        <f>+VLOOKUP(Table_6[[#This Row],[ID_Municipio]],Table_4[[CodigoMuni]:[Long_2]],3,0)</f>
        <v>14.175800000000001</v>
      </c>
      <c r="O14" s="44"/>
      <c r="P14" s="44" t="str">
        <f t="shared" si="4"/>
        <v>HONDURAS</v>
      </c>
      <c r="Q14" s="30"/>
    </row>
    <row r="15" spans="1:18" ht="14.25" customHeight="1">
      <c r="A15" s="41" t="str">
        <f t="shared" si="0"/>
        <v>Distrito Central439054</v>
      </c>
      <c r="B15" s="41" t="str">
        <f>+COVID_CL_CONFIRMA!$H15&amp;COVID_CL_CONFIRMA!$E15</f>
        <v>Distrito Central43905</v>
      </c>
      <c r="C15" s="41" t="str">
        <f t="shared" si="1"/>
        <v>Francisco Morazan43905</v>
      </c>
      <c r="D15" s="42">
        <f t="shared" si="2"/>
        <v>4</v>
      </c>
      <c r="E15" s="43">
        <v>43905</v>
      </c>
      <c r="F15" s="42">
        <f>+IFERROR(VLOOKUP(COVID_CL_CONFIRMA!$G15,'LOCALIZA HN'!$Q$9:$R$26,2,0),99)</f>
        <v>8</v>
      </c>
      <c r="G15" s="6" t="s">
        <v>17</v>
      </c>
      <c r="H15" s="14" t="s">
        <v>18</v>
      </c>
      <c r="I15" s="42" t="str">
        <f>+IFERROR(IF(VALUE(MID(VLOOKUP(H15,'LOCALIZA HN'!$B$9:$O$306,8,0),2,1))&lt;&gt;COVID_CL_CONFIRMA!$F15,"Error",VLOOKUP(H15,'LOCALIZA HN'!$B$9:$O$306,8,0)),99999)</f>
        <v>0801</v>
      </c>
      <c r="J15" s="8" t="s">
        <v>19</v>
      </c>
      <c r="K15" s="8" t="s">
        <v>27</v>
      </c>
      <c r="L15" s="11" t="s">
        <v>20</v>
      </c>
      <c r="M15" s="44" t="str">
        <f t="shared" si="3"/>
        <v>Confirmado</v>
      </c>
      <c r="N15" s="44">
        <f>+VLOOKUP(Table_6[[#This Row],[ID_Municipio]],Table_4[[CodigoMuni]:[Long_2]],3,0)</f>
        <v>14.175800000000001</v>
      </c>
      <c r="O15" s="44"/>
      <c r="P15" s="44" t="str">
        <f t="shared" si="4"/>
        <v>HONDURAS</v>
      </c>
      <c r="Q15" s="30"/>
    </row>
    <row r="16" spans="1:18" ht="14.25" customHeight="1">
      <c r="A16" s="41" t="str">
        <f t="shared" si="0"/>
        <v>Distrito Central439055</v>
      </c>
      <c r="B16" s="41" t="str">
        <f>+COVID_CL_CONFIRMA!$H16&amp;COVID_CL_CONFIRMA!$E16</f>
        <v>Distrito Central43905</v>
      </c>
      <c r="C16" s="41" t="str">
        <f t="shared" si="1"/>
        <v>Francisco Morazan43905</v>
      </c>
      <c r="D16" s="42">
        <f t="shared" si="2"/>
        <v>5</v>
      </c>
      <c r="E16" s="43">
        <v>43905</v>
      </c>
      <c r="F16" s="42">
        <f>+IFERROR(VLOOKUP(COVID_CL_CONFIRMA!$G16,'LOCALIZA HN'!$Q$9:$R$26,2,0),99)</f>
        <v>8</v>
      </c>
      <c r="G16" s="6" t="s">
        <v>17</v>
      </c>
      <c r="H16" s="14" t="s">
        <v>18</v>
      </c>
      <c r="I16" s="42" t="str">
        <f>+IFERROR(IF(VALUE(MID(VLOOKUP(H16,'LOCALIZA HN'!$B$9:$O$306,8,0),2,1))&lt;&gt;COVID_CL_CONFIRMA!$F16,"Error",VLOOKUP(H16,'LOCALIZA HN'!$B$9:$O$306,8,0)),99999)</f>
        <v>0801</v>
      </c>
      <c r="J16" s="8" t="s">
        <v>28</v>
      </c>
      <c r="K16" s="8">
        <v>44</v>
      </c>
      <c r="L16" s="11" t="s">
        <v>20</v>
      </c>
      <c r="M16" s="44" t="str">
        <f t="shared" si="3"/>
        <v>Confirmado</v>
      </c>
      <c r="N16" s="44">
        <f>+VLOOKUP(Table_6[[#This Row],[ID_Municipio]],Table_4[[CodigoMuni]:[Long_2]],3,0)</f>
        <v>14.175800000000001</v>
      </c>
      <c r="O16" s="44"/>
      <c r="P16" s="44" t="str">
        <f t="shared" si="4"/>
        <v>HONDURAS</v>
      </c>
      <c r="Q16" s="30"/>
    </row>
    <row r="17" spans="1:17" ht="14.25" customHeight="1">
      <c r="A17" s="41" t="str">
        <f t="shared" si="0"/>
        <v>Choluteca439056</v>
      </c>
      <c r="B17" s="41" t="str">
        <f>+COVID_CL_CONFIRMA!$H17&amp;COVID_CL_CONFIRMA!$E17</f>
        <v>Choluteca43905</v>
      </c>
      <c r="C17" s="41" t="str">
        <f t="shared" si="1"/>
        <v>Choluteca43905</v>
      </c>
      <c r="D17" s="42">
        <f t="shared" si="2"/>
        <v>6</v>
      </c>
      <c r="E17" s="43">
        <v>43905</v>
      </c>
      <c r="F17" s="42">
        <f>+IFERROR(VLOOKUP(COVID_CL_CONFIRMA!$G17,'LOCALIZA HN'!$Q$9:$R$26,2,0),99)</f>
        <v>6</v>
      </c>
      <c r="G17" s="6" t="s">
        <v>29</v>
      </c>
      <c r="H17" s="47" t="s">
        <v>29</v>
      </c>
      <c r="I17" s="42" t="str">
        <f>+IFERROR(IF(VALUE(MID(VLOOKUP(H17,'LOCALIZA HN'!$B$9:$O$306,8,0),2,1))&lt;&gt;COVID_CL_CONFIRMA!$F17,"Error",VLOOKUP(H17,'LOCALIZA HN'!$B$9:$O$306,8,0)),99999)</f>
        <v>0601</v>
      </c>
      <c r="J17" s="8" t="s">
        <v>19</v>
      </c>
      <c r="K17" s="8">
        <v>30</v>
      </c>
      <c r="L17" s="11" t="s">
        <v>20</v>
      </c>
      <c r="M17" s="44" t="str">
        <f t="shared" si="3"/>
        <v>Confirmado</v>
      </c>
      <c r="N17" s="46" t="s">
        <v>30</v>
      </c>
      <c r="O17" s="46" t="s">
        <v>31</v>
      </c>
      <c r="P17" s="44" t="str">
        <f t="shared" si="4"/>
        <v>HONDURAS</v>
      </c>
      <c r="Q17" s="30"/>
    </row>
    <row r="18" spans="1:17" ht="14.25" customHeight="1">
      <c r="A18" s="41" t="str">
        <f t="shared" si="0"/>
        <v>Distrito Central439067</v>
      </c>
      <c r="B18" s="41" t="str">
        <f>+COVID_CL_CONFIRMA!$H18&amp;COVID_CL_CONFIRMA!$E18</f>
        <v>Distrito Central43906</v>
      </c>
      <c r="C18" s="41" t="str">
        <f t="shared" si="1"/>
        <v>Francisco Morazan43906</v>
      </c>
      <c r="D18" s="42">
        <f t="shared" si="2"/>
        <v>7</v>
      </c>
      <c r="E18" s="43">
        <v>43906</v>
      </c>
      <c r="F18" s="42">
        <f>+IFERROR(VLOOKUP(COVID_CL_CONFIRMA!$G18,'LOCALIZA HN'!$Q$9:$R$26,2,0),99)</f>
        <v>8</v>
      </c>
      <c r="G18" s="6" t="s">
        <v>17</v>
      </c>
      <c r="H18" s="14" t="s">
        <v>18</v>
      </c>
      <c r="I18" s="42" t="str">
        <f>+IFERROR(IF(VALUE(MID(VLOOKUP(H18,'LOCALIZA HN'!$B$9:$O$306,8,0),2,1))&lt;&gt;COVID_CL_CONFIRMA!$F18,"Error",VLOOKUP(H18,'LOCALIZA HN'!$B$9:$O$306,8,0)),99999)</f>
        <v>0801</v>
      </c>
      <c r="J18" s="8" t="s">
        <v>19</v>
      </c>
      <c r="K18" s="8">
        <v>15</v>
      </c>
      <c r="L18" s="11" t="s">
        <v>20</v>
      </c>
      <c r="M18" s="44" t="str">
        <f t="shared" si="3"/>
        <v>Confirmado</v>
      </c>
      <c r="N18" s="44"/>
      <c r="O18" s="44"/>
      <c r="P18" s="44" t="str">
        <f t="shared" si="4"/>
        <v>HONDURAS</v>
      </c>
      <c r="Q18" s="30"/>
    </row>
    <row r="19" spans="1:17" ht="14.25" customHeight="1">
      <c r="A19" s="41" t="str">
        <f t="shared" si="0"/>
        <v>Distrito Central439068</v>
      </c>
      <c r="B19" s="41" t="str">
        <f>+COVID_CL_CONFIRMA!$H19&amp;COVID_CL_CONFIRMA!$E19</f>
        <v>Distrito Central43906</v>
      </c>
      <c r="C19" s="41" t="str">
        <f t="shared" si="1"/>
        <v>Francisco Morazan43906</v>
      </c>
      <c r="D19" s="42">
        <f t="shared" si="2"/>
        <v>8</v>
      </c>
      <c r="E19" s="43">
        <v>43906</v>
      </c>
      <c r="F19" s="42">
        <f>+IFERROR(VLOOKUP(COVID_CL_CONFIRMA!$G19,'LOCALIZA HN'!$Q$9:$R$26,2,0),99)</f>
        <v>8</v>
      </c>
      <c r="G19" s="6" t="s">
        <v>17</v>
      </c>
      <c r="H19" s="14" t="s">
        <v>18</v>
      </c>
      <c r="I19" s="42" t="str">
        <f>+IFERROR(IF(VALUE(MID(VLOOKUP(H19,'LOCALIZA HN'!$B$9:$O$306,8,0),2,1))&lt;&gt;COVID_CL_CONFIRMA!$F19,"Error",VLOOKUP(H19,'LOCALIZA HN'!$B$9:$O$306,8,0)),99999)</f>
        <v>0801</v>
      </c>
      <c r="J19" s="8" t="s">
        <v>19</v>
      </c>
      <c r="K19" s="8">
        <v>28</v>
      </c>
      <c r="L19" s="11" t="s">
        <v>20</v>
      </c>
      <c r="M19" s="44" t="str">
        <f t="shared" si="3"/>
        <v>Confirmado</v>
      </c>
      <c r="O19" s="44"/>
      <c r="P19" s="44" t="str">
        <f t="shared" si="4"/>
        <v>HONDURAS</v>
      </c>
      <c r="Q19" s="30"/>
    </row>
    <row r="20" spans="1:17" ht="14.25" customHeight="1">
      <c r="A20" s="41" t="str">
        <f t="shared" si="0"/>
        <v>San Pedro Sula439079</v>
      </c>
      <c r="B20" s="41" t="str">
        <f>+COVID_CL_CONFIRMA!$H20&amp;COVID_CL_CONFIRMA!$E20</f>
        <v>San Pedro Sula43907</v>
      </c>
      <c r="C20" s="41" t="str">
        <f t="shared" si="1"/>
        <v>Cortes43907</v>
      </c>
      <c r="D20" s="42">
        <f t="shared" si="2"/>
        <v>9</v>
      </c>
      <c r="E20" s="43">
        <v>43907</v>
      </c>
      <c r="F20" s="42">
        <f>+IFERROR(VLOOKUP(COVID_CL_CONFIRMA!$G20,'LOCALIZA HN'!$Q$9:$R$26,2,0),99)</f>
        <v>5</v>
      </c>
      <c r="G20" s="6" t="s">
        <v>32</v>
      </c>
      <c r="H20" s="14" t="s">
        <v>33</v>
      </c>
      <c r="I20" s="42" t="str">
        <f>+IFERROR(IF(VALUE(MID(VLOOKUP(H20,'LOCALIZA HN'!$B$9:$O$306,8,0),2,1))&lt;&gt;COVID_CL_CONFIRMA!$F20,"Error",VLOOKUP(H20,'LOCALIZA HN'!$B$9:$O$306,8,0)),99999)</f>
        <v>0501</v>
      </c>
      <c r="J20" s="8" t="s">
        <v>28</v>
      </c>
      <c r="K20" s="10" t="s">
        <v>34</v>
      </c>
      <c r="L20" s="11" t="s">
        <v>20</v>
      </c>
      <c r="M20" s="44" t="str">
        <f t="shared" si="3"/>
        <v>Confirmado</v>
      </c>
      <c r="N20" s="44"/>
      <c r="O20" s="44"/>
      <c r="P20" s="44" t="str">
        <f t="shared" si="4"/>
        <v>HONDURAS</v>
      </c>
      <c r="Q20" s="30"/>
    </row>
    <row r="21" spans="1:17" ht="14.25" customHeight="1">
      <c r="A21" s="41" t="str">
        <f t="shared" si="0"/>
        <v>San Pedro Sula4390810</v>
      </c>
      <c r="B21" s="41" t="str">
        <f>+COVID_CL_CONFIRMA!$H21&amp;COVID_CL_CONFIRMA!$E21</f>
        <v>San Pedro Sula43908</v>
      </c>
      <c r="C21" s="41" t="str">
        <f t="shared" si="1"/>
        <v>Cortes43908</v>
      </c>
      <c r="D21" s="42">
        <f t="shared" si="2"/>
        <v>10</v>
      </c>
      <c r="E21" s="43">
        <v>43908</v>
      </c>
      <c r="F21" s="42">
        <f>+IFERROR(VLOOKUP(COVID_CL_CONFIRMA!$G21,'LOCALIZA HN'!$Q$9:$R$26,2,0),99)</f>
        <v>5</v>
      </c>
      <c r="G21" s="6" t="s">
        <v>32</v>
      </c>
      <c r="H21" s="14" t="s">
        <v>33</v>
      </c>
      <c r="I21" s="42" t="str">
        <f>+IFERROR(IF(VALUE(MID(VLOOKUP(H21,'LOCALIZA HN'!$B$9:$O$306,8,0),2,1))&lt;&gt;COVID_CL_CONFIRMA!$F21,"Error",VLOOKUP(H21,'LOCALIZA HN'!$B$9:$O$306,8,0)),99999)</f>
        <v>0501</v>
      </c>
      <c r="J21" s="8" t="s">
        <v>19</v>
      </c>
      <c r="K21" s="8">
        <v>66</v>
      </c>
      <c r="L21" s="11" t="s">
        <v>20</v>
      </c>
      <c r="M21" s="44" t="str">
        <f t="shared" si="3"/>
        <v>Confirmado</v>
      </c>
      <c r="N21" s="44"/>
      <c r="O21" s="44"/>
      <c r="P21" s="44" t="str">
        <f t="shared" si="4"/>
        <v>HONDURAS</v>
      </c>
      <c r="Q21" s="30"/>
    </row>
    <row r="22" spans="1:17" ht="14.25" customHeight="1">
      <c r="A22" s="41" t="str">
        <f t="shared" si="0"/>
        <v>Distrito Central4390811</v>
      </c>
      <c r="B22" s="41" t="str">
        <f>+COVID_CL_CONFIRMA!$H22&amp;COVID_CL_CONFIRMA!$E22</f>
        <v>Distrito Central43908</v>
      </c>
      <c r="C22" s="41" t="str">
        <f t="shared" si="1"/>
        <v>Francisco Morazan43908</v>
      </c>
      <c r="D22" s="42">
        <f t="shared" si="2"/>
        <v>11</v>
      </c>
      <c r="E22" s="43">
        <v>43908</v>
      </c>
      <c r="F22" s="42">
        <f>+IFERROR(VLOOKUP(COVID_CL_CONFIRMA!$G22,'LOCALIZA HN'!$Q$9:$R$26,2,0),99)</f>
        <v>8</v>
      </c>
      <c r="G22" s="6" t="s">
        <v>17</v>
      </c>
      <c r="H22" s="14" t="s">
        <v>18</v>
      </c>
      <c r="I22" s="42" t="str">
        <f>+IFERROR(IF(VALUE(MID(VLOOKUP(H22,'LOCALIZA HN'!$B$9:$O$306,8,0),2,1))&lt;&gt;COVID_CL_CONFIRMA!$F22,"Error",VLOOKUP(H22,'LOCALIZA HN'!$B$9:$O$306,8,0)),99999)</f>
        <v>0801</v>
      </c>
      <c r="J22" s="8" t="s">
        <v>28</v>
      </c>
      <c r="K22" s="8">
        <v>43</v>
      </c>
      <c r="L22" s="11" t="s">
        <v>20</v>
      </c>
      <c r="M22" s="44" t="str">
        <f t="shared" si="3"/>
        <v>Confirmado</v>
      </c>
      <c r="N22" s="44"/>
      <c r="O22" s="44"/>
      <c r="P22" s="44" t="str">
        <f t="shared" si="4"/>
        <v>HONDURAS</v>
      </c>
      <c r="Q22" s="30"/>
    </row>
    <row r="23" spans="1:17" ht="14.25" customHeight="1">
      <c r="A23" s="41" t="str">
        <f t="shared" si="0"/>
        <v>El Triunfo4390812</v>
      </c>
      <c r="B23" s="41" t="str">
        <f>+COVID_CL_CONFIRMA!$H23&amp;COVID_CL_CONFIRMA!$E23</f>
        <v>El Triunfo43908</v>
      </c>
      <c r="C23" s="41" t="str">
        <f t="shared" si="1"/>
        <v>Choluteca43908</v>
      </c>
      <c r="D23" s="42">
        <f t="shared" si="2"/>
        <v>12</v>
      </c>
      <c r="E23" s="43">
        <v>43908</v>
      </c>
      <c r="F23" s="42">
        <f>+IFERROR(VLOOKUP(COVID_CL_CONFIRMA!$G23,'LOCALIZA HN'!$Q$9:$R$26,2,0),99)</f>
        <v>6</v>
      </c>
      <c r="G23" s="6" t="s">
        <v>29</v>
      </c>
      <c r="H23" s="14" t="s">
        <v>35</v>
      </c>
      <c r="I23" s="42" t="str">
        <f>+IFERROR(IF(VALUE(MID(VLOOKUP(H23,'LOCALIZA HN'!$B$9:$O$306,8,0),2,1))&lt;&gt;COVID_CL_CONFIRMA!$F23,"Error",VLOOKUP(H23,'LOCALIZA HN'!$B$9:$O$306,8,0)),99999)</f>
        <v>0606</v>
      </c>
      <c r="J23" s="8" t="s">
        <v>28</v>
      </c>
      <c r="K23" s="8">
        <v>4</v>
      </c>
      <c r="L23" s="11" t="s">
        <v>20</v>
      </c>
      <c r="M23" s="44" t="str">
        <f t="shared" si="3"/>
        <v>Confirmado</v>
      </c>
      <c r="N23" s="46" t="s">
        <v>36</v>
      </c>
      <c r="O23" s="46" t="s">
        <v>37</v>
      </c>
      <c r="P23" s="44" t="str">
        <f t="shared" si="4"/>
        <v>HONDURAS</v>
      </c>
      <c r="Q23" s="30"/>
    </row>
    <row r="24" spans="1:17" ht="14.25" customHeight="1">
      <c r="A24" s="41" t="str">
        <f t="shared" si="0"/>
        <v>Distrito Central4390913</v>
      </c>
      <c r="B24" s="41" t="str">
        <f>+COVID_CL_CONFIRMA!$H24&amp;COVID_CL_CONFIRMA!$E24</f>
        <v>Distrito Central43909</v>
      </c>
      <c r="C24" s="41" t="str">
        <f t="shared" si="1"/>
        <v>Francisco Morazan43909</v>
      </c>
      <c r="D24" s="42">
        <f t="shared" si="2"/>
        <v>13</v>
      </c>
      <c r="E24" s="43">
        <v>43909</v>
      </c>
      <c r="F24" s="42">
        <f>+IFERROR(VLOOKUP(COVID_CL_CONFIRMA!$G24,'LOCALIZA HN'!$Q$9:$R$26,2,0),99)</f>
        <v>8</v>
      </c>
      <c r="G24" s="6" t="s">
        <v>17</v>
      </c>
      <c r="H24" s="14" t="s">
        <v>18</v>
      </c>
      <c r="I24" s="42" t="str">
        <f>+IFERROR(IF(VALUE(MID(VLOOKUP(H24,'LOCALIZA HN'!$B$9:$O$306,8,0),2,1))&lt;&gt;COVID_CL_CONFIRMA!$F24,"Error",VLOOKUP(H24,'LOCALIZA HN'!$B$9:$O$306,8,0)),99999)</f>
        <v>0801</v>
      </c>
      <c r="J24" s="8" t="s">
        <v>19</v>
      </c>
      <c r="K24" s="8">
        <v>15</v>
      </c>
      <c r="L24" s="11" t="s">
        <v>20</v>
      </c>
      <c r="M24" s="44" t="str">
        <f t="shared" si="3"/>
        <v>Confirmado</v>
      </c>
      <c r="N24" s="44"/>
      <c r="O24" s="44"/>
      <c r="P24" s="44" t="str">
        <f t="shared" si="4"/>
        <v>HONDURAS</v>
      </c>
      <c r="Q24" s="30"/>
    </row>
    <row r="25" spans="1:17" ht="14.25" customHeight="1">
      <c r="A25" s="41" t="str">
        <f t="shared" si="0"/>
        <v>Distrito Central4390914</v>
      </c>
      <c r="B25" s="41" t="str">
        <f>+COVID_CL_CONFIRMA!$H25&amp;COVID_CL_CONFIRMA!$E25</f>
        <v>Distrito Central43909</v>
      </c>
      <c r="C25" s="41" t="str">
        <f t="shared" si="1"/>
        <v>Francisco Morazan43909</v>
      </c>
      <c r="D25" s="42">
        <f t="shared" si="2"/>
        <v>14</v>
      </c>
      <c r="E25" s="43">
        <v>43909</v>
      </c>
      <c r="F25" s="42">
        <f>+IFERROR(VLOOKUP(COVID_CL_CONFIRMA!$G25,'LOCALIZA HN'!$Q$9:$R$26,2,0),99)</f>
        <v>8</v>
      </c>
      <c r="G25" s="6" t="s">
        <v>17</v>
      </c>
      <c r="H25" s="14" t="s">
        <v>18</v>
      </c>
      <c r="I25" s="42" t="str">
        <f>+IFERROR(IF(VALUE(MID(VLOOKUP(H25,'LOCALIZA HN'!$B$9:$O$306,8,0),2,1))&lt;&gt;COVID_CL_CONFIRMA!$F25,"Error",VLOOKUP(H25,'LOCALIZA HN'!$B$9:$O$306,8,0)),99999)</f>
        <v>0801</v>
      </c>
      <c r="J25" s="8" t="s">
        <v>19</v>
      </c>
      <c r="K25" s="8">
        <v>59</v>
      </c>
      <c r="L25" s="11" t="s">
        <v>20</v>
      </c>
      <c r="M25" s="44" t="str">
        <f t="shared" si="3"/>
        <v>Confirmado</v>
      </c>
      <c r="N25" s="44"/>
      <c r="O25" s="44"/>
      <c r="P25" s="44" t="str">
        <f t="shared" si="4"/>
        <v>HONDURAS</v>
      </c>
      <c r="Q25" s="30"/>
    </row>
    <row r="26" spans="1:17" ht="14.25" customHeight="1">
      <c r="A26" s="41" t="str">
        <f t="shared" si="0"/>
        <v>4390915</v>
      </c>
      <c r="B26" s="41" t="str">
        <f>+COVID_CL_CONFIRMA!$H26&amp;COVID_CL_CONFIRMA!$E26</f>
        <v>43909</v>
      </c>
      <c r="C26" s="41" t="str">
        <f t="shared" si="1"/>
        <v>Francisco Morazan43909</v>
      </c>
      <c r="D26" s="42">
        <f t="shared" si="2"/>
        <v>15</v>
      </c>
      <c r="E26" s="43">
        <v>43909</v>
      </c>
      <c r="F26" s="42">
        <f>+IFERROR(VLOOKUP(COVID_CL_CONFIRMA!$G26,'LOCALIZA HN'!$Q$9:$R$26,2,0),99)</f>
        <v>8</v>
      </c>
      <c r="G26" s="6" t="s">
        <v>17</v>
      </c>
      <c r="H26" s="47"/>
      <c r="I26" s="42">
        <f>+IFERROR(IF(VALUE(MID(VLOOKUP(H26,'LOCALIZA HN'!$B$9:$O$306,8,0),2,1))&lt;&gt;COVID_CL_CONFIRMA!$F26,"Error",VLOOKUP(H26,'LOCALIZA HN'!$B$9:$O$306,8,0)),99999)</f>
        <v>99999</v>
      </c>
      <c r="J26" s="8" t="s">
        <v>28</v>
      </c>
      <c r="K26" s="8">
        <v>20</v>
      </c>
      <c r="L26" s="11" t="s">
        <v>20</v>
      </c>
      <c r="M26" s="44" t="str">
        <f t="shared" si="3"/>
        <v>Confirmado</v>
      </c>
      <c r="N26" s="44"/>
      <c r="O26" s="44"/>
      <c r="P26" s="44" t="str">
        <f t="shared" si="4"/>
        <v>HONDURAS</v>
      </c>
      <c r="Q26" s="30"/>
    </row>
    <row r="27" spans="1:17" ht="14.25" customHeight="1">
      <c r="A27" s="41" t="str">
        <f t="shared" si="0"/>
        <v>Distrito Central4390916</v>
      </c>
      <c r="B27" s="41" t="str">
        <f>+COVID_CL_CONFIRMA!$H27&amp;COVID_CL_CONFIRMA!$E27</f>
        <v>Distrito Central43909</v>
      </c>
      <c r="C27" s="41" t="str">
        <f t="shared" si="1"/>
        <v>Francisco Morazan43909</v>
      </c>
      <c r="D27" s="42">
        <f t="shared" si="2"/>
        <v>16</v>
      </c>
      <c r="E27" s="43">
        <v>43909</v>
      </c>
      <c r="F27" s="42">
        <f>+IFERROR(VLOOKUP(COVID_CL_CONFIRMA!$G27,'LOCALIZA HN'!$Q$9:$R$26,2,0),99)</f>
        <v>8</v>
      </c>
      <c r="G27" s="6" t="s">
        <v>17</v>
      </c>
      <c r="H27" s="47" t="s">
        <v>18</v>
      </c>
      <c r="I27" s="42" t="str">
        <f>+IFERROR(IF(VALUE(MID(VLOOKUP(H27,'LOCALIZA HN'!$B$9:$O$306,8,0),2,1))&lt;&gt;COVID_CL_CONFIRMA!$F27,"Error",VLOOKUP(H27,'LOCALIZA HN'!$B$9:$O$306,8,0)),99999)</f>
        <v>0801</v>
      </c>
      <c r="J27" s="8" t="s">
        <v>19</v>
      </c>
      <c r="K27" s="8">
        <v>27</v>
      </c>
      <c r="L27" s="11" t="s">
        <v>20</v>
      </c>
      <c r="M27" s="44" t="str">
        <f t="shared" si="3"/>
        <v>Confirmado</v>
      </c>
      <c r="N27" s="44"/>
      <c r="O27" s="44"/>
      <c r="P27" s="44" t="str">
        <f t="shared" si="4"/>
        <v>HONDURAS</v>
      </c>
      <c r="Q27" s="30"/>
    </row>
    <row r="28" spans="1:17" ht="14.25" customHeight="1">
      <c r="A28" s="41" t="str">
        <f t="shared" si="0"/>
        <v>Distrito Central4390917</v>
      </c>
      <c r="B28" s="41" t="str">
        <f>+COVID_CL_CONFIRMA!$H28&amp;COVID_CL_CONFIRMA!$E28</f>
        <v>Distrito Central43909</v>
      </c>
      <c r="C28" s="41" t="str">
        <f t="shared" si="1"/>
        <v>Francisco Morazan43909</v>
      </c>
      <c r="D28" s="42">
        <f t="shared" si="2"/>
        <v>17</v>
      </c>
      <c r="E28" s="43">
        <v>43909</v>
      </c>
      <c r="F28" s="42">
        <f>+IFERROR(VLOOKUP(COVID_CL_CONFIRMA!$G28,'LOCALIZA HN'!$Q$9:$R$26,2,0),99)</f>
        <v>8</v>
      </c>
      <c r="G28" s="6" t="s">
        <v>17</v>
      </c>
      <c r="H28" s="14" t="s">
        <v>18</v>
      </c>
      <c r="I28" s="42" t="str">
        <f>+IFERROR(IF(VALUE(MID(VLOOKUP(H28,'LOCALIZA HN'!$B$9:$O$306,8,0),2,1))&lt;&gt;COVID_CL_CONFIRMA!$F28,"Error",VLOOKUP(H28,'LOCALIZA HN'!$B$9:$O$306,8,0)),99999)</f>
        <v>0801</v>
      </c>
      <c r="J28" s="8" t="s">
        <v>19</v>
      </c>
      <c r="K28" s="8">
        <v>25</v>
      </c>
      <c r="L28" s="11" t="s">
        <v>20</v>
      </c>
      <c r="M28" s="44" t="str">
        <f t="shared" si="3"/>
        <v>Confirmado</v>
      </c>
      <c r="N28" s="44"/>
      <c r="O28" s="44"/>
      <c r="P28" s="44" t="str">
        <f t="shared" si="4"/>
        <v>HONDURAS</v>
      </c>
      <c r="Q28" s="30"/>
    </row>
    <row r="29" spans="1:17" ht="14.25" customHeight="1">
      <c r="A29" s="41" t="str">
        <f t="shared" si="0"/>
        <v>Distrito Central4390918</v>
      </c>
      <c r="B29" s="41" t="str">
        <f>+COVID_CL_CONFIRMA!$H29&amp;COVID_CL_CONFIRMA!$E29</f>
        <v>Distrito Central43909</v>
      </c>
      <c r="C29" s="41" t="str">
        <f t="shared" si="1"/>
        <v>Francisco Morazan43909</v>
      </c>
      <c r="D29" s="42">
        <f t="shared" si="2"/>
        <v>18</v>
      </c>
      <c r="E29" s="43">
        <v>43909</v>
      </c>
      <c r="F29" s="42">
        <f>+IFERROR(VLOOKUP(COVID_CL_CONFIRMA!$G29,'LOCALIZA HN'!$Q$9:$R$26,2,0),99)</f>
        <v>8</v>
      </c>
      <c r="G29" s="6" t="s">
        <v>17</v>
      </c>
      <c r="H29" s="47" t="s">
        <v>18</v>
      </c>
      <c r="I29" s="42" t="str">
        <f>+IFERROR(IF(VALUE(MID(VLOOKUP(H29,'LOCALIZA HN'!$B$9:$O$306,8,0),2,1))&lt;&gt;COVID_CL_CONFIRMA!$F29,"Error",VLOOKUP(H29,'LOCALIZA HN'!$B$9:$O$306,8,0)),99999)</f>
        <v>0801</v>
      </c>
      <c r="J29" s="8" t="s">
        <v>19</v>
      </c>
      <c r="K29" s="8">
        <v>15</v>
      </c>
      <c r="L29" s="11" t="s">
        <v>20</v>
      </c>
      <c r="M29" s="44" t="str">
        <f t="shared" si="3"/>
        <v>Confirmado</v>
      </c>
      <c r="N29" s="44"/>
      <c r="O29" s="44"/>
      <c r="P29" s="44" t="str">
        <f t="shared" si="4"/>
        <v>HONDURAS</v>
      </c>
      <c r="Q29" s="30"/>
    </row>
    <row r="30" spans="1:17" ht="14.25" customHeight="1">
      <c r="A30" s="41" t="str">
        <f t="shared" si="0"/>
        <v>Distrito Central4390919</v>
      </c>
      <c r="B30" s="41" t="str">
        <f>+COVID_CL_CONFIRMA!$H30&amp;COVID_CL_CONFIRMA!$E30</f>
        <v>Distrito Central43909</v>
      </c>
      <c r="C30" s="41" t="str">
        <f t="shared" si="1"/>
        <v>Francisco Morazan43909</v>
      </c>
      <c r="D30" s="42">
        <f t="shared" si="2"/>
        <v>19</v>
      </c>
      <c r="E30" s="43">
        <v>43909</v>
      </c>
      <c r="F30" s="42">
        <f>+IFERROR(VLOOKUP(COVID_CL_CONFIRMA!$G30,'LOCALIZA HN'!$Q$9:$R$26,2,0),99)</f>
        <v>8</v>
      </c>
      <c r="G30" s="6" t="s">
        <v>17</v>
      </c>
      <c r="H30" s="14" t="s">
        <v>18</v>
      </c>
      <c r="I30" s="42" t="str">
        <f>+IFERROR(IF(VALUE(MID(VLOOKUP(H30,'LOCALIZA HN'!$B$9:$O$306,8,0),2,1))&lt;&gt;COVID_CL_CONFIRMA!$F30,"Error",VLOOKUP(H30,'LOCALIZA HN'!$B$9:$O$306,8,0)),99999)</f>
        <v>0801</v>
      </c>
      <c r="J30" s="8" t="s">
        <v>19</v>
      </c>
      <c r="K30" s="8">
        <v>17</v>
      </c>
      <c r="L30" s="11" t="s">
        <v>20</v>
      </c>
      <c r="M30" s="44" t="str">
        <f t="shared" si="3"/>
        <v>Confirmado</v>
      </c>
      <c r="N30" s="44"/>
      <c r="O30" s="44"/>
      <c r="P30" s="44" t="str">
        <f t="shared" si="4"/>
        <v>HONDURAS</v>
      </c>
      <c r="Q30" s="30"/>
    </row>
    <row r="31" spans="1:17" ht="14.25" customHeight="1">
      <c r="A31" s="41" t="str">
        <f t="shared" si="0"/>
        <v>Puerto Cortes4390920</v>
      </c>
      <c r="B31" s="41" t="str">
        <f>+COVID_CL_CONFIRMA!$H31&amp;COVID_CL_CONFIRMA!$E31</f>
        <v>Puerto Cortes43909</v>
      </c>
      <c r="C31" s="41" t="str">
        <f t="shared" si="1"/>
        <v>Cortes43909</v>
      </c>
      <c r="D31" s="42">
        <f t="shared" si="2"/>
        <v>20</v>
      </c>
      <c r="E31" s="38">
        <v>43909</v>
      </c>
      <c r="F31" s="42">
        <f>+IFERROR(VLOOKUP(COVID_CL_CONFIRMA!$G31,'LOCALIZA HN'!$Q$9:$R$26,2,0),99)</f>
        <v>5</v>
      </c>
      <c r="G31" s="6" t="s">
        <v>32</v>
      </c>
      <c r="H31" s="14" t="s">
        <v>38</v>
      </c>
      <c r="I31" s="42" t="str">
        <f>+IFERROR(IF(VALUE(MID(VLOOKUP(H31,'LOCALIZA HN'!$B$9:$O$306,8,0),2,1))&lt;&gt;COVID_CL_CONFIRMA!$F31,"Error",VLOOKUP(H31,'LOCALIZA HN'!$B$9:$O$306,8,0)),99999)</f>
        <v>0506</v>
      </c>
      <c r="J31" s="8" t="s">
        <v>19</v>
      </c>
      <c r="K31" s="8">
        <v>68</v>
      </c>
      <c r="L31" s="11" t="s">
        <v>20</v>
      </c>
      <c r="M31" s="44" t="str">
        <f t="shared" si="3"/>
        <v>Confirmado</v>
      </c>
      <c r="N31" s="44"/>
      <c r="O31" s="44"/>
      <c r="P31" s="44" t="str">
        <f t="shared" si="4"/>
        <v>HONDURAS</v>
      </c>
      <c r="Q31" s="30"/>
    </row>
    <row r="32" spans="1:17" ht="14.25" customHeight="1">
      <c r="A32" s="41" t="str">
        <f t="shared" si="0"/>
        <v>San Pedro Sula4390921</v>
      </c>
      <c r="B32" s="41" t="str">
        <f>+COVID_CL_CONFIRMA!$H32&amp;COVID_CL_CONFIRMA!$E32</f>
        <v>San Pedro Sula43909</v>
      </c>
      <c r="C32" s="41" t="str">
        <f t="shared" si="1"/>
        <v>Cortes43909</v>
      </c>
      <c r="D32" s="42">
        <f t="shared" si="2"/>
        <v>21</v>
      </c>
      <c r="E32" s="43">
        <v>43909</v>
      </c>
      <c r="F32" s="42">
        <f>+IFERROR(VLOOKUP(COVID_CL_CONFIRMA!$G32,'LOCALIZA HN'!$Q$9:$R$26,2,0),99)</f>
        <v>5</v>
      </c>
      <c r="G32" s="6" t="s">
        <v>32</v>
      </c>
      <c r="H32" s="14" t="s">
        <v>33</v>
      </c>
      <c r="I32" s="42" t="str">
        <f>+IFERROR(IF(VALUE(MID(VLOOKUP(H32,'LOCALIZA HN'!$B$9:$O$306,8,0),2,1))&lt;&gt;COVID_CL_CONFIRMA!$F32,"Error",VLOOKUP(H32,'LOCALIZA HN'!$B$9:$O$306,8,0)),99999)</f>
        <v>0501</v>
      </c>
      <c r="J32" s="8" t="s">
        <v>28</v>
      </c>
      <c r="K32" s="8">
        <v>31</v>
      </c>
      <c r="L32" s="11" t="s">
        <v>20</v>
      </c>
      <c r="M32" s="44" t="str">
        <f t="shared" si="3"/>
        <v>Confirmado</v>
      </c>
      <c r="N32" s="44"/>
      <c r="O32" s="44"/>
      <c r="P32" s="44" t="str">
        <f t="shared" si="4"/>
        <v>HONDURAS</v>
      </c>
      <c r="Q32" s="30"/>
    </row>
    <row r="33" spans="1:17" ht="14.25" customHeight="1">
      <c r="A33" s="41" t="str">
        <f t="shared" si="0"/>
        <v>San Pedro Sula4390922</v>
      </c>
      <c r="B33" s="41" t="str">
        <f>+COVID_CL_CONFIRMA!$H33&amp;COVID_CL_CONFIRMA!$E33</f>
        <v>San Pedro Sula43909</v>
      </c>
      <c r="C33" s="41" t="str">
        <f t="shared" si="1"/>
        <v>Cortes43909</v>
      </c>
      <c r="D33" s="42">
        <f t="shared" si="2"/>
        <v>22</v>
      </c>
      <c r="E33" s="43">
        <v>43909</v>
      </c>
      <c r="F33" s="42">
        <f>+IFERROR(VLOOKUP(COVID_CL_CONFIRMA!$G33,'LOCALIZA HN'!$Q$9:$R$26,2,0),99)</f>
        <v>5</v>
      </c>
      <c r="G33" s="6" t="s">
        <v>32</v>
      </c>
      <c r="H33" s="14" t="s">
        <v>33</v>
      </c>
      <c r="I33" s="42" t="str">
        <f>+IFERROR(IF(VALUE(MID(VLOOKUP(H33,'LOCALIZA HN'!$B$9:$O$306,8,0),2,1))&lt;&gt;COVID_CL_CONFIRMA!$F33,"Error",VLOOKUP(H33,'LOCALIZA HN'!$B$9:$O$306,8,0)),99999)</f>
        <v>0501</v>
      </c>
      <c r="J33" s="8" t="s">
        <v>28</v>
      </c>
      <c r="K33" s="8">
        <v>28</v>
      </c>
      <c r="L33" s="11" t="s">
        <v>20</v>
      </c>
      <c r="M33" s="44" t="str">
        <f t="shared" si="3"/>
        <v>Confirmado</v>
      </c>
      <c r="N33" s="44"/>
      <c r="O33" s="44"/>
      <c r="P33" s="44" t="str">
        <f t="shared" si="4"/>
        <v>HONDURAS</v>
      </c>
      <c r="Q33" s="30"/>
    </row>
    <row r="34" spans="1:17" ht="14.25" customHeight="1">
      <c r="A34" s="41" t="str">
        <f t="shared" si="0"/>
        <v>San Pedro Sula4390923</v>
      </c>
      <c r="B34" s="41" t="str">
        <f>+COVID_CL_CONFIRMA!$H34&amp;COVID_CL_CONFIRMA!$E34</f>
        <v>San Pedro Sula43909</v>
      </c>
      <c r="C34" s="41" t="str">
        <f t="shared" si="1"/>
        <v>Cortes43909</v>
      </c>
      <c r="D34" s="42">
        <f t="shared" si="2"/>
        <v>23</v>
      </c>
      <c r="E34" s="43">
        <v>43909</v>
      </c>
      <c r="F34" s="42">
        <f>+IFERROR(VLOOKUP(COVID_CL_CONFIRMA!$G34,'LOCALIZA HN'!$Q$9:$R$26,2,0),99)</f>
        <v>5</v>
      </c>
      <c r="G34" s="6" t="s">
        <v>32</v>
      </c>
      <c r="H34" s="14" t="s">
        <v>33</v>
      </c>
      <c r="I34" s="42" t="str">
        <f>+IFERROR(IF(VALUE(MID(VLOOKUP(H34,'LOCALIZA HN'!$B$9:$O$306,8,0),2,1))&lt;&gt;COVID_CL_CONFIRMA!$F34,"Error",VLOOKUP(H34,'LOCALIZA HN'!$B$9:$O$306,8,0)),99999)</f>
        <v>0501</v>
      </c>
      <c r="J34" s="8" t="s">
        <v>28</v>
      </c>
      <c r="K34" s="8">
        <v>34</v>
      </c>
      <c r="L34" s="11" t="s">
        <v>20</v>
      </c>
      <c r="M34" s="44" t="str">
        <f t="shared" si="3"/>
        <v>Confirmado</v>
      </c>
      <c r="N34" s="44"/>
      <c r="O34" s="44"/>
      <c r="P34" s="44" t="str">
        <f t="shared" si="4"/>
        <v>HONDURAS</v>
      </c>
      <c r="Q34" s="30"/>
    </row>
    <row r="35" spans="1:17" ht="14.25" customHeight="1">
      <c r="A35" s="41" t="str">
        <f t="shared" si="0"/>
        <v>San Pedro Sula4390924</v>
      </c>
      <c r="B35" s="41" t="str">
        <f>+COVID_CL_CONFIRMA!$H35&amp;COVID_CL_CONFIRMA!$E35</f>
        <v>San Pedro Sula43909</v>
      </c>
      <c r="C35" s="41" t="str">
        <f t="shared" si="1"/>
        <v>Cortes43909</v>
      </c>
      <c r="D35" s="42">
        <f t="shared" si="2"/>
        <v>24</v>
      </c>
      <c r="E35" s="43">
        <v>43909</v>
      </c>
      <c r="F35" s="42">
        <f>+IFERROR(VLOOKUP(COVID_CL_CONFIRMA!$G35,'LOCALIZA HN'!$Q$9:$R$26,2,0),99)</f>
        <v>5</v>
      </c>
      <c r="G35" s="6" t="s">
        <v>32</v>
      </c>
      <c r="H35" s="14" t="s">
        <v>33</v>
      </c>
      <c r="I35" s="42" t="str">
        <f>+IFERROR(IF(VALUE(MID(VLOOKUP(H35,'LOCALIZA HN'!$B$9:$O$306,8,0),2,1))&lt;&gt;COVID_CL_CONFIRMA!$F35,"Error",VLOOKUP(H35,'LOCALIZA HN'!$B$9:$O$306,8,0)),99999)</f>
        <v>0501</v>
      </c>
      <c r="J35" s="8" t="s">
        <v>28</v>
      </c>
      <c r="K35" s="8">
        <v>75</v>
      </c>
      <c r="L35" s="11" t="s">
        <v>20</v>
      </c>
      <c r="M35" s="44" t="str">
        <f t="shared" si="3"/>
        <v>Confirmado</v>
      </c>
      <c r="N35" s="44"/>
      <c r="O35" s="44"/>
      <c r="P35" s="44" t="str">
        <f t="shared" si="4"/>
        <v>HONDURAS</v>
      </c>
      <c r="Q35" s="30"/>
    </row>
    <row r="36" spans="1:17" ht="14.25" customHeight="1">
      <c r="A36" s="41" t="str">
        <f t="shared" si="0"/>
        <v>Villanueva4391125</v>
      </c>
      <c r="B36" s="41" t="str">
        <f>+COVID_CL_CONFIRMA!$H36&amp;COVID_CL_CONFIRMA!$E36</f>
        <v>Villanueva43911</v>
      </c>
      <c r="C36" s="41" t="str">
        <f t="shared" si="1"/>
        <v>Cortes43911</v>
      </c>
      <c r="D36" s="42">
        <f t="shared" si="2"/>
        <v>25</v>
      </c>
      <c r="E36" s="43">
        <v>43911</v>
      </c>
      <c r="F36" s="42">
        <f>+IFERROR(VLOOKUP(COVID_CL_CONFIRMA!$G36,'LOCALIZA HN'!$Q$9:$R$26,2,0),99)</f>
        <v>5</v>
      </c>
      <c r="G36" s="6" t="s">
        <v>32</v>
      </c>
      <c r="H36" s="14" t="s">
        <v>39</v>
      </c>
      <c r="I36" s="42" t="str">
        <f>+IFERROR(IF(VALUE(MID(VLOOKUP(H35,'LOCALIZA HN'!$B$9:$O$306,8,0),2,1))&lt;&gt;COVID_CL_CONFIRMA!$F36,"Error",VLOOKUP(H35,'LOCALIZA HN'!$B$9:$O$306,8,0)),99999)</f>
        <v>0501</v>
      </c>
      <c r="J36" s="8" t="s">
        <v>19</v>
      </c>
      <c r="K36" s="8">
        <v>28</v>
      </c>
      <c r="L36" s="11" t="s">
        <v>20</v>
      </c>
      <c r="M36" s="44" t="str">
        <f t="shared" si="3"/>
        <v>Confirmado</v>
      </c>
      <c r="N36" s="44"/>
      <c r="O36" s="44"/>
      <c r="P36" s="44" t="str">
        <f t="shared" si="4"/>
        <v>HONDURAS</v>
      </c>
      <c r="Q36" s="30"/>
    </row>
    <row r="37" spans="1:17" ht="14.25" customHeight="1">
      <c r="A37" s="41" t="str">
        <f t="shared" si="0"/>
        <v>Villanueva4391126</v>
      </c>
      <c r="B37" s="41" t="str">
        <f>+COVID_CL_CONFIRMA!$H36&amp;COVID_CL_CONFIRMA!$E37</f>
        <v>Villanueva43911</v>
      </c>
      <c r="C37" s="41" t="str">
        <f t="shared" si="1"/>
        <v>Cortes43911</v>
      </c>
      <c r="D37" s="42">
        <f t="shared" si="2"/>
        <v>26</v>
      </c>
      <c r="E37" s="43">
        <v>43911</v>
      </c>
      <c r="F37" s="42">
        <f>+IFERROR(VLOOKUP(COVID_CL_CONFIRMA!$G37,'LOCALIZA HN'!$Q$9:$R$26,2,0),99)</f>
        <v>5</v>
      </c>
      <c r="G37" s="6" t="s">
        <v>32</v>
      </c>
      <c r="H37" s="14" t="s">
        <v>39</v>
      </c>
      <c r="I37" s="42" t="str">
        <f>+IFERROR(IF(VALUE(MID(VLOOKUP(H36,'LOCALIZA HN'!$B$9:$O$306,8,0),2,1))&lt;&gt;COVID_CL_CONFIRMA!$F37,"Error",VLOOKUP(H36,'LOCALIZA HN'!$B$9:$O$306,8,0)),99999)</f>
        <v>0511</v>
      </c>
      <c r="J37" s="8" t="s">
        <v>19</v>
      </c>
      <c r="K37" s="8">
        <v>60</v>
      </c>
      <c r="L37" s="11" t="s">
        <v>20</v>
      </c>
      <c r="M37" s="44" t="str">
        <f t="shared" si="3"/>
        <v>Confirmado</v>
      </c>
      <c r="N37" s="44"/>
      <c r="O37" s="44"/>
      <c r="P37" s="44" t="str">
        <f t="shared" si="4"/>
        <v>HONDURAS</v>
      </c>
      <c r="Q37" s="30"/>
    </row>
    <row r="38" spans="1:17" ht="14.25" customHeight="1">
      <c r="A38" s="41" t="str">
        <f t="shared" si="0"/>
        <v>Santa Fe4391227</v>
      </c>
      <c r="B38" s="41" t="str">
        <f>+COVID_CL_CONFIRMA!$H38&amp;COVID_CL_CONFIRMA!$E38</f>
        <v>Santa Fe43912</v>
      </c>
      <c r="C38" s="41" t="str">
        <f t="shared" si="1"/>
        <v>Colon43912</v>
      </c>
      <c r="D38" s="42">
        <f t="shared" si="2"/>
        <v>27</v>
      </c>
      <c r="E38" s="43">
        <v>43912</v>
      </c>
      <c r="F38" s="42">
        <f>+IFERROR(VLOOKUP(COVID_CL_CONFIRMA!$G38,'LOCALIZA HN'!$Q$9:$R$26,2,0),99)</f>
        <v>2</v>
      </c>
      <c r="G38" s="6" t="s">
        <v>40</v>
      </c>
      <c r="H38" s="47" t="s">
        <v>41</v>
      </c>
      <c r="I38" s="42" t="str">
        <f>+IFERROR(IF(VALUE(MID(VLOOKUP(H38,'LOCALIZA HN'!$B$9:$O$306,8,0),2,1))&lt;&gt;COVID_CL_CONFIRMA!$F38,"Error",VLOOKUP(H38,'LOCALIZA HN'!$B$9:$O$306,8,0)),99999)</f>
        <v>0206</v>
      </c>
      <c r="J38" s="8" t="s">
        <v>19</v>
      </c>
      <c r="K38" s="8">
        <v>63</v>
      </c>
      <c r="L38" s="11" t="s">
        <v>20</v>
      </c>
      <c r="M38" s="44" t="str">
        <f t="shared" si="3"/>
        <v>Confirmado</v>
      </c>
      <c r="N38" s="44"/>
      <c r="O38" s="44"/>
      <c r="P38" s="44" t="str">
        <f t="shared" si="4"/>
        <v>HONDURAS</v>
      </c>
      <c r="Q38" s="30"/>
    </row>
    <row r="39" spans="1:17" ht="14.25" customHeight="1">
      <c r="A39" s="41" t="str">
        <f t="shared" si="0"/>
        <v>La Union4391328</v>
      </c>
      <c r="B39" s="41" t="str">
        <f>+COVID_CL_CONFIRMA!$H39&amp;COVID_CL_CONFIRMA!$E39</f>
        <v>La Union43913</v>
      </c>
      <c r="C39" s="41" t="str">
        <f t="shared" si="1"/>
        <v>Lempira43913</v>
      </c>
      <c r="D39" s="42">
        <f t="shared" si="2"/>
        <v>28</v>
      </c>
      <c r="E39" s="43">
        <v>43913</v>
      </c>
      <c r="F39" s="42">
        <f>+IFERROR(VLOOKUP(COVID_CL_CONFIRMA!$G39,'LOCALIZA HN'!$Q$9:$R$26,2,0),99)</f>
        <v>13</v>
      </c>
      <c r="G39" s="6" t="s">
        <v>42</v>
      </c>
      <c r="H39" s="14" t="s">
        <v>43</v>
      </c>
      <c r="I39" s="42" t="str">
        <f>+IFERROR(IF(VALUE(MID(VLOOKUP(H39,'LOCALIZA HN'!$B$9:$O$306,8,0),2,1))&lt;&gt;COVID_CL_CONFIRMA!$F39,"Error",VLOOKUP(H39,'LOCALIZA HN'!$B$9:$O$306,8,0)),99999)</f>
        <v>Error</v>
      </c>
      <c r="J39" s="8" t="s">
        <v>28</v>
      </c>
      <c r="K39" s="8">
        <v>46</v>
      </c>
      <c r="L39" s="11" t="s">
        <v>20</v>
      </c>
      <c r="M39" s="44" t="str">
        <f t="shared" si="3"/>
        <v>Confirmado</v>
      </c>
      <c r="N39" s="44" t="s">
        <v>44</v>
      </c>
      <c r="O39" s="44" t="s">
        <v>45</v>
      </c>
      <c r="P39" s="44" t="str">
        <f t="shared" si="4"/>
        <v>HONDURAS</v>
      </c>
      <c r="Q39" s="30"/>
    </row>
    <row r="40" spans="1:17" ht="14.25" customHeight="1">
      <c r="A40" s="41" t="str">
        <f t="shared" si="0"/>
        <v>Distrito Central4391329</v>
      </c>
      <c r="B40" s="41" t="str">
        <f>+COVID_CL_CONFIRMA!$H40&amp;COVID_CL_CONFIRMA!$E40</f>
        <v>Distrito Central43913</v>
      </c>
      <c r="C40" s="41" t="str">
        <f t="shared" si="1"/>
        <v>Francisco Morazan43913</v>
      </c>
      <c r="D40" s="42">
        <f t="shared" si="2"/>
        <v>29</v>
      </c>
      <c r="E40" s="43">
        <v>43913</v>
      </c>
      <c r="F40" s="42">
        <f>+IFERROR(VLOOKUP(COVID_CL_CONFIRMA!$G40,'LOCALIZA HN'!$Q$9:$R$26,2,0),99)</f>
        <v>8</v>
      </c>
      <c r="G40" s="6" t="s">
        <v>17</v>
      </c>
      <c r="H40" s="14" t="s">
        <v>18</v>
      </c>
      <c r="I40" s="42" t="str">
        <f>+IFERROR(IF(VALUE(MID(VLOOKUP(H40,'LOCALIZA HN'!$B$9:$O$306,8,0),2,1))&lt;&gt;COVID_CL_CONFIRMA!$F40,"Error",VLOOKUP(H40,'LOCALIZA HN'!$B$9:$O$306,8,0)),99999)</f>
        <v>0801</v>
      </c>
      <c r="J40" s="8" t="s">
        <v>19</v>
      </c>
      <c r="K40" s="8">
        <v>50</v>
      </c>
      <c r="L40" s="11" t="s">
        <v>20</v>
      </c>
      <c r="M40" s="44" t="str">
        <f t="shared" si="3"/>
        <v>Confirmado</v>
      </c>
      <c r="N40" s="44"/>
      <c r="O40" s="44"/>
      <c r="P40" s="44" t="str">
        <f t="shared" si="4"/>
        <v>HONDURAS</v>
      </c>
      <c r="Q40" s="30"/>
    </row>
    <row r="41" spans="1:17" ht="14.25" customHeight="1">
      <c r="A41" s="41" t="str">
        <f t="shared" si="0"/>
        <v>Distrito Central4391330</v>
      </c>
      <c r="B41" s="41" t="str">
        <f>+COVID_CL_CONFIRMA!$H41&amp;COVID_CL_CONFIRMA!$E41</f>
        <v>Distrito Central43913</v>
      </c>
      <c r="C41" s="41" t="str">
        <f t="shared" si="1"/>
        <v>Francisco Morazan43913</v>
      </c>
      <c r="D41" s="42">
        <f t="shared" si="2"/>
        <v>30</v>
      </c>
      <c r="E41" s="43">
        <v>43913</v>
      </c>
      <c r="F41" s="42">
        <f>+IFERROR(VLOOKUP(COVID_CL_CONFIRMA!$G41,'LOCALIZA HN'!$Q$9:$R$26,2,0),99)</f>
        <v>8</v>
      </c>
      <c r="G41" s="6" t="s">
        <v>17</v>
      </c>
      <c r="H41" s="14" t="s">
        <v>18</v>
      </c>
      <c r="I41" s="42" t="str">
        <f>+IFERROR(IF(VALUE(MID(VLOOKUP(H41,'LOCALIZA HN'!$B$9:$O$306,8,0),2,1))&lt;&gt;COVID_CL_CONFIRMA!$F41,"Error",VLOOKUP(H41,'LOCALIZA HN'!$B$9:$O$306,8,0)),99999)</f>
        <v>0801</v>
      </c>
      <c r="J41" s="8" t="s">
        <v>19</v>
      </c>
      <c r="K41" s="8">
        <v>38</v>
      </c>
      <c r="L41" s="11" t="s">
        <v>20</v>
      </c>
      <c r="M41" s="44" t="str">
        <f t="shared" si="3"/>
        <v>Confirmado</v>
      </c>
      <c r="N41" s="44"/>
      <c r="O41" s="44"/>
      <c r="P41" s="44" t="str">
        <f t="shared" si="4"/>
        <v>HONDURAS</v>
      </c>
      <c r="Q41" s="30"/>
    </row>
    <row r="42" spans="1:17" ht="14.25" customHeight="1">
      <c r="A42" s="41" t="str">
        <f t="shared" si="0"/>
        <v>4391431</v>
      </c>
      <c r="B42" s="41" t="str">
        <f>+COVID_CL_CONFIRMA!$H42&amp;COVID_CL_CONFIRMA!$E42</f>
        <v>43914</v>
      </c>
      <c r="C42" s="41" t="str">
        <f t="shared" si="1"/>
        <v>Cortes43914</v>
      </c>
      <c r="D42" s="42">
        <f t="shared" si="2"/>
        <v>31</v>
      </c>
      <c r="E42" s="43">
        <v>43914</v>
      </c>
      <c r="F42" s="42">
        <f>+IFERROR(VLOOKUP(COVID_CL_CONFIRMA!$G42,'LOCALIZA HN'!$Q$9:$R$26,2,0),99)</f>
        <v>5</v>
      </c>
      <c r="G42" s="6" t="s">
        <v>32</v>
      </c>
      <c r="H42" s="47"/>
      <c r="I42" s="42">
        <f>+IFERROR(IF(VALUE(MID(VLOOKUP(H42,'LOCALIZA HN'!$B$9:$O$306,8,0),2,1))&lt;&gt;COVID_CL_CONFIRMA!$F42,"Error",VLOOKUP(H42,'LOCALIZA HN'!$B$9:$O$306,8,0)),99999)</f>
        <v>99999</v>
      </c>
      <c r="J42" s="8" t="s">
        <v>28</v>
      </c>
      <c r="K42" s="8">
        <v>57</v>
      </c>
      <c r="L42" s="11" t="s">
        <v>20</v>
      </c>
      <c r="M42" s="44" t="str">
        <f t="shared" si="3"/>
        <v>Confirmado</v>
      </c>
      <c r="N42" s="44"/>
      <c r="O42" s="44"/>
      <c r="P42" s="44" t="str">
        <f t="shared" si="4"/>
        <v>HONDURAS</v>
      </c>
      <c r="Q42" s="30"/>
    </row>
    <row r="43" spans="1:17" ht="14.25" customHeight="1">
      <c r="A43" s="41" t="str">
        <f t="shared" si="0"/>
        <v>4391432</v>
      </c>
      <c r="B43" s="41" t="str">
        <f>+COVID_CL_CONFIRMA!$H43&amp;COVID_CL_CONFIRMA!$E43</f>
        <v>43914</v>
      </c>
      <c r="C43" s="41" t="str">
        <f t="shared" si="1"/>
        <v>Colon43914</v>
      </c>
      <c r="D43" s="42">
        <f t="shared" si="2"/>
        <v>32</v>
      </c>
      <c r="E43" s="43">
        <v>43914</v>
      </c>
      <c r="F43" s="42">
        <f>+IFERROR(VLOOKUP(COVID_CL_CONFIRMA!$G43,'LOCALIZA HN'!$Q$9:$R$26,2,0),99)</f>
        <v>2</v>
      </c>
      <c r="G43" s="6" t="s">
        <v>40</v>
      </c>
      <c r="H43" s="47"/>
      <c r="I43" s="42">
        <f>+IFERROR(IF(VALUE(MID(VLOOKUP(H43,'LOCALIZA HN'!$B$9:$O$306,8,0),2,1))&lt;&gt;COVID_CL_CONFIRMA!$F43,"Error",VLOOKUP(H43,'LOCALIZA HN'!$B$9:$O$306,8,0)),99999)</f>
        <v>99999</v>
      </c>
      <c r="J43" s="8" t="s">
        <v>19</v>
      </c>
      <c r="K43" s="8">
        <v>41</v>
      </c>
      <c r="L43" s="11" t="s">
        <v>20</v>
      </c>
      <c r="M43" s="44" t="str">
        <f t="shared" si="3"/>
        <v>Confirmado</v>
      </c>
      <c r="N43" s="44"/>
      <c r="O43" s="44"/>
      <c r="P43" s="44" t="str">
        <f t="shared" si="4"/>
        <v>HONDURAS</v>
      </c>
      <c r="Q43" s="30"/>
    </row>
    <row r="44" spans="1:17" ht="14.25" customHeight="1">
      <c r="A44" s="41" t="str">
        <f t="shared" si="0"/>
        <v>4391433</v>
      </c>
      <c r="B44" s="41" t="str">
        <f>+COVID_CL_CONFIRMA!$H44&amp;COVID_CL_CONFIRMA!$E44</f>
        <v>43914</v>
      </c>
      <c r="C44" s="41" t="str">
        <f t="shared" si="1"/>
        <v>Colon43914</v>
      </c>
      <c r="D44" s="42">
        <f t="shared" si="2"/>
        <v>33</v>
      </c>
      <c r="E44" s="43">
        <v>43914</v>
      </c>
      <c r="F44" s="42">
        <f>+IFERROR(VLOOKUP(COVID_CL_CONFIRMA!$G44,'LOCALIZA HN'!$Q$9:$R$26,2,0),99)</f>
        <v>2</v>
      </c>
      <c r="G44" s="6" t="s">
        <v>40</v>
      </c>
      <c r="H44" s="47"/>
      <c r="I44" s="42">
        <f>+IFERROR(IF(VALUE(MID(VLOOKUP(H44,'LOCALIZA HN'!$B$9:$O$306,8,0),2,1))&lt;&gt;COVID_CL_CONFIRMA!$F44,"Error",VLOOKUP(H44,'LOCALIZA HN'!$B$9:$O$306,8,0)),99999)</f>
        <v>99999</v>
      </c>
      <c r="J44" s="8" t="s">
        <v>19</v>
      </c>
      <c r="K44" s="8">
        <v>25</v>
      </c>
      <c r="L44" s="11" t="s">
        <v>20</v>
      </c>
      <c r="M44" s="44" t="str">
        <f t="shared" si="3"/>
        <v>Confirmado</v>
      </c>
      <c r="N44" s="44"/>
      <c r="O44" s="44"/>
      <c r="P44" s="44" t="str">
        <f t="shared" si="4"/>
        <v>HONDURAS</v>
      </c>
      <c r="Q44" s="30"/>
    </row>
    <row r="45" spans="1:17" ht="14.25" customHeight="1">
      <c r="A45" s="41" t="str">
        <f t="shared" si="0"/>
        <v>4391434</v>
      </c>
      <c r="B45" s="41" t="str">
        <f>+COVID_CL_CONFIRMA!$H45&amp;COVID_CL_CONFIRMA!$E45</f>
        <v>43914</v>
      </c>
      <c r="C45" s="41" t="str">
        <f t="shared" si="1"/>
        <v>Colon43914</v>
      </c>
      <c r="D45" s="42">
        <f t="shared" si="2"/>
        <v>34</v>
      </c>
      <c r="E45" s="43">
        <v>43914</v>
      </c>
      <c r="F45" s="42">
        <f>+IFERROR(VLOOKUP(COVID_CL_CONFIRMA!$G45,'LOCALIZA HN'!$Q$9:$R$26,2,0),99)</f>
        <v>2</v>
      </c>
      <c r="G45" s="6" t="s">
        <v>40</v>
      </c>
      <c r="H45" s="47"/>
      <c r="I45" s="42">
        <f>+IFERROR(IF(VALUE(MID(VLOOKUP(H45,'LOCALIZA HN'!$B$9:$O$306,8,0),2,1))&lt;&gt;COVID_CL_CONFIRMA!$F45,"Error",VLOOKUP(H45,'LOCALIZA HN'!$B$9:$O$306,8,0)),99999)</f>
        <v>99999</v>
      </c>
      <c r="J45" s="8" t="s">
        <v>19</v>
      </c>
      <c r="K45" s="8">
        <v>36</v>
      </c>
      <c r="L45" s="11" t="s">
        <v>20</v>
      </c>
      <c r="M45" s="44" t="str">
        <f t="shared" ref="M45:M96" si="5">+M30</f>
        <v>Confirmado</v>
      </c>
      <c r="N45" s="44"/>
      <c r="O45" s="44"/>
      <c r="P45" s="44" t="str">
        <f t="shared" ref="P45:P96" si="6">+P30</f>
        <v>HONDURAS</v>
      </c>
      <c r="Q45" s="30"/>
    </row>
    <row r="46" spans="1:17" ht="14.25" customHeight="1">
      <c r="A46" s="41" t="str">
        <f t="shared" si="0"/>
        <v>4391435</v>
      </c>
      <c r="B46" s="41" t="str">
        <f>+COVID_CL_CONFIRMA!$H46&amp;COVID_CL_CONFIRMA!$E46</f>
        <v>43914</v>
      </c>
      <c r="C46" s="41" t="str">
        <f t="shared" si="1"/>
        <v>Colon43914</v>
      </c>
      <c r="D46" s="42">
        <f t="shared" si="2"/>
        <v>35</v>
      </c>
      <c r="E46" s="43">
        <v>43914</v>
      </c>
      <c r="F46" s="42">
        <f>+IFERROR(VLOOKUP(COVID_CL_CONFIRMA!$G46,'LOCALIZA HN'!$Q$9:$R$26,2,0),99)</f>
        <v>2</v>
      </c>
      <c r="G46" s="6" t="s">
        <v>40</v>
      </c>
      <c r="H46" s="47"/>
      <c r="I46" s="42">
        <f>+IFERROR(IF(VALUE(MID(VLOOKUP(H46,'LOCALIZA HN'!$B$9:$O$306,8,0),2,1))&lt;&gt;COVID_CL_CONFIRMA!$F46,"Error",VLOOKUP(H46,'LOCALIZA HN'!$B$9:$O$306,8,0)),99999)</f>
        <v>99999</v>
      </c>
      <c r="J46" s="8" t="s">
        <v>28</v>
      </c>
      <c r="K46" s="8">
        <v>36</v>
      </c>
      <c r="L46" s="11" t="s">
        <v>20</v>
      </c>
      <c r="M46" s="44" t="str">
        <f t="shared" si="5"/>
        <v>Confirmado</v>
      </c>
      <c r="N46" s="44"/>
      <c r="O46" s="44"/>
      <c r="P46" s="44" t="str">
        <f t="shared" si="6"/>
        <v>HONDURAS</v>
      </c>
      <c r="Q46" s="30"/>
    </row>
    <row r="47" spans="1:17" ht="14.25" customHeight="1">
      <c r="A47" s="41" t="str">
        <f t="shared" si="0"/>
        <v>4391436</v>
      </c>
      <c r="B47" s="41" t="str">
        <f>+COVID_CL_CONFIRMA!$H47&amp;COVID_CL_CONFIRMA!$E47</f>
        <v>43914</v>
      </c>
      <c r="C47" s="41" t="str">
        <f t="shared" si="1"/>
        <v>Colon43914</v>
      </c>
      <c r="D47" s="42">
        <f t="shared" si="2"/>
        <v>36</v>
      </c>
      <c r="E47" s="43">
        <v>43914</v>
      </c>
      <c r="F47" s="42">
        <f>+IFERROR(VLOOKUP(COVID_CL_CONFIRMA!$G47,'LOCALIZA HN'!$Q$9:$R$26,2,0),99)</f>
        <v>2</v>
      </c>
      <c r="G47" s="6" t="s">
        <v>40</v>
      </c>
      <c r="H47" s="47"/>
      <c r="I47" s="42">
        <f>+IFERROR(IF(VALUE(MID(VLOOKUP(H47,'LOCALIZA HN'!$B$9:$O$306,8,0),2,1))&lt;&gt;COVID_CL_CONFIRMA!$F47,"Error",VLOOKUP(H47,'LOCALIZA HN'!$B$9:$O$306,8,0)),99999)</f>
        <v>99999</v>
      </c>
      <c r="J47" s="8" t="s">
        <v>28</v>
      </c>
      <c r="K47" s="8">
        <v>41</v>
      </c>
      <c r="L47" s="11" t="s">
        <v>20</v>
      </c>
      <c r="M47" s="44" t="str">
        <f t="shared" si="5"/>
        <v>Confirmado</v>
      </c>
      <c r="N47" s="44"/>
      <c r="O47" s="44"/>
      <c r="P47" s="44" t="str">
        <f t="shared" si="6"/>
        <v>HONDURAS</v>
      </c>
      <c r="Q47" s="30"/>
    </row>
    <row r="48" spans="1:17" ht="14.25" customHeight="1">
      <c r="A48" s="41" t="str">
        <f t="shared" si="0"/>
        <v xml:space="preserve"> El Progreso4391537</v>
      </c>
      <c r="B48" s="41" t="str">
        <f>+COVID_CL_CONFIRMA!$H48&amp;COVID_CL_CONFIRMA!$E48</f>
        <v xml:space="preserve"> El Progreso43915</v>
      </c>
      <c r="C48" s="41" t="str">
        <f t="shared" si="1"/>
        <v>Yoro43915</v>
      </c>
      <c r="D48" s="42">
        <f t="shared" si="2"/>
        <v>37</v>
      </c>
      <c r="E48" s="43">
        <v>43915</v>
      </c>
      <c r="F48" s="42">
        <f>+IFERROR(VLOOKUP(COVID_CL_CONFIRMA!$G48,'LOCALIZA HN'!$Q$9:$R$26,2,0),99)</f>
        <v>18</v>
      </c>
      <c r="G48" s="6" t="s">
        <v>46</v>
      </c>
      <c r="H48" s="45" t="s">
        <v>47</v>
      </c>
      <c r="I48" s="42">
        <f>+IFERROR(IF(VALUE(MID(VLOOKUP(H48,'LOCALIZA HN'!$B$9:$O$306,8,0),2,1))&lt;&gt;COVID_CL_CONFIRMA!$F48,"Error",VLOOKUP(H48,'LOCALIZA HN'!$B$9:$O$306,8,0)),99999)</f>
        <v>99999</v>
      </c>
      <c r="J48" s="8" t="s">
        <v>28</v>
      </c>
      <c r="K48" s="8">
        <v>65</v>
      </c>
      <c r="L48" s="11" t="s">
        <v>20</v>
      </c>
      <c r="M48" s="44" t="str">
        <f t="shared" si="5"/>
        <v>Confirmado</v>
      </c>
      <c r="N48" s="44"/>
      <c r="O48" s="44"/>
      <c r="P48" s="44" t="str">
        <f t="shared" si="6"/>
        <v>HONDURAS</v>
      </c>
      <c r="Q48" s="30"/>
    </row>
    <row r="49" spans="1:17" ht="14.25" customHeight="1">
      <c r="A49" s="41" t="str">
        <f t="shared" si="0"/>
        <v>Yoro4391538</v>
      </c>
      <c r="B49" s="41" t="str">
        <f>+COVID_CL_CONFIRMA!$H49&amp;COVID_CL_CONFIRMA!$E49</f>
        <v>Yoro43915</v>
      </c>
      <c r="C49" s="41" t="str">
        <f t="shared" si="1"/>
        <v>Yoro43915</v>
      </c>
      <c r="D49" s="42">
        <f t="shared" si="2"/>
        <v>38</v>
      </c>
      <c r="E49" s="43">
        <v>43915</v>
      </c>
      <c r="F49" s="42">
        <f>+IFERROR(VLOOKUP(COVID_CL_CONFIRMA!$G49,'LOCALIZA HN'!$Q$9:$R$26,2,0),99)</f>
        <v>18</v>
      </c>
      <c r="G49" s="6" t="s">
        <v>46</v>
      </c>
      <c r="H49" s="14" t="s">
        <v>46</v>
      </c>
      <c r="I49" s="42" t="str">
        <f>+IFERROR(IF(VALUE(MID(VLOOKUP(H49,'LOCALIZA HN'!$B$9:$O$306,8,0),2,1))&lt;&gt;COVID_CL_CONFIRMA!$F49,"Error",VLOOKUP(H49,'LOCALIZA HN'!$B$9:$O$306,8,0)),99999)</f>
        <v>Error</v>
      </c>
      <c r="J49" s="8" t="s">
        <v>28</v>
      </c>
      <c r="K49" s="8">
        <v>19</v>
      </c>
      <c r="L49" s="11" t="s">
        <v>20</v>
      </c>
      <c r="M49" s="44" t="str">
        <f t="shared" si="5"/>
        <v>Confirmado</v>
      </c>
      <c r="N49" s="44"/>
      <c r="O49" s="44"/>
      <c r="P49" s="44" t="str">
        <f t="shared" si="6"/>
        <v>HONDURAS</v>
      </c>
      <c r="Q49" s="30"/>
    </row>
    <row r="50" spans="1:17" ht="14.25" customHeight="1">
      <c r="A50" s="41" t="str">
        <f t="shared" si="0"/>
        <v>San Pedro Sula4391539</v>
      </c>
      <c r="B50" s="41" t="str">
        <f>+COVID_CL_CONFIRMA!$H50&amp;COVID_CL_CONFIRMA!$E50</f>
        <v>San Pedro Sula43915</v>
      </c>
      <c r="C50" s="41" t="str">
        <f t="shared" si="1"/>
        <v>Cortes43915</v>
      </c>
      <c r="D50" s="42">
        <f t="shared" si="2"/>
        <v>39</v>
      </c>
      <c r="E50" s="43">
        <v>43915</v>
      </c>
      <c r="F50" s="42">
        <f>+IFERROR(VLOOKUP(COVID_CL_CONFIRMA!$G50,'LOCALIZA HN'!$Q$9:$R$26,2,0),99)</f>
        <v>5</v>
      </c>
      <c r="G50" s="6" t="s">
        <v>32</v>
      </c>
      <c r="H50" s="14" t="s">
        <v>33</v>
      </c>
      <c r="I50" s="42" t="str">
        <f>+IFERROR(IF(VALUE(MID(VLOOKUP(H50,'LOCALIZA HN'!$B$9:$O$306,8,0),2,1))&lt;&gt;COVID_CL_CONFIRMA!$F50,"Error",VLOOKUP(H50,'LOCALIZA HN'!$B$9:$O$306,8,0)),99999)</f>
        <v>0501</v>
      </c>
      <c r="J50" s="8" t="s">
        <v>28</v>
      </c>
      <c r="K50" s="8">
        <v>38</v>
      </c>
      <c r="L50" s="11" t="s">
        <v>20</v>
      </c>
      <c r="M50" s="44" t="str">
        <f t="shared" si="5"/>
        <v>Confirmado</v>
      </c>
      <c r="N50" s="44"/>
      <c r="O50" s="44"/>
      <c r="P50" s="44" t="str">
        <f t="shared" si="6"/>
        <v>HONDURAS</v>
      </c>
      <c r="Q50" s="30"/>
    </row>
    <row r="51" spans="1:17" ht="14.25" customHeight="1">
      <c r="A51" s="41" t="str">
        <f t="shared" si="0"/>
        <v>San Pedro Sula4391540</v>
      </c>
      <c r="B51" s="41" t="str">
        <f>+COVID_CL_CONFIRMA!$H51&amp;COVID_CL_CONFIRMA!$E51</f>
        <v>San Pedro Sula43915</v>
      </c>
      <c r="C51" s="41" t="str">
        <f t="shared" si="1"/>
        <v>Cortes43915</v>
      </c>
      <c r="D51" s="42">
        <f t="shared" si="2"/>
        <v>40</v>
      </c>
      <c r="E51" s="38">
        <v>43915</v>
      </c>
      <c r="F51" s="42">
        <f>+IFERROR(VLOOKUP(COVID_CL_CONFIRMA!$G51,'LOCALIZA HN'!$Q$9:$R$26,2,0),99)</f>
        <v>5</v>
      </c>
      <c r="G51" s="6" t="s">
        <v>32</v>
      </c>
      <c r="H51" s="14" t="s">
        <v>33</v>
      </c>
      <c r="I51" s="42" t="str">
        <f>+IFERROR(IF(VALUE(MID(VLOOKUP(H51,'LOCALIZA HN'!$B$9:$O$306,8,0),2,1))&lt;&gt;COVID_CL_CONFIRMA!$F51,"Error",VLOOKUP(H51,'LOCALIZA HN'!$B$9:$O$306,8,0)),99999)</f>
        <v>0501</v>
      </c>
      <c r="J51" s="8" t="s">
        <v>28</v>
      </c>
      <c r="K51" s="8">
        <v>56</v>
      </c>
      <c r="L51" s="11" t="s">
        <v>20</v>
      </c>
      <c r="M51" s="44" t="str">
        <f t="shared" si="5"/>
        <v>Confirmado</v>
      </c>
      <c r="N51" s="44"/>
      <c r="O51" s="44"/>
      <c r="P51" s="44" t="str">
        <f t="shared" si="6"/>
        <v>HONDURAS</v>
      </c>
      <c r="Q51" s="30"/>
    </row>
    <row r="52" spans="1:17" ht="14.25" customHeight="1">
      <c r="A52" s="41" t="str">
        <f t="shared" si="0"/>
        <v>Villanueva4391541</v>
      </c>
      <c r="B52" s="41" t="str">
        <f>+COVID_CL_CONFIRMA!$H52&amp;COVID_CL_CONFIRMA!$E52</f>
        <v>Villanueva43915</v>
      </c>
      <c r="C52" s="41" t="str">
        <f t="shared" si="1"/>
        <v>Cortes43915</v>
      </c>
      <c r="D52" s="42">
        <f t="shared" si="2"/>
        <v>41</v>
      </c>
      <c r="E52" s="43">
        <v>43915</v>
      </c>
      <c r="F52" s="42">
        <f>+IFERROR(VLOOKUP(COVID_CL_CONFIRMA!$G52,'LOCALIZA HN'!$Q$9:$R$26,2,0),99)</f>
        <v>5</v>
      </c>
      <c r="G52" s="6" t="s">
        <v>32</v>
      </c>
      <c r="H52" s="14" t="s">
        <v>39</v>
      </c>
      <c r="I52" s="42" t="str">
        <f>+IFERROR(IF(VALUE(MID(VLOOKUP(H52,'LOCALIZA HN'!$B$9:$O$306,8,0),2,1))&lt;&gt;COVID_CL_CONFIRMA!$F52,"Error",VLOOKUP(H52,'LOCALIZA HN'!$B$9:$O$306,8,0)),99999)</f>
        <v>0511</v>
      </c>
      <c r="J52" s="8" t="s">
        <v>28</v>
      </c>
      <c r="K52" s="8">
        <v>41</v>
      </c>
      <c r="L52" s="11" t="s">
        <v>20</v>
      </c>
      <c r="M52" s="44" t="str">
        <f t="shared" si="5"/>
        <v>Confirmado</v>
      </c>
      <c r="N52" s="44"/>
      <c r="O52" s="44"/>
      <c r="P52" s="44" t="str">
        <f t="shared" si="6"/>
        <v>HONDURAS</v>
      </c>
      <c r="Q52" s="30"/>
    </row>
    <row r="53" spans="1:17" ht="14.25" customHeight="1">
      <c r="A53" s="41" t="str">
        <f t="shared" si="0"/>
        <v>Villanueva4391542</v>
      </c>
      <c r="B53" s="41" t="str">
        <f>+COVID_CL_CONFIRMA!$H53&amp;COVID_CL_CONFIRMA!$E53</f>
        <v>Villanueva43915</v>
      </c>
      <c r="C53" s="41" t="str">
        <f t="shared" si="1"/>
        <v>Cortes43915</v>
      </c>
      <c r="D53" s="42">
        <f t="shared" si="2"/>
        <v>42</v>
      </c>
      <c r="E53" s="43">
        <v>43915</v>
      </c>
      <c r="F53" s="42">
        <f>+IFERROR(VLOOKUP(COVID_CL_CONFIRMA!$G53,'LOCALIZA HN'!$Q$9:$R$26,2,0),99)</f>
        <v>5</v>
      </c>
      <c r="G53" s="6" t="s">
        <v>32</v>
      </c>
      <c r="H53" s="14" t="s">
        <v>39</v>
      </c>
      <c r="I53" s="42" t="str">
        <f>+IFERROR(IF(VALUE(MID(VLOOKUP(H53,'LOCALIZA HN'!$B$9:$O$306,8,0),2,1))&lt;&gt;COVID_CL_CONFIRMA!$F53,"Error",VLOOKUP(H53,'LOCALIZA HN'!$B$9:$O$306,8,0)),99999)</f>
        <v>0511</v>
      </c>
      <c r="J53" s="8" t="s">
        <v>28</v>
      </c>
      <c r="K53" s="8">
        <v>39</v>
      </c>
      <c r="L53" s="11" t="s">
        <v>20</v>
      </c>
      <c r="M53" s="44" t="str">
        <f t="shared" si="5"/>
        <v>Confirmado</v>
      </c>
      <c r="N53" s="44"/>
      <c r="O53" s="44"/>
      <c r="P53" s="44" t="str">
        <f t="shared" si="6"/>
        <v>HONDURAS</v>
      </c>
      <c r="Q53" s="30"/>
    </row>
    <row r="54" spans="1:17" ht="14.25" customHeight="1">
      <c r="A54" s="41" t="str">
        <f t="shared" si="0"/>
        <v>Villanueva4391543</v>
      </c>
      <c r="B54" s="41" t="str">
        <f>+COVID_CL_CONFIRMA!$H54&amp;COVID_CL_CONFIRMA!$E54</f>
        <v>Villanueva43915</v>
      </c>
      <c r="C54" s="41" t="str">
        <f t="shared" si="1"/>
        <v>Cortes43915</v>
      </c>
      <c r="D54" s="42">
        <f t="shared" si="2"/>
        <v>43</v>
      </c>
      <c r="E54" s="43">
        <v>43915</v>
      </c>
      <c r="F54" s="42">
        <f>+IFERROR(VLOOKUP(COVID_CL_CONFIRMA!$G54,'LOCALIZA HN'!$Q$9:$R$26,2,0),99)</f>
        <v>5</v>
      </c>
      <c r="G54" s="6" t="s">
        <v>32</v>
      </c>
      <c r="H54" s="14" t="s">
        <v>39</v>
      </c>
      <c r="I54" s="42" t="str">
        <f>+IFERROR(IF(VALUE(MID(VLOOKUP(H54,'LOCALIZA HN'!$B$9:$O$306,8,0),2,1))&lt;&gt;COVID_CL_CONFIRMA!$F54,"Error",VLOOKUP(H54,'LOCALIZA HN'!$B$9:$O$306,8,0)),99999)</f>
        <v>0511</v>
      </c>
      <c r="J54" s="8" t="s">
        <v>19</v>
      </c>
      <c r="K54" s="8">
        <v>33</v>
      </c>
      <c r="L54" s="11" t="s">
        <v>20</v>
      </c>
      <c r="M54" s="44" t="str">
        <f t="shared" si="5"/>
        <v>Confirmado</v>
      </c>
      <c r="N54" s="44"/>
      <c r="O54" s="44"/>
      <c r="P54" s="44" t="str">
        <f t="shared" si="6"/>
        <v>HONDURAS</v>
      </c>
      <c r="Q54" s="30"/>
    </row>
    <row r="55" spans="1:17" ht="14.25" customHeight="1">
      <c r="A55" s="41" t="str">
        <f t="shared" si="0"/>
        <v>San Pedro Sula4391544</v>
      </c>
      <c r="B55" s="41" t="str">
        <f>+COVID_CL_CONFIRMA!$H55&amp;COVID_CL_CONFIRMA!$E55</f>
        <v>San Pedro Sula43915</v>
      </c>
      <c r="C55" s="41" t="str">
        <f t="shared" si="1"/>
        <v>Cortes43915</v>
      </c>
      <c r="D55" s="42">
        <f t="shared" si="2"/>
        <v>44</v>
      </c>
      <c r="E55" s="43">
        <v>43915</v>
      </c>
      <c r="F55" s="42">
        <f>+IFERROR(VLOOKUP(COVID_CL_CONFIRMA!$G55,'LOCALIZA HN'!$Q$9:$R$26,2,0),99)</f>
        <v>5</v>
      </c>
      <c r="G55" s="6" t="s">
        <v>32</v>
      </c>
      <c r="H55" s="14" t="s">
        <v>33</v>
      </c>
      <c r="I55" s="42" t="str">
        <f>+IFERROR(IF(VALUE(MID(VLOOKUP(H55,'LOCALIZA HN'!$B$9:$O$306,8,0),2,1))&lt;&gt;COVID_CL_CONFIRMA!$F55,"Error",VLOOKUP(H55,'LOCALIZA HN'!$B$9:$O$306,8,0)),99999)</f>
        <v>0501</v>
      </c>
      <c r="J55" s="8" t="s">
        <v>28</v>
      </c>
      <c r="K55" s="8">
        <v>41</v>
      </c>
      <c r="L55" s="11" t="s">
        <v>20</v>
      </c>
      <c r="M55" s="44" t="str">
        <f t="shared" si="5"/>
        <v>Confirmado</v>
      </c>
      <c r="N55" s="44"/>
      <c r="O55" s="44"/>
      <c r="P55" s="44" t="str">
        <f t="shared" si="6"/>
        <v>HONDURAS</v>
      </c>
      <c r="Q55" s="30"/>
    </row>
    <row r="56" spans="1:17" ht="14.25" customHeight="1">
      <c r="A56" s="41" t="str">
        <f t="shared" si="0"/>
        <v>Villanueva4391545</v>
      </c>
      <c r="B56" s="41" t="str">
        <f>+COVID_CL_CONFIRMA!$H56&amp;COVID_CL_CONFIRMA!$E56</f>
        <v>Villanueva43915</v>
      </c>
      <c r="C56" s="41" t="str">
        <f t="shared" si="1"/>
        <v>Cortes43915</v>
      </c>
      <c r="D56" s="42">
        <f t="shared" si="2"/>
        <v>45</v>
      </c>
      <c r="E56" s="43">
        <v>43915</v>
      </c>
      <c r="F56" s="42">
        <f>+IFERROR(VLOOKUP(COVID_CL_CONFIRMA!$G56,'LOCALIZA HN'!$Q$9:$R$26,2,0),99)</f>
        <v>5</v>
      </c>
      <c r="G56" s="6" t="s">
        <v>32</v>
      </c>
      <c r="H56" s="14" t="s">
        <v>39</v>
      </c>
      <c r="I56" s="42" t="str">
        <f>+IFERROR(IF(VALUE(MID(VLOOKUP(H56,'LOCALIZA HN'!$B$9:$O$306,8,0),2,1))&lt;&gt;COVID_CL_CONFIRMA!$F56,"Error",VLOOKUP(H56,'LOCALIZA HN'!$B$9:$O$306,8,0)),99999)</f>
        <v>0511</v>
      </c>
      <c r="J56" s="8" t="s">
        <v>19</v>
      </c>
      <c r="K56" s="8">
        <v>30</v>
      </c>
      <c r="L56" s="11" t="s">
        <v>20</v>
      </c>
      <c r="M56" s="44" t="str">
        <f t="shared" si="5"/>
        <v>Confirmado</v>
      </c>
      <c r="N56" s="44"/>
      <c r="O56" s="44"/>
      <c r="P56" s="44" t="str">
        <f t="shared" si="6"/>
        <v>HONDURAS</v>
      </c>
      <c r="Q56" s="30"/>
    </row>
    <row r="57" spans="1:17" ht="14.25" customHeight="1">
      <c r="A57" s="41" t="str">
        <f t="shared" si="0"/>
        <v>Villanueva4391546</v>
      </c>
      <c r="B57" s="41" t="str">
        <f>+COVID_CL_CONFIRMA!$H57&amp;COVID_CL_CONFIRMA!$E57</f>
        <v>Villanueva43915</v>
      </c>
      <c r="C57" s="41" t="str">
        <f t="shared" si="1"/>
        <v>Cortes43915</v>
      </c>
      <c r="D57" s="42">
        <f t="shared" si="2"/>
        <v>46</v>
      </c>
      <c r="E57" s="43">
        <v>43915</v>
      </c>
      <c r="F57" s="42">
        <f>+IFERROR(VLOOKUP(COVID_CL_CONFIRMA!$G57,'LOCALIZA HN'!$Q$9:$R$26,2,0),99)</f>
        <v>5</v>
      </c>
      <c r="G57" s="6" t="s">
        <v>32</v>
      </c>
      <c r="H57" s="14" t="s">
        <v>39</v>
      </c>
      <c r="I57" s="42" t="str">
        <f>+IFERROR(IF(VALUE(MID(VLOOKUP(H57,'LOCALIZA HN'!$B$9:$O$306,8,0),2,1))&lt;&gt;COVID_CL_CONFIRMA!$F57,"Error",VLOOKUP(H57,'LOCALIZA HN'!$B$9:$O$306,8,0)),99999)</f>
        <v>0511</v>
      </c>
      <c r="J57" s="8" t="s">
        <v>19</v>
      </c>
      <c r="K57" s="8">
        <v>56</v>
      </c>
      <c r="L57" s="11" t="s">
        <v>20</v>
      </c>
      <c r="M57" s="44" t="str">
        <f t="shared" si="5"/>
        <v>Confirmado</v>
      </c>
      <c r="N57" s="44"/>
      <c r="O57" s="44"/>
      <c r="P57" s="44" t="str">
        <f t="shared" si="6"/>
        <v>HONDURAS</v>
      </c>
      <c r="Q57" s="30"/>
    </row>
    <row r="58" spans="1:17" ht="14.25" customHeight="1">
      <c r="A58" s="41" t="str">
        <f t="shared" si="0"/>
        <v>Villanueva4391547</v>
      </c>
      <c r="B58" s="41" t="str">
        <f>+COVID_CL_CONFIRMA!$H58&amp;COVID_CL_CONFIRMA!$E58</f>
        <v>Villanueva43915</v>
      </c>
      <c r="C58" s="41" t="str">
        <f t="shared" si="1"/>
        <v>Cortes43915</v>
      </c>
      <c r="D58" s="42">
        <f t="shared" si="2"/>
        <v>47</v>
      </c>
      <c r="E58" s="43">
        <v>43915</v>
      </c>
      <c r="F58" s="42">
        <f>+IFERROR(VLOOKUP(COVID_CL_CONFIRMA!$G58,'LOCALIZA HN'!$Q$9:$R$26,2,0),99)</f>
        <v>5</v>
      </c>
      <c r="G58" s="6" t="s">
        <v>32</v>
      </c>
      <c r="H58" s="14" t="s">
        <v>39</v>
      </c>
      <c r="I58" s="42" t="str">
        <f>+IFERROR(IF(VALUE(MID(VLOOKUP(H58,'LOCALIZA HN'!$B$9:$O$306,8,0),2,1))&lt;&gt;COVID_CL_CONFIRMA!$F58,"Error",VLOOKUP(H58,'LOCALIZA HN'!$B$9:$O$306,8,0)),99999)</f>
        <v>0511</v>
      </c>
      <c r="J58" s="8" t="s">
        <v>28</v>
      </c>
      <c r="K58" s="8">
        <v>25</v>
      </c>
      <c r="L58" s="11" t="s">
        <v>20</v>
      </c>
      <c r="M58" s="44" t="str">
        <f t="shared" si="5"/>
        <v>Confirmado</v>
      </c>
      <c r="N58" s="44"/>
      <c r="O58" s="44"/>
      <c r="P58" s="44" t="str">
        <f t="shared" si="6"/>
        <v>HONDURAS</v>
      </c>
      <c r="Q58" s="30"/>
    </row>
    <row r="59" spans="1:17" ht="14.25" customHeight="1">
      <c r="A59" s="41" t="str">
        <f t="shared" si="0"/>
        <v>Choloma4391548</v>
      </c>
      <c r="B59" s="41" t="str">
        <f>+COVID_CL_CONFIRMA!$H59&amp;COVID_CL_CONFIRMA!$E59</f>
        <v>Choloma43915</v>
      </c>
      <c r="C59" s="41" t="str">
        <f t="shared" si="1"/>
        <v>Cortes43915</v>
      </c>
      <c r="D59" s="42">
        <f t="shared" si="2"/>
        <v>48</v>
      </c>
      <c r="E59" s="43">
        <v>43915</v>
      </c>
      <c r="F59" s="42">
        <f>+IFERROR(VLOOKUP(COVID_CL_CONFIRMA!$G59,'LOCALIZA HN'!$Q$9:$R$26,2,0),99)</f>
        <v>5</v>
      </c>
      <c r="G59" s="6" t="s">
        <v>32</v>
      </c>
      <c r="H59" s="47" t="s">
        <v>48</v>
      </c>
      <c r="I59" s="42" t="str">
        <f>+IFERROR(IF(VALUE(MID(VLOOKUP(H59,'LOCALIZA HN'!$B$9:$O$306,8,0),2,1))&lt;&gt;COVID_CL_CONFIRMA!$F59,"Error",VLOOKUP(H59,'LOCALIZA HN'!$B$9:$O$306,8,0)),99999)</f>
        <v>0502</v>
      </c>
      <c r="J59" s="8" t="s">
        <v>28</v>
      </c>
      <c r="K59" s="8">
        <v>40</v>
      </c>
      <c r="L59" s="11" t="s">
        <v>20</v>
      </c>
      <c r="M59" s="44" t="str">
        <f t="shared" si="5"/>
        <v>Confirmado</v>
      </c>
      <c r="N59" s="44"/>
      <c r="O59" s="44"/>
      <c r="P59" s="44" t="str">
        <f t="shared" si="6"/>
        <v>HONDURAS</v>
      </c>
      <c r="Q59" s="30"/>
    </row>
    <row r="60" spans="1:17" ht="14.25" customHeight="1">
      <c r="A60" s="41" t="str">
        <f t="shared" si="0"/>
        <v>San Pedro Sula4391549</v>
      </c>
      <c r="B60" s="41" t="str">
        <f>+COVID_CL_CONFIRMA!$H60&amp;COVID_CL_CONFIRMA!$E60</f>
        <v>San Pedro Sula43915</v>
      </c>
      <c r="C60" s="41" t="str">
        <f t="shared" si="1"/>
        <v>Cortes43915</v>
      </c>
      <c r="D60" s="42">
        <f t="shared" si="2"/>
        <v>49</v>
      </c>
      <c r="E60" s="43">
        <v>43915</v>
      </c>
      <c r="F60" s="42">
        <f>+IFERROR(VLOOKUP(COVID_CL_CONFIRMA!$G60,'LOCALIZA HN'!$Q$9:$R$26,2,0),99)</f>
        <v>5</v>
      </c>
      <c r="G60" s="6" t="s">
        <v>32</v>
      </c>
      <c r="H60" s="14" t="s">
        <v>33</v>
      </c>
      <c r="I60" s="42" t="str">
        <f>+IFERROR(IF(VALUE(MID(VLOOKUP(H60,'LOCALIZA HN'!$B$9:$O$306,8,0),2,1))&lt;&gt;COVID_CL_CONFIRMA!$F60,"Error",VLOOKUP(H60,'LOCALIZA HN'!$B$9:$O$306,8,0)),99999)</f>
        <v>0501</v>
      </c>
      <c r="J60" s="8" t="s">
        <v>28</v>
      </c>
      <c r="K60" s="8">
        <v>15</v>
      </c>
      <c r="L60" s="11" t="s">
        <v>20</v>
      </c>
      <c r="M60" s="44" t="str">
        <f t="shared" si="5"/>
        <v>Confirmado</v>
      </c>
      <c r="N60" s="44"/>
      <c r="O60" s="44"/>
      <c r="P60" s="44" t="str">
        <f t="shared" si="6"/>
        <v>HONDURAS</v>
      </c>
      <c r="Q60" s="30"/>
    </row>
    <row r="61" spans="1:17" ht="14.25" customHeight="1">
      <c r="A61" s="41" t="str">
        <f t="shared" si="0"/>
        <v>Villanueva4391550</v>
      </c>
      <c r="B61" s="41" t="str">
        <f>+COVID_CL_CONFIRMA!$H61&amp;COVID_CL_CONFIRMA!$E61</f>
        <v>Villanueva43915</v>
      </c>
      <c r="C61" s="41" t="str">
        <f t="shared" si="1"/>
        <v>Cortes43915</v>
      </c>
      <c r="D61" s="42">
        <f t="shared" si="2"/>
        <v>50</v>
      </c>
      <c r="E61" s="43">
        <v>43915</v>
      </c>
      <c r="F61" s="42">
        <f>+IFERROR(VLOOKUP(COVID_CL_CONFIRMA!$G61,'LOCALIZA HN'!$Q$9:$R$26,2,0),99)</f>
        <v>5</v>
      </c>
      <c r="G61" s="6" t="s">
        <v>32</v>
      </c>
      <c r="H61" s="14" t="s">
        <v>39</v>
      </c>
      <c r="I61" s="42" t="str">
        <f>+IFERROR(IF(VALUE(MID(VLOOKUP(H61,'LOCALIZA HN'!$B$9:$O$306,8,0),2,1))&lt;&gt;COVID_CL_CONFIRMA!$F61,"Error",VLOOKUP(H61,'LOCALIZA HN'!$B$9:$O$306,8,0)),99999)</f>
        <v>0511</v>
      </c>
      <c r="J61" s="8" t="s">
        <v>28</v>
      </c>
      <c r="K61" s="8">
        <v>71</v>
      </c>
      <c r="L61" s="11" t="s">
        <v>20</v>
      </c>
      <c r="M61" s="44" t="str">
        <f t="shared" si="5"/>
        <v>Confirmado</v>
      </c>
      <c r="N61" s="44"/>
      <c r="O61" s="44"/>
      <c r="P61" s="44" t="str">
        <f t="shared" si="6"/>
        <v>HONDURAS</v>
      </c>
      <c r="Q61" s="30"/>
    </row>
    <row r="62" spans="1:17" ht="14.25" customHeight="1">
      <c r="A62" s="41" t="str">
        <f t="shared" si="0"/>
        <v>Villanueva4391551</v>
      </c>
      <c r="B62" s="41" t="str">
        <f>+COVID_CL_CONFIRMA!$H62&amp;COVID_CL_CONFIRMA!$E62</f>
        <v>Villanueva43915</v>
      </c>
      <c r="C62" s="41" t="str">
        <f t="shared" si="1"/>
        <v>Cortes43915</v>
      </c>
      <c r="D62" s="42">
        <f t="shared" si="2"/>
        <v>51</v>
      </c>
      <c r="E62" s="43">
        <v>43915</v>
      </c>
      <c r="F62" s="42">
        <f>+IFERROR(VLOOKUP(COVID_CL_CONFIRMA!$G62,'LOCALIZA HN'!$Q$9:$R$26,2,0),99)</f>
        <v>5</v>
      </c>
      <c r="G62" s="6" t="s">
        <v>32</v>
      </c>
      <c r="H62" s="14" t="s">
        <v>39</v>
      </c>
      <c r="I62" s="42" t="str">
        <f>+IFERROR(IF(VALUE(MID(VLOOKUP(H62,'LOCALIZA HN'!$B$9:$O$306,8,0),2,1))&lt;&gt;COVID_CL_CONFIRMA!$F62,"Error",VLOOKUP(H62,'LOCALIZA HN'!$B$9:$O$306,8,0)),99999)</f>
        <v>0511</v>
      </c>
      <c r="J62" s="8" t="s">
        <v>28</v>
      </c>
      <c r="K62" s="8">
        <v>66</v>
      </c>
      <c r="L62" s="11" t="s">
        <v>20</v>
      </c>
      <c r="M62" s="44" t="str">
        <f t="shared" si="5"/>
        <v>Confirmado</v>
      </c>
      <c r="N62" s="44"/>
      <c r="O62" s="44"/>
      <c r="P62" s="44" t="str">
        <f t="shared" si="6"/>
        <v>HONDURAS</v>
      </c>
      <c r="Q62" s="30"/>
    </row>
    <row r="63" spans="1:17" ht="14.25" customHeight="1">
      <c r="A63" s="41" t="str">
        <f t="shared" si="0"/>
        <v>La Lima4391552</v>
      </c>
      <c r="B63" s="41" t="str">
        <f>+COVID_CL_CONFIRMA!$H63&amp;COVID_CL_CONFIRMA!$E63</f>
        <v>La Lima43915</v>
      </c>
      <c r="C63" s="41" t="str">
        <f t="shared" si="1"/>
        <v>Cortes43915</v>
      </c>
      <c r="D63" s="42">
        <f t="shared" si="2"/>
        <v>52</v>
      </c>
      <c r="E63" s="43">
        <v>43915</v>
      </c>
      <c r="F63" s="42">
        <f>+IFERROR(VLOOKUP(COVID_CL_CONFIRMA!$G63,'LOCALIZA HN'!$Q$9:$R$26,2,0),99)</f>
        <v>5</v>
      </c>
      <c r="G63" s="6" t="s">
        <v>32</v>
      </c>
      <c r="H63" s="47" t="s">
        <v>49</v>
      </c>
      <c r="I63" s="42" t="str">
        <f>+IFERROR(IF(VALUE(MID(VLOOKUP(H63,'LOCALIZA HN'!$B$9:$O$306,8,0),2,1))&lt;&gt;COVID_CL_CONFIRMA!$F63,"Error",VLOOKUP(H63,'LOCALIZA HN'!$B$9:$O$306,8,0)),99999)</f>
        <v>0512</v>
      </c>
      <c r="J63" s="8" t="s">
        <v>28</v>
      </c>
      <c r="K63" s="8">
        <v>35</v>
      </c>
      <c r="L63" s="11" t="s">
        <v>20</v>
      </c>
      <c r="M63" s="44" t="str">
        <f t="shared" si="5"/>
        <v>Confirmado</v>
      </c>
      <c r="N63" s="44"/>
      <c r="O63" s="44"/>
      <c r="P63" s="44" t="str">
        <f t="shared" si="6"/>
        <v>HONDURAS</v>
      </c>
      <c r="Q63" s="30"/>
    </row>
    <row r="64" spans="1:17" ht="14.25" customHeight="1">
      <c r="A64" s="41" t="str">
        <f t="shared" si="0"/>
        <v>Distrito Central4391653</v>
      </c>
      <c r="B64" s="41" t="str">
        <f>+COVID_CL_CONFIRMA!$H64&amp;COVID_CL_CONFIRMA!$E64</f>
        <v>Distrito Central43916</v>
      </c>
      <c r="C64" s="41" t="str">
        <f t="shared" si="1"/>
        <v>Francisco Morazan43916</v>
      </c>
      <c r="D64" s="42">
        <f t="shared" si="2"/>
        <v>53</v>
      </c>
      <c r="E64" s="43">
        <v>43916</v>
      </c>
      <c r="F64" s="42">
        <f>+IFERROR(VLOOKUP(COVID_CL_CONFIRMA!$G64,'LOCALIZA HN'!$Q$9:$R$26,2,0),99)</f>
        <v>8</v>
      </c>
      <c r="G64" s="6" t="s">
        <v>17</v>
      </c>
      <c r="H64" s="14" t="s">
        <v>18</v>
      </c>
      <c r="I64" s="42" t="str">
        <f>+IFERROR(IF(VALUE(MID(VLOOKUP(H64,'LOCALIZA HN'!$B$9:$O$306,8,0),2,1))&lt;&gt;COVID_CL_CONFIRMA!$F64,"Error",VLOOKUP(H64,'LOCALIZA HN'!$B$9:$O$306,8,0)),99999)</f>
        <v>0801</v>
      </c>
      <c r="J64" s="8" t="s">
        <v>19</v>
      </c>
      <c r="K64" s="8">
        <v>66</v>
      </c>
      <c r="L64" s="11" t="s">
        <v>20</v>
      </c>
      <c r="M64" s="44" t="str">
        <f t="shared" si="5"/>
        <v>Confirmado</v>
      </c>
      <c r="N64" s="44"/>
      <c r="O64" s="44"/>
      <c r="P64" s="44" t="str">
        <f t="shared" si="6"/>
        <v>HONDURAS</v>
      </c>
      <c r="Q64" s="30"/>
    </row>
    <row r="65" spans="1:17" ht="14.25" customHeight="1">
      <c r="A65" s="41" t="str">
        <f t="shared" si="0"/>
        <v>Distrito Central4391654</v>
      </c>
      <c r="B65" s="41" t="str">
        <f>+COVID_CL_CONFIRMA!$H65&amp;COVID_CL_CONFIRMA!$E65</f>
        <v>Distrito Central43916</v>
      </c>
      <c r="C65" s="41" t="str">
        <f t="shared" si="1"/>
        <v>Francisco Morazan43916</v>
      </c>
      <c r="D65" s="42">
        <f t="shared" si="2"/>
        <v>54</v>
      </c>
      <c r="E65" s="43">
        <v>43916</v>
      </c>
      <c r="F65" s="42">
        <f>+IFERROR(VLOOKUP(COVID_CL_CONFIRMA!$G65,'LOCALIZA HN'!$Q$9:$R$26,2,0),99)</f>
        <v>8</v>
      </c>
      <c r="G65" s="6" t="s">
        <v>17</v>
      </c>
      <c r="H65" s="14" t="s">
        <v>18</v>
      </c>
      <c r="I65" s="42" t="str">
        <f>+IFERROR(IF(VALUE(MID(VLOOKUP(H65,'LOCALIZA HN'!$B$9:$O$306,8,0),2,1))&lt;&gt;COVID_CL_CONFIRMA!$F65,"Error",VLOOKUP(H65,'LOCALIZA HN'!$B$9:$O$306,8,0)),99999)</f>
        <v>0801</v>
      </c>
      <c r="J65" s="8" t="s">
        <v>28</v>
      </c>
      <c r="K65" s="8">
        <v>62</v>
      </c>
      <c r="L65" s="11" t="s">
        <v>20</v>
      </c>
      <c r="M65" s="44" t="str">
        <f t="shared" si="5"/>
        <v>Confirmado</v>
      </c>
      <c r="N65" s="44"/>
      <c r="O65" s="44"/>
      <c r="P65" s="44" t="str">
        <f t="shared" si="6"/>
        <v>HONDURAS</v>
      </c>
      <c r="Q65" s="30"/>
    </row>
    <row r="66" spans="1:17" ht="14.25" customHeight="1">
      <c r="A66" s="41" t="str">
        <f t="shared" si="0"/>
        <v>Distrito Central4391655</v>
      </c>
      <c r="B66" s="41" t="str">
        <f>+COVID_CL_CONFIRMA!$H66&amp;COVID_CL_CONFIRMA!$E66</f>
        <v>Distrito Central43916</v>
      </c>
      <c r="C66" s="41" t="str">
        <f t="shared" si="1"/>
        <v>Francisco Morazan43916</v>
      </c>
      <c r="D66" s="42">
        <f t="shared" si="2"/>
        <v>55</v>
      </c>
      <c r="E66" s="43">
        <v>43916</v>
      </c>
      <c r="F66" s="42">
        <f>+IFERROR(VLOOKUP(COVID_CL_CONFIRMA!$G66,'LOCALIZA HN'!$Q$9:$R$26,2,0),99)</f>
        <v>8</v>
      </c>
      <c r="G66" s="6" t="s">
        <v>17</v>
      </c>
      <c r="H66" s="14" t="s">
        <v>18</v>
      </c>
      <c r="I66" s="42" t="str">
        <f>+IFERROR(IF(VALUE(MID(VLOOKUP(H66,'LOCALIZA HN'!$B$9:$O$306,8,0),2,1))&lt;&gt;COVID_CL_CONFIRMA!$F66,"Error",VLOOKUP(H66,'LOCALIZA HN'!$B$9:$O$306,8,0)),99999)</f>
        <v>0801</v>
      </c>
      <c r="J66" s="8" t="s">
        <v>28</v>
      </c>
      <c r="K66" s="8">
        <v>35</v>
      </c>
      <c r="L66" s="11" t="s">
        <v>20</v>
      </c>
      <c r="M66" s="44" t="str">
        <f t="shared" si="5"/>
        <v>Confirmado</v>
      </c>
      <c r="N66" s="44"/>
      <c r="O66" s="44"/>
      <c r="P66" s="44" t="str">
        <f t="shared" si="6"/>
        <v>HONDURAS</v>
      </c>
      <c r="Q66" s="30"/>
    </row>
    <row r="67" spans="1:17" ht="14.25" customHeight="1">
      <c r="A67" s="41" t="str">
        <f t="shared" si="0"/>
        <v>Distrito Central4391656</v>
      </c>
      <c r="B67" s="41" t="str">
        <f>+COVID_CL_CONFIRMA!$H67&amp;COVID_CL_CONFIRMA!$E67</f>
        <v>Distrito Central43916</v>
      </c>
      <c r="C67" s="41" t="str">
        <f t="shared" si="1"/>
        <v>Francisco Morazan43916</v>
      </c>
      <c r="D67" s="42">
        <f t="shared" si="2"/>
        <v>56</v>
      </c>
      <c r="E67" s="43">
        <v>43916</v>
      </c>
      <c r="F67" s="42">
        <f>+IFERROR(VLOOKUP(COVID_CL_CONFIRMA!$G67,'LOCALIZA HN'!$Q$9:$R$26,2,0),99)</f>
        <v>8</v>
      </c>
      <c r="G67" s="6" t="s">
        <v>17</v>
      </c>
      <c r="H67" s="14" t="s">
        <v>18</v>
      </c>
      <c r="I67" s="42" t="str">
        <f>+IFERROR(IF(VALUE(MID(VLOOKUP(H67,'LOCALIZA HN'!$B$9:$O$306,8,0),2,1))&lt;&gt;COVID_CL_CONFIRMA!$F67,"Error",VLOOKUP(H67,'LOCALIZA HN'!$B$9:$O$306,8,0)),99999)</f>
        <v>0801</v>
      </c>
      <c r="J67" s="8" t="s">
        <v>28</v>
      </c>
      <c r="K67" s="8">
        <v>62</v>
      </c>
      <c r="L67" s="11" t="s">
        <v>20</v>
      </c>
      <c r="M67" s="44" t="str">
        <f t="shared" si="5"/>
        <v>Confirmado</v>
      </c>
      <c r="N67" s="44"/>
      <c r="O67" s="44"/>
      <c r="P67" s="44" t="str">
        <f t="shared" si="6"/>
        <v>HONDURAS</v>
      </c>
      <c r="Q67" s="30"/>
    </row>
    <row r="68" spans="1:17" ht="14.25" customHeight="1">
      <c r="A68" s="41" t="str">
        <f t="shared" si="0"/>
        <v>Distrito Central4391657</v>
      </c>
      <c r="B68" s="41" t="str">
        <f>+COVID_CL_CONFIRMA!$H68&amp;COVID_CL_CONFIRMA!$E68</f>
        <v>Distrito Central43916</v>
      </c>
      <c r="C68" s="41" t="str">
        <f t="shared" si="1"/>
        <v>Francisco Morazan43916</v>
      </c>
      <c r="D68" s="42">
        <f t="shared" si="2"/>
        <v>57</v>
      </c>
      <c r="E68" s="43">
        <v>43916</v>
      </c>
      <c r="F68" s="42">
        <f>+IFERROR(VLOOKUP(COVID_CL_CONFIRMA!$G68,'LOCALIZA HN'!$Q$9:$R$26,2,0),99)</f>
        <v>8</v>
      </c>
      <c r="G68" s="6" t="s">
        <v>17</v>
      </c>
      <c r="H68" s="14" t="s">
        <v>18</v>
      </c>
      <c r="I68" s="42" t="str">
        <f>+IFERROR(IF(VALUE(MID(VLOOKUP(H68,'LOCALIZA HN'!$B$9:$O$306,8,0),2,1))&lt;&gt;COVID_CL_CONFIRMA!$F68,"Error",VLOOKUP(H68,'LOCALIZA HN'!$B$9:$O$306,8,0)),99999)</f>
        <v>0801</v>
      </c>
      <c r="J68" s="8" t="s">
        <v>19</v>
      </c>
      <c r="K68" s="8">
        <v>58</v>
      </c>
      <c r="L68" s="11" t="s">
        <v>20</v>
      </c>
      <c r="M68" s="44" t="str">
        <f t="shared" si="5"/>
        <v>Confirmado</v>
      </c>
      <c r="N68" s="44"/>
      <c r="O68" s="44"/>
      <c r="P68" s="44" t="str">
        <f t="shared" si="6"/>
        <v>HONDURAS</v>
      </c>
      <c r="Q68" s="30"/>
    </row>
    <row r="69" spans="1:17" ht="14.25" customHeight="1">
      <c r="A69" s="41" t="str">
        <f t="shared" si="0"/>
        <v>Distrito Central4391658</v>
      </c>
      <c r="B69" s="41" t="str">
        <f>+COVID_CL_CONFIRMA!$H69&amp;COVID_CL_CONFIRMA!$E69</f>
        <v>Distrito Central43916</v>
      </c>
      <c r="C69" s="41" t="str">
        <f t="shared" si="1"/>
        <v>Francisco Morazan43916</v>
      </c>
      <c r="D69" s="42">
        <f t="shared" si="2"/>
        <v>58</v>
      </c>
      <c r="E69" s="43">
        <v>43916</v>
      </c>
      <c r="F69" s="42">
        <f>+IFERROR(VLOOKUP(COVID_CL_CONFIRMA!$G69,'LOCALIZA HN'!$Q$9:$R$26,2,0),99)</f>
        <v>8</v>
      </c>
      <c r="G69" s="6" t="s">
        <v>17</v>
      </c>
      <c r="H69" s="14" t="s">
        <v>18</v>
      </c>
      <c r="I69" s="42" t="str">
        <f>+IFERROR(IF(VALUE(MID(VLOOKUP(H69,'LOCALIZA HN'!$B$9:$O$306,8,0),2,1))&lt;&gt;COVID_CL_CONFIRMA!$F69,"Error",VLOOKUP(H69,'LOCALIZA HN'!$B$9:$O$306,8,0)),99999)</f>
        <v>0801</v>
      </c>
      <c r="J69" s="8" t="s">
        <v>28</v>
      </c>
      <c r="K69" s="8">
        <v>12</v>
      </c>
      <c r="L69" s="11" t="s">
        <v>20</v>
      </c>
      <c r="M69" s="44" t="str">
        <f t="shared" si="5"/>
        <v>Confirmado</v>
      </c>
      <c r="N69" s="44"/>
      <c r="O69" s="44"/>
      <c r="P69" s="44" t="str">
        <f t="shared" si="6"/>
        <v>HONDURAS</v>
      </c>
      <c r="Q69" s="30"/>
    </row>
    <row r="70" spans="1:17" ht="14.25" customHeight="1">
      <c r="A70" s="41" t="str">
        <f t="shared" si="0"/>
        <v>Distrito Central4391659</v>
      </c>
      <c r="B70" s="41" t="str">
        <f>+COVID_CL_CONFIRMA!$H70&amp;COVID_CL_CONFIRMA!$E70</f>
        <v>Distrito Central43916</v>
      </c>
      <c r="C70" s="41" t="str">
        <f t="shared" si="1"/>
        <v>Francisco Morazan43916</v>
      </c>
      <c r="D70" s="42">
        <f t="shared" si="2"/>
        <v>59</v>
      </c>
      <c r="E70" s="43">
        <v>43916</v>
      </c>
      <c r="F70" s="42">
        <f>+IFERROR(VLOOKUP(COVID_CL_CONFIRMA!$G70,'LOCALIZA HN'!$Q$9:$R$26,2,0),99)</f>
        <v>8</v>
      </c>
      <c r="G70" s="6" t="s">
        <v>17</v>
      </c>
      <c r="H70" s="14" t="s">
        <v>18</v>
      </c>
      <c r="I70" s="42" t="str">
        <f>+IFERROR(IF(VALUE(MID(VLOOKUP(H70,'LOCALIZA HN'!$B$9:$O$306,8,0),2,1))&lt;&gt;COVID_CL_CONFIRMA!$F70,"Error",VLOOKUP(H70,'LOCALIZA HN'!$B$9:$O$306,8,0)),99999)</f>
        <v>0801</v>
      </c>
      <c r="J70" s="8" t="s">
        <v>28</v>
      </c>
      <c r="K70" s="8"/>
      <c r="L70" s="11" t="s">
        <v>20</v>
      </c>
      <c r="M70" s="44" t="str">
        <f t="shared" si="5"/>
        <v>Confirmado</v>
      </c>
      <c r="N70" s="44"/>
      <c r="O70" s="44"/>
      <c r="P70" s="44" t="str">
        <f t="shared" si="6"/>
        <v>HONDURAS</v>
      </c>
      <c r="Q70" s="30"/>
    </row>
    <row r="71" spans="1:17" ht="14.25" customHeight="1">
      <c r="A71" s="41" t="str">
        <f t="shared" si="0"/>
        <v>Distrito Central4391660</v>
      </c>
      <c r="B71" s="41" t="str">
        <f>+COVID_CL_CONFIRMA!$H71&amp;COVID_CL_CONFIRMA!$E71</f>
        <v>Distrito Central43916</v>
      </c>
      <c r="C71" s="41" t="str">
        <f t="shared" si="1"/>
        <v>Francisco Morazan43916</v>
      </c>
      <c r="D71" s="42">
        <f t="shared" si="2"/>
        <v>60</v>
      </c>
      <c r="E71" s="43">
        <v>43916</v>
      </c>
      <c r="F71" s="42">
        <f>+IFERROR(VLOOKUP(COVID_CL_CONFIRMA!$G71,'LOCALIZA HN'!$Q$9:$R$26,2,0),99)</f>
        <v>8</v>
      </c>
      <c r="G71" s="6" t="s">
        <v>17</v>
      </c>
      <c r="H71" s="14" t="s">
        <v>18</v>
      </c>
      <c r="I71" s="42" t="str">
        <f>+IFERROR(IF(VALUE(MID(VLOOKUP(H71,'LOCALIZA HN'!$B$9:$O$306,8,0),2,1))&lt;&gt;COVID_CL_CONFIRMA!$F71,"Error",VLOOKUP(H71,'LOCALIZA HN'!$B$9:$O$306,8,0)),99999)</f>
        <v>0801</v>
      </c>
      <c r="J71" s="8" t="s">
        <v>19</v>
      </c>
      <c r="K71" s="8">
        <v>17</v>
      </c>
      <c r="L71" s="11" t="s">
        <v>20</v>
      </c>
      <c r="M71" s="44" t="str">
        <f t="shared" si="5"/>
        <v>Confirmado</v>
      </c>
      <c r="N71" s="44"/>
      <c r="O71" s="44"/>
      <c r="P71" s="44" t="str">
        <f t="shared" si="6"/>
        <v>HONDURAS</v>
      </c>
      <c r="Q71" s="30"/>
    </row>
    <row r="72" spans="1:17" ht="14.25" customHeight="1">
      <c r="A72" s="41" t="str">
        <f t="shared" si="0"/>
        <v>Distrito Central4391661</v>
      </c>
      <c r="B72" s="41" t="str">
        <f>+COVID_CL_CONFIRMA!$H72&amp;COVID_CL_CONFIRMA!$E72</f>
        <v>Distrito Central43916</v>
      </c>
      <c r="C72" s="41" t="str">
        <f t="shared" si="1"/>
        <v>Francisco Morazan43916</v>
      </c>
      <c r="D72" s="42">
        <f t="shared" si="2"/>
        <v>61</v>
      </c>
      <c r="E72" s="43">
        <v>43916</v>
      </c>
      <c r="F72" s="42">
        <f>+IFERROR(VLOOKUP(COVID_CL_CONFIRMA!$G72,'LOCALIZA HN'!$Q$9:$R$26,2,0),99)</f>
        <v>8</v>
      </c>
      <c r="G72" s="6" t="s">
        <v>17</v>
      </c>
      <c r="H72" s="14" t="s">
        <v>18</v>
      </c>
      <c r="I72" s="42" t="str">
        <f>+IFERROR(IF(VALUE(MID(VLOOKUP(H72,'LOCALIZA HN'!$B$9:$O$306,8,0),2,1))&lt;&gt;COVID_CL_CONFIRMA!$F72,"Error",VLOOKUP(H72,'LOCALIZA HN'!$B$9:$O$306,8,0)),99999)</f>
        <v>0801</v>
      </c>
      <c r="J72" s="8" t="s">
        <v>28</v>
      </c>
      <c r="K72" s="8">
        <v>17</v>
      </c>
      <c r="L72" s="11" t="s">
        <v>20</v>
      </c>
      <c r="M72" s="44" t="str">
        <f t="shared" si="5"/>
        <v>Confirmado</v>
      </c>
      <c r="N72" s="44"/>
      <c r="O72" s="44"/>
      <c r="P72" s="44" t="str">
        <f t="shared" si="6"/>
        <v>HONDURAS</v>
      </c>
      <c r="Q72" s="30"/>
    </row>
    <row r="73" spans="1:17" ht="14.25" customHeight="1">
      <c r="A73" s="41" t="str">
        <f t="shared" si="0"/>
        <v>Distrito Central4391662</v>
      </c>
      <c r="B73" s="41" t="str">
        <f>+COVID_CL_CONFIRMA!$H73&amp;COVID_CL_CONFIRMA!$E73</f>
        <v>Distrito Central43916</v>
      </c>
      <c r="C73" s="41" t="str">
        <f t="shared" si="1"/>
        <v>Francisco Morazan43916</v>
      </c>
      <c r="D73" s="42">
        <f t="shared" si="2"/>
        <v>62</v>
      </c>
      <c r="E73" s="43">
        <v>43916</v>
      </c>
      <c r="F73" s="42">
        <f>+IFERROR(VLOOKUP(COVID_CL_CONFIRMA!$G73,'LOCALIZA HN'!$Q$9:$R$26,2,0),99)</f>
        <v>8</v>
      </c>
      <c r="G73" s="6" t="s">
        <v>17</v>
      </c>
      <c r="H73" s="14" t="s">
        <v>18</v>
      </c>
      <c r="I73" s="42" t="str">
        <f>+IFERROR(IF(VALUE(MID(VLOOKUP(H73,'LOCALIZA HN'!$B$9:$O$306,8,0),2,1))&lt;&gt;COVID_CL_CONFIRMA!$F73,"Error",VLOOKUP(H73,'LOCALIZA HN'!$B$9:$O$306,8,0)),99999)</f>
        <v>0801</v>
      </c>
      <c r="J73" s="8" t="s">
        <v>28</v>
      </c>
      <c r="K73" s="8">
        <v>57</v>
      </c>
      <c r="L73" s="11" t="s">
        <v>20</v>
      </c>
      <c r="M73" s="44" t="str">
        <f t="shared" si="5"/>
        <v>Confirmado</v>
      </c>
      <c r="N73" s="44"/>
      <c r="O73" s="44"/>
      <c r="P73" s="44" t="str">
        <f t="shared" si="6"/>
        <v>HONDURAS</v>
      </c>
      <c r="Q73" s="30"/>
    </row>
    <row r="74" spans="1:17" ht="14.25" customHeight="1">
      <c r="A74" s="41" t="str">
        <f t="shared" si="0"/>
        <v>Distrito Central4391663</v>
      </c>
      <c r="B74" s="41" t="str">
        <f>+COVID_CL_CONFIRMA!$H74&amp;COVID_CL_CONFIRMA!$E74</f>
        <v>Distrito Central43916</v>
      </c>
      <c r="C74" s="41" t="str">
        <f t="shared" si="1"/>
        <v>Francisco Morazan43916</v>
      </c>
      <c r="D74" s="42">
        <f t="shared" si="2"/>
        <v>63</v>
      </c>
      <c r="E74" s="43">
        <v>43916</v>
      </c>
      <c r="F74" s="42">
        <f>+IFERROR(VLOOKUP(COVID_CL_CONFIRMA!$G74,'LOCALIZA HN'!$Q$9:$R$26,2,0),99)</f>
        <v>8</v>
      </c>
      <c r="G74" s="6" t="s">
        <v>17</v>
      </c>
      <c r="H74" s="14" t="s">
        <v>18</v>
      </c>
      <c r="I74" s="42" t="str">
        <f>+IFERROR(IF(VALUE(MID(VLOOKUP(H74,'LOCALIZA HN'!$B$9:$O$306,8,0),2,1))&lt;&gt;COVID_CL_CONFIRMA!$F74,"Error",VLOOKUP(H74,'LOCALIZA HN'!$B$9:$O$306,8,0)),99999)</f>
        <v>0801</v>
      </c>
      <c r="J74" s="8" t="s">
        <v>28</v>
      </c>
      <c r="K74" s="8">
        <v>7</v>
      </c>
      <c r="L74" s="11" t="s">
        <v>20</v>
      </c>
      <c r="M74" s="44" t="str">
        <f t="shared" si="5"/>
        <v>Confirmado</v>
      </c>
      <c r="N74" s="44"/>
      <c r="O74" s="44"/>
      <c r="P74" s="44" t="str">
        <f t="shared" si="6"/>
        <v>HONDURAS</v>
      </c>
      <c r="Q74" s="30"/>
    </row>
    <row r="75" spans="1:17" ht="14.25" customHeight="1">
      <c r="A75" s="41" t="str">
        <f t="shared" si="0"/>
        <v>Distrito Central4391664</v>
      </c>
      <c r="B75" s="41" t="str">
        <f>+COVID_CL_CONFIRMA!$H75&amp;COVID_CL_CONFIRMA!$E75</f>
        <v>Distrito Central43916</v>
      </c>
      <c r="C75" s="41" t="str">
        <f t="shared" si="1"/>
        <v>Francisco Morazan43916</v>
      </c>
      <c r="D75" s="42">
        <f t="shared" si="2"/>
        <v>64</v>
      </c>
      <c r="E75" s="43">
        <v>43916</v>
      </c>
      <c r="F75" s="42">
        <f>+IFERROR(VLOOKUP(COVID_CL_CONFIRMA!$G75,'LOCALIZA HN'!$Q$9:$R$26,2,0),99)</f>
        <v>8</v>
      </c>
      <c r="G75" s="6" t="s">
        <v>17</v>
      </c>
      <c r="H75" s="14" t="s">
        <v>18</v>
      </c>
      <c r="I75" s="42" t="str">
        <f>+IFERROR(IF(VALUE(MID(VLOOKUP(H75,'LOCALIZA HN'!$B$9:$O$306,8,0),2,1))&lt;&gt;COVID_CL_CONFIRMA!$F75,"Error",VLOOKUP(H75,'LOCALIZA HN'!$B$9:$O$306,8,0)),99999)</f>
        <v>0801</v>
      </c>
      <c r="J75" s="8" t="s">
        <v>28</v>
      </c>
      <c r="K75" s="8">
        <v>18</v>
      </c>
      <c r="L75" s="11" t="s">
        <v>20</v>
      </c>
      <c r="M75" s="44" t="str">
        <f t="shared" si="5"/>
        <v>Confirmado</v>
      </c>
      <c r="N75" s="44"/>
      <c r="O75" s="44"/>
      <c r="P75" s="44" t="str">
        <f t="shared" si="6"/>
        <v>HONDURAS</v>
      </c>
      <c r="Q75" s="30"/>
    </row>
    <row r="76" spans="1:17" ht="14.25" customHeight="1">
      <c r="A76" s="41" t="str">
        <f t="shared" si="0"/>
        <v>Distrito Central4391665</v>
      </c>
      <c r="B76" s="41" t="str">
        <f>+COVID_CL_CONFIRMA!$H76&amp;COVID_CL_CONFIRMA!$E76</f>
        <v>Distrito Central43916</v>
      </c>
      <c r="C76" s="41" t="str">
        <f t="shared" si="1"/>
        <v>Francisco Morazan43916</v>
      </c>
      <c r="D76" s="42">
        <f t="shared" si="2"/>
        <v>65</v>
      </c>
      <c r="E76" s="43">
        <v>43916</v>
      </c>
      <c r="F76" s="42">
        <f>+IFERROR(VLOOKUP(COVID_CL_CONFIRMA!$G76,'LOCALIZA HN'!$Q$9:$R$26,2,0),99)</f>
        <v>8</v>
      </c>
      <c r="G76" s="6" t="s">
        <v>17</v>
      </c>
      <c r="H76" s="14" t="s">
        <v>18</v>
      </c>
      <c r="I76" s="42" t="str">
        <f>+IFERROR(IF(VALUE(MID(VLOOKUP(H76,'LOCALIZA HN'!$B$9:$O$306,8,0),2,1))&lt;&gt;COVID_CL_CONFIRMA!$F76,"Error",VLOOKUP(H76,'LOCALIZA HN'!$B$9:$O$306,8,0)),99999)</f>
        <v>0801</v>
      </c>
      <c r="J76" s="8" t="s">
        <v>28</v>
      </c>
      <c r="K76" s="8">
        <v>30</v>
      </c>
      <c r="L76" s="11" t="s">
        <v>20</v>
      </c>
      <c r="M76" s="44" t="str">
        <f t="shared" si="5"/>
        <v>Confirmado</v>
      </c>
      <c r="N76" s="44"/>
      <c r="O76" s="44"/>
      <c r="P76" s="44" t="str">
        <f t="shared" si="6"/>
        <v>HONDURAS</v>
      </c>
      <c r="Q76" s="30"/>
    </row>
    <row r="77" spans="1:17" ht="14.25" customHeight="1">
      <c r="A77" s="41" t="str">
        <f t="shared" si="0"/>
        <v>Distrito Central4391666</v>
      </c>
      <c r="B77" s="41" t="str">
        <f>+COVID_CL_CONFIRMA!$H77&amp;COVID_CL_CONFIRMA!$E77</f>
        <v>Distrito Central43916</v>
      </c>
      <c r="C77" s="41" t="str">
        <f t="shared" si="1"/>
        <v>Francisco Morazan43916</v>
      </c>
      <c r="D77" s="42">
        <f t="shared" si="2"/>
        <v>66</v>
      </c>
      <c r="E77" s="43">
        <v>43916</v>
      </c>
      <c r="F77" s="42">
        <f>+IFERROR(VLOOKUP(COVID_CL_CONFIRMA!$G77,'LOCALIZA HN'!$Q$9:$R$26,2,0),99)</f>
        <v>8</v>
      </c>
      <c r="G77" s="6" t="s">
        <v>17</v>
      </c>
      <c r="H77" s="14" t="s">
        <v>18</v>
      </c>
      <c r="I77" s="42" t="str">
        <f>+IFERROR(IF(VALUE(MID(VLOOKUP(H77,'LOCALIZA HN'!$B$9:$O$306,8,0),2,1))&lt;&gt;COVID_CL_CONFIRMA!$F77,"Error",VLOOKUP(H77,'LOCALIZA HN'!$B$9:$O$306,8,0)),99999)</f>
        <v>0801</v>
      </c>
      <c r="J77" s="8" t="s">
        <v>28</v>
      </c>
      <c r="K77" s="8">
        <v>22</v>
      </c>
      <c r="L77" s="11" t="s">
        <v>20</v>
      </c>
      <c r="M77" s="44" t="str">
        <f t="shared" si="5"/>
        <v>Confirmado</v>
      </c>
      <c r="N77" s="44"/>
      <c r="O77" s="44"/>
      <c r="P77" s="44" t="str">
        <f t="shared" si="6"/>
        <v>HONDURAS</v>
      </c>
      <c r="Q77" s="30"/>
    </row>
    <row r="78" spans="1:17" ht="14.25" customHeight="1">
      <c r="A78" s="41" t="str">
        <f t="shared" si="0"/>
        <v>Distrito Central4391667</v>
      </c>
      <c r="B78" s="41" t="str">
        <f>+COVID_CL_CONFIRMA!$H78&amp;COVID_CL_CONFIRMA!$E78</f>
        <v>Distrito Central43916</v>
      </c>
      <c r="C78" s="41" t="str">
        <f t="shared" si="1"/>
        <v>Francisco Morazan43916</v>
      </c>
      <c r="D78" s="42">
        <f t="shared" si="2"/>
        <v>67</v>
      </c>
      <c r="E78" s="43">
        <v>43916</v>
      </c>
      <c r="F78" s="42">
        <f>+IFERROR(VLOOKUP(COVID_CL_CONFIRMA!$G78,'LOCALIZA HN'!$Q$9:$R$26,2,0),99)</f>
        <v>8</v>
      </c>
      <c r="G78" s="6" t="s">
        <v>17</v>
      </c>
      <c r="H78" s="14" t="s">
        <v>18</v>
      </c>
      <c r="I78" s="42" t="str">
        <f>+IFERROR(IF(VALUE(MID(VLOOKUP(H78,'LOCALIZA HN'!$B$9:$O$306,8,0),2,1))&lt;&gt;COVID_CL_CONFIRMA!$F78,"Error",VLOOKUP(H78,'LOCALIZA HN'!$B$9:$O$306,8,0)),99999)</f>
        <v>0801</v>
      </c>
      <c r="J78" s="8" t="s">
        <v>28</v>
      </c>
      <c r="K78" s="8">
        <v>48</v>
      </c>
      <c r="L78" s="11" t="s">
        <v>20</v>
      </c>
      <c r="M78" s="44" t="str">
        <f t="shared" si="5"/>
        <v>Confirmado</v>
      </c>
      <c r="N78" s="44"/>
      <c r="O78" s="44"/>
      <c r="P78" s="44" t="str">
        <f t="shared" si="6"/>
        <v>HONDURAS</v>
      </c>
      <c r="Q78" s="30"/>
    </row>
    <row r="79" spans="1:17" ht="14.25" customHeight="1">
      <c r="A79" s="41" t="str">
        <f t="shared" si="0"/>
        <v>Distrito Central4391668</v>
      </c>
      <c r="B79" s="41" t="str">
        <f>+COVID_CL_CONFIRMA!$H79&amp;COVID_CL_CONFIRMA!$E79</f>
        <v>Distrito Central43916</v>
      </c>
      <c r="C79" s="41" t="str">
        <f t="shared" si="1"/>
        <v>Francisco Morazan43916</v>
      </c>
      <c r="D79" s="42">
        <f t="shared" si="2"/>
        <v>68</v>
      </c>
      <c r="E79" s="43">
        <v>43916</v>
      </c>
      <c r="F79" s="42">
        <f>+IFERROR(VLOOKUP(COVID_CL_CONFIRMA!$G79,'LOCALIZA HN'!$Q$9:$R$26,2,0),99)</f>
        <v>8</v>
      </c>
      <c r="G79" s="6" t="s">
        <v>17</v>
      </c>
      <c r="H79" s="14" t="s">
        <v>18</v>
      </c>
      <c r="I79" s="42" t="str">
        <f>+IFERROR(IF(VALUE(MID(VLOOKUP(H79,'LOCALIZA HN'!$B$9:$O$306,8,0),2,1))&lt;&gt;COVID_CL_CONFIRMA!$F79,"Error",VLOOKUP(H79,'LOCALIZA HN'!$B$9:$O$306,8,0)),99999)</f>
        <v>0801</v>
      </c>
      <c r="J79" s="8" t="s">
        <v>28</v>
      </c>
      <c r="K79" s="8">
        <v>40</v>
      </c>
      <c r="L79" s="11" t="s">
        <v>20</v>
      </c>
      <c r="M79" s="44" t="str">
        <f t="shared" si="5"/>
        <v>Confirmado</v>
      </c>
      <c r="N79" s="44"/>
      <c r="O79" s="44"/>
      <c r="P79" s="44" t="str">
        <f t="shared" si="6"/>
        <v>HONDURAS</v>
      </c>
      <c r="Q79" s="30"/>
    </row>
    <row r="80" spans="1:17" ht="14.25" customHeight="1">
      <c r="A80" s="41" t="str">
        <f t="shared" si="0"/>
        <v>La Union4391769</v>
      </c>
      <c r="B80" s="41" t="str">
        <f>+COVID_CL_CONFIRMA!$H80&amp;COVID_CL_CONFIRMA!$E80</f>
        <v>La Union43917</v>
      </c>
      <c r="C80" s="41" t="str">
        <f t="shared" si="1"/>
        <v>Lempira43917</v>
      </c>
      <c r="D80" s="42">
        <f t="shared" si="2"/>
        <v>69</v>
      </c>
      <c r="E80" s="43">
        <v>43917</v>
      </c>
      <c r="F80" s="42">
        <f>+IFERROR(VLOOKUP(COVID_CL_CONFIRMA!$G80,'LOCALIZA HN'!$Q$9:$R$26,2,0),99)</f>
        <v>13</v>
      </c>
      <c r="G80" s="6" t="s">
        <v>42</v>
      </c>
      <c r="H80" s="47" t="s">
        <v>43</v>
      </c>
      <c r="I80" s="42" t="str">
        <f>+IFERROR(IF(VALUE(MID(VLOOKUP(H80,'LOCALIZA HN'!$B$9:$O$306,8,0),2,1))&lt;&gt;COVID_CL_CONFIRMA!$F80,"Error",VLOOKUP(H80,'LOCALIZA HN'!$B$9:$O$306,8,0)),99999)</f>
        <v>Error</v>
      </c>
      <c r="J80" s="8" t="s">
        <v>28</v>
      </c>
      <c r="K80" s="8">
        <v>33</v>
      </c>
      <c r="L80" s="11" t="s">
        <v>20</v>
      </c>
      <c r="M80" s="44" t="str">
        <f t="shared" si="5"/>
        <v>Confirmado</v>
      </c>
      <c r="N80" s="44" t="s">
        <v>50</v>
      </c>
      <c r="O80" s="44" t="s">
        <v>51</v>
      </c>
      <c r="P80" s="44" t="str">
        <f t="shared" si="6"/>
        <v>HONDURAS</v>
      </c>
      <c r="Q80" s="30"/>
    </row>
    <row r="81" spans="1:17" ht="14.25" customHeight="1">
      <c r="A81" s="41" t="str">
        <f t="shared" si="0"/>
        <v>La Union4391770</v>
      </c>
      <c r="B81" s="41" t="str">
        <f>+COVID_CL_CONFIRMA!$H81&amp;COVID_CL_CONFIRMA!$E81</f>
        <v>La Union43917</v>
      </c>
      <c r="C81" s="41" t="str">
        <f t="shared" si="1"/>
        <v>Lempira43917</v>
      </c>
      <c r="D81" s="42">
        <f t="shared" si="2"/>
        <v>70</v>
      </c>
      <c r="E81" s="43">
        <v>43917</v>
      </c>
      <c r="F81" s="42">
        <f>+IFERROR(VLOOKUP(COVID_CL_CONFIRMA!$G81,'LOCALIZA HN'!$Q$9:$R$26,2,0),99)</f>
        <v>13</v>
      </c>
      <c r="G81" s="6" t="s">
        <v>42</v>
      </c>
      <c r="H81" s="47" t="s">
        <v>43</v>
      </c>
      <c r="I81" s="42" t="str">
        <f>+IFERROR(IF(VALUE(MID(VLOOKUP(H81,'LOCALIZA HN'!$B$9:$O$306,8,0),2,1))&lt;&gt;COVID_CL_CONFIRMA!$F81,"Error",VLOOKUP(H81,'LOCALIZA HN'!$B$9:$O$306,8,0)),99999)</f>
        <v>Error</v>
      </c>
      <c r="J81" s="8" t="s">
        <v>19</v>
      </c>
      <c r="K81" s="8">
        <v>67</v>
      </c>
      <c r="L81" s="11" t="s">
        <v>20</v>
      </c>
      <c r="M81" s="44" t="str">
        <f t="shared" si="5"/>
        <v>Confirmado</v>
      </c>
      <c r="N81" s="44" t="s">
        <v>52</v>
      </c>
      <c r="O81" s="46" t="s">
        <v>53</v>
      </c>
      <c r="P81" s="44" t="str">
        <f t="shared" si="6"/>
        <v>HONDURAS</v>
      </c>
      <c r="Q81" s="30"/>
    </row>
    <row r="82" spans="1:17" ht="14.25" customHeight="1">
      <c r="A82" s="41" t="str">
        <f t="shared" si="0"/>
        <v>Trujillo4391771</v>
      </c>
      <c r="B82" s="41" t="str">
        <f>+COVID_CL_CONFIRMA!$H82&amp;COVID_CL_CONFIRMA!$E82</f>
        <v>Trujillo43917</v>
      </c>
      <c r="C82" s="41" t="str">
        <f t="shared" si="1"/>
        <v>Colon43917</v>
      </c>
      <c r="D82" s="42">
        <f t="shared" si="2"/>
        <v>71</v>
      </c>
      <c r="E82" s="43">
        <v>43917</v>
      </c>
      <c r="F82" s="42">
        <f>+IFERROR(VLOOKUP(COVID_CL_CONFIRMA!$G82,'LOCALIZA HN'!$Q$9:$R$26,2,0),99)</f>
        <v>2</v>
      </c>
      <c r="G82" s="6" t="s">
        <v>40</v>
      </c>
      <c r="H82" s="12" t="s">
        <v>54</v>
      </c>
      <c r="I82" s="42" t="str">
        <f>+IFERROR(IF(VALUE(MID(VLOOKUP(H82,'LOCALIZA HN'!$B$9:$O$306,8,0),2,1))&lt;&gt;COVID_CL_CONFIRMA!$F82,"Error",VLOOKUP(H82,'LOCALIZA HN'!$B$9:$O$306,8,0)),99999)</f>
        <v>0201</v>
      </c>
      <c r="J82" s="8" t="s">
        <v>19</v>
      </c>
      <c r="K82" s="8">
        <v>50</v>
      </c>
      <c r="L82" s="11" t="s">
        <v>20</v>
      </c>
      <c r="M82" s="44" t="str">
        <f t="shared" si="5"/>
        <v>Confirmado</v>
      </c>
      <c r="N82" s="44"/>
      <c r="O82" s="44"/>
      <c r="P82" s="44" t="str">
        <f t="shared" si="6"/>
        <v>HONDURAS</v>
      </c>
      <c r="Q82" s="30"/>
    </row>
    <row r="83" spans="1:17" ht="14.25" customHeight="1">
      <c r="A83" s="41" t="str">
        <f t="shared" si="0"/>
        <v>Trujillo4391772</v>
      </c>
      <c r="B83" s="41" t="str">
        <f>+COVID_CL_CONFIRMA!$H83&amp;COVID_CL_CONFIRMA!$E83</f>
        <v>Trujillo43917</v>
      </c>
      <c r="C83" s="41" t="str">
        <f t="shared" si="1"/>
        <v>Colon43917</v>
      </c>
      <c r="D83" s="42">
        <f t="shared" si="2"/>
        <v>72</v>
      </c>
      <c r="E83" s="43">
        <v>43917</v>
      </c>
      <c r="F83" s="42">
        <f>+IFERROR(VLOOKUP(COVID_CL_CONFIRMA!$G83,'LOCALIZA HN'!$Q$9:$R$26,2,0),99)</f>
        <v>2</v>
      </c>
      <c r="G83" s="6" t="s">
        <v>40</v>
      </c>
      <c r="H83" s="12" t="s">
        <v>54</v>
      </c>
      <c r="I83" s="42" t="str">
        <f>+IFERROR(IF(VALUE(MID(VLOOKUP(H83,'LOCALIZA HN'!$B$9:$O$306,8,0),2,1))&lt;&gt;COVID_CL_CONFIRMA!$F83,"Error",VLOOKUP(H83,'LOCALIZA HN'!$B$9:$O$306,8,0)),99999)</f>
        <v>0201</v>
      </c>
      <c r="J83" s="8" t="s">
        <v>28</v>
      </c>
      <c r="K83" s="8">
        <v>45</v>
      </c>
      <c r="L83" s="11" t="s">
        <v>20</v>
      </c>
      <c r="M83" s="44" t="str">
        <f t="shared" si="5"/>
        <v>Confirmado</v>
      </c>
      <c r="N83" s="44"/>
      <c r="O83" s="44"/>
      <c r="P83" s="44" t="str">
        <f t="shared" si="6"/>
        <v>HONDURAS</v>
      </c>
      <c r="Q83" s="30"/>
    </row>
    <row r="84" spans="1:17" ht="14.25" customHeight="1">
      <c r="A84" s="41" t="str">
        <f t="shared" si="0"/>
        <v>Santa Fe4391773</v>
      </c>
      <c r="B84" s="41" t="str">
        <f>+COVID_CL_CONFIRMA!$H84&amp;COVID_CL_CONFIRMA!$E84</f>
        <v>Santa Fe43917</v>
      </c>
      <c r="C84" s="41" t="str">
        <f t="shared" si="1"/>
        <v>Colon43917</v>
      </c>
      <c r="D84" s="42">
        <f t="shared" si="2"/>
        <v>73</v>
      </c>
      <c r="E84" s="43">
        <v>43917</v>
      </c>
      <c r="F84" s="42">
        <f>+IFERROR(VLOOKUP(COVID_CL_CONFIRMA!$G84,'LOCALIZA HN'!$Q$9:$R$26,2,0),99)</f>
        <v>2</v>
      </c>
      <c r="G84" s="6" t="s">
        <v>40</v>
      </c>
      <c r="H84" s="14" t="s">
        <v>41</v>
      </c>
      <c r="I84" s="42" t="str">
        <f>+IFERROR(IF(VALUE(MID(VLOOKUP(H84,'LOCALIZA HN'!$B$9:$O$306,8,0),2,1))&lt;&gt;COVID_CL_CONFIRMA!$F84,"Error",VLOOKUP(H84,'LOCALIZA HN'!$B$9:$O$306,8,0)),99999)</f>
        <v>0206</v>
      </c>
      <c r="J84" s="8" t="s">
        <v>19</v>
      </c>
      <c r="K84" s="8">
        <v>26</v>
      </c>
      <c r="L84" s="11" t="s">
        <v>20</v>
      </c>
      <c r="M84" s="44" t="str">
        <f t="shared" si="5"/>
        <v>Confirmado</v>
      </c>
      <c r="N84" s="44"/>
      <c r="O84" s="44"/>
      <c r="P84" s="44" t="str">
        <f t="shared" si="6"/>
        <v>HONDURAS</v>
      </c>
      <c r="Q84" s="30"/>
    </row>
    <row r="85" spans="1:17" ht="14.25" customHeight="1">
      <c r="A85" s="41" t="str">
        <f t="shared" si="0"/>
        <v>Santa Fe4391774</v>
      </c>
      <c r="B85" s="41" t="str">
        <f>+COVID_CL_CONFIRMA!$H85&amp;COVID_CL_CONFIRMA!$E85</f>
        <v>Santa Fe43917</v>
      </c>
      <c r="C85" s="41" t="str">
        <f t="shared" si="1"/>
        <v>Colon43917</v>
      </c>
      <c r="D85" s="42">
        <f t="shared" si="2"/>
        <v>74</v>
      </c>
      <c r="E85" s="43">
        <v>43917</v>
      </c>
      <c r="F85" s="42">
        <f>+IFERROR(VLOOKUP(COVID_CL_CONFIRMA!$G85,'LOCALIZA HN'!$Q$9:$R$26,2,0),99)</f>
        <v>2</v>
      </c>
      <c r="G85" s="6" t="s">
        <v>40</v>
      </c>
      <c r="H85" s="14" t="s">
        <v>41</v>
      </c>
      <c r="I85" s="42" t="str">
        <f>+IFERROR(IF(VALUE(MID(VLOOKUP(H85,'LOCALIZA HN'!$B$9:$O$306,8,0),2,1))&lt;&gt;COVID_CL_CONFIRMA!$F85,"Error",VLOOKUP(H85,'LOCALIZA HN'!$B$9:$O$306,8,0)),99999)</f>
        <v>0206</v>
      </c>
      <c r="J85" s="8" t="s">
        <v>28</v>
      </c>
      <c r="K85" s="8">
        <v>32</v>
      </c>
      <c r="L85" s="11" t="s">
        <v>20</v>
      </c>
      <c r="M85" s="44" t="str">
        <f t="shared" si="5"/>
        <v>Confirmado</v>
      </c>
      <c r="N85" s="44"/>
      <c r="O85" s="44"/>
      <c r="P85" s="44" t="str">
        <f t="shared" si="6"/>
        <v>HONDURAS</v>
      </c>
      <c r="Q85" s="30"/>
    </row>
    <row r="86" spans="1:17" ht="14.25" customHeight="1">
      <c r="A86" s="41" t="str">
        <f t="shared" si="0"/>
        <v>Santa Fe4391775</v>
      </c>
      <c r="B86" s="41" t="str">
        <f>+COVID_CL_CONFIRMA!$H86&amp;COVID_CL_CONFIRMA!$E86</f>
        <v>Santa Fe43917</v>
      </c>
      <c r="C86" s="41" t="str">
        <f t="shared" si="1"/>
        <v>Colon43917</v>
      </c>
      <c r="D86" s="42">
        <f t="shared" si="2"/>
        <v>75</v>
      </c>
      <c r="E86" s="43">
        <v>43917</v>
      </c>
      <c r="F86" s="42">
        <f>+IFERROR(VLOOKUP(COVID_CL_CONFIRMA!$G86,'LOCALIZA HN'!$Q$9:$R$26,2,0),99)</f>
        <v>2</v>
      </c>
      <c r="G86" s="6" t="s">
        <v>40</v>
      </c>
      <c r="H86" s="14" t="s">
        <v>41</v>
      </c>
      <c r="I86" s="42" t="str">
        <f>+IFERROR(IF(VALUE(MID(VLOOKUP(H86,'LOCALIZA HN'!$B$9:$O$306,8,0),2,1))&lt;&gt;COVID_CL_CONFIRMA!$F86,"Error",VLOOKUP(H86,'LOCALIZA HN'!$B$9:$O$306,8,0)),99999)</f>
        <v>0206</v>
      </c>
      <c r="J86" s="8" t="s">
        <v>28</v>
      </c>
      <c r="K86" s="8">
        <v>53</v>
      </c>
      <c r="L86" s="11" t="s">
        <v>20</v>
      </c>
      <c r="M86" s="44" t="str">
        <f t="shared" si="5"/>
        <v>Confirmado</v>
      </c>
      <c r="N86" s="44"/>
      <c r="O86" s="44"/>
      <c r="P86" s="44" t="str">
        <f t="shared" si="6"/>
        <v>HONDURAS</v>
      </c>
      <c r="Q86" s="30"/>
    </row>
    <row r="87" spans="1:17" ht="14.25" customHeight="1">
      <c r="A87" s="41" t="str">
        <f t="shared" si="0"/>
        <v>Santa Fe4391776</v>
      </c>
      <c r="B87" s="41" t="str">
        <f>+COVID_CL_CONFIRMA!$H87&amp;COVID_CL_CONFIRMA!$E87</f>
        <v>Santa Fe43917</v>
      </c>
      <c r="C87" s="41" t="str">
        <f t="shared" si="1"/>
        <v>Colon43917</v>
      </c>
      <c r="D87" s="42">
        <f t="shared" si="2"/>
        <v>76</v>
      </c>
      <c r="E87" s="43">
        <v>43917</v>
      </c>
      <c r="F87" s="42">
        <f>+IFERROR(VLOOKUP(COVID_CL_CONFIRMA!$G87,'LOCALIZA HN'!$Q$9:$R$26,2,0),99)</f>
        <v>2</v>
      </c>
      <c r="G87" s="6" t="s">
        <v>40</v>
      </c>
      <c r="H87" s="14" t="s">
        <v>41</v>
      </c>
      <c r="I87" s="42" t="str">
        <f>+IFERROR(IF(VALUE(MID(VLOOKUP(H87,'LOCALIZA HN'!$B$9:$O$306,8,0),2,1))&lt;&gt;COVID_CL_CONFIRMA!$F87,"Error",VLOOKUP(H87,'LOCALIZA HN'!$B$9:$O$306,8,0)),99999)</f>
        <v>0206</v>
      </c>
      <c r="J87" s="8" t="s">
        <v>28</v>
      </c>
      <c r="K87" s="8">
        <v>40</v>
      </c>
      <c r="L87" s="11" t="s">
        <v>20</v>
      </c>
      <c r="M87" s="44" t="str">
        <f t="shared" si="5"/>
        <v>Confirmado</v>
      </c>
      <c r="N87" s="44"/>
      <c r="O87" s="44"/>
      <c r="P87" s="44" t="str">
        <f t="shared" si="6"/>
        <v>HONDURAS</v>
      </c>
      <c r="Q87" s="30"/>
    </row>
    <row r="88" spans="1:17" ht="14.25" customHeight="1">
      <c r="A88" s="41" t="str">
        <f t="shared" si="0"/>
        <v>San Pedro Sula4391777</v>
      </c>
      <c r="B88" s="41" t="str">
        <f>+COVID_CL_CONFIRMA!$H88&amp;COVID_CL_CONFIRMA!$E88</f>
        <v>San Pedro Sula43917</v>
      </c>
      <c r="C88" s="41" t="str">
        <f t="shared" si="1"/>
        <v>Cortes43917</v>
      </c>
      <c r="D88" s="42">
        <f t="shared" si="2"/>
        <v>77</v>
      </c>
      <c r="E88" s="43">
        <v>43917</v>
      </c>
      <c r="F88" s="42">
        <f>+IFERROR(VLOOKUP(COVID_CL_CONFIRMA!$G88,'LOCALIZA HN'!$Q$9:$R$26,2,0),99)</f>
        <v>5</v>
      </c>
      <c r="G88" s="6" t="s">
        <v>32</v>
      </c>
      <c r="H88" s="12" t="s">
        <v>33</v>
      </c>
      <c r="I88" s="42" t="str">
        <f>+IFERROR(IF(VALUE(MID(VLOOKUP(H88,'LOCALIZA HN'!$B$9:$O$306,8,0),2,1))&lt;&gt;COVID_CL_CONFIRMA!$F88,"Error",VLOOKUP(H88,'LOCALIZA HN'!$B$9:$O$306,8,0)),99999)</f>
        <v>0501</v>
      </c>
      <c r="J88" s="8" t="s">
        <v>19</v>
      </c>
      <c r="K88" s="8">
        <v>71</v>
      </c>
      <c r="L88" s="11" t="s">
        <v>20</v>
      </c>
      <c r="M88" s="44" t="str">
        <f t="shared" si="5"/>
        <v>Confirmado</v>
      </c>
      <c r="N88" s="44"/>
      <c r="O88" s="44"/>
      <c r="P88" s="44" t="str">
        <f t="shared" si="6"/>
        <v>HONDURAS</v>
      </c>
      <c r="Q88" s="30"/>
    </row>
    <row r="89" spans="1:17" ht="14.25" customHeight="1">
      <c r="A89" s="41" t="str">
        <f t="shared" si="0"/>
        <v>San Pedro Sula4391778</v>
      </c>
      <c r="B89" s="41" t="str">
        <f>+COVID_CL_CONFIRMA!$H89&amp;COVID_CL_CONFIRMA!$E89</f>
        <v>San Pedro Sula43917</v>
      </c>
      <c r="C89" s="41" t="str">
        <f t="shared" si="1"/>
        <v>Cortes43917</v>
      </c>
      <c r="D89" s="42">
        <f t="shared" si="2"/>
        <v>78</v>
      </c>
      <c r="E89" s="43">
        <v>43917</v>
      </c>
      <c r="F89" s="42">
        <f>+IFERROR(VLOOKUP(COVID_CL_CONFIRMA!$G89,'LOCALIZA HN'!$Q$9:$R$26,2,0),99)</f>
        <v>5</v>
      </c>
      <c r="G89" s="6" t="s">
        <v>32</v>
      </c>
      <c r="H89" s="12" t="s">
        <v>33</v>
      </c>
      <c r="I89" s="42" t="str">
        <f>+IFERROR(IF(VALUE(MID(VLOOKUP(H89,'LOCALIZA HN'!$B$9:$O$306,8,0),2,1))&lt;&gt;COVID_CL_CONFIRMA!$F89,"Error",VLOOKUP(H89,'LOCALIZA HN'!$B$9:$O$306,8,0)),99999)</f>
        <v>0501</v>
      </c>
      <c r="J89" s="8" t="s">
        <v>28</v>
      </c>
      <c r="K89" s="8">
        <v>79</v>
      </c>
      <c r="L89" s="11" t="s">
        <v>20</v>
      </c>
      <c r="M89" s="44" t="str">
        <f t="shared" si="5"/>
        <v>Confirmado</v>
      </c>
      <c r="N89" s="44"/>
      <c r="O89" s="44"/>
      <c r="P89" s="44" t="str">
        <f t="shared" si="6"/>
        <v>HONDURAS</v>
      </c>
      <c r="Q89" s="30"/>
    </row>
    <row r="90" spans="1:17" ht="14.25" customHeight="1">
      <c r="A90" s="41" t="str">
        <f t="shared" si="0"/>
        <v>San Pedro Sula4391779</v>
      </c>
      <c r="B90" s="41" t="str">
        <f>+COVID_CL_CONFIRMA!$H90&amp;COVID_CL_CONFIRMA!$E90</f>
        <v>San Pedro Sula43917</v>
      </c>
      <c r="C90" s="41" t="str">
        <f t="shared" si="1"/>
        <v>Cortes43917</v>
      </c>
      <c r="D90" s="42">
        <f t="shared" si="2"/>
        <v>79</v>
      </c>
      <c r="E90" s="43">
        <v>43917</v>
      </c>
      <c r="F90" s="42">
        <f>+IFERROR(VLOOKUP(COVID_CL_CONFIRMA!$G90,'LOCALIZA HN'!$Q$9:$R$26,2,0),99)</f>
        <v>5</v>
      </c>
      <c r="G90" s="6" t="s">
        <v>32</v>
      </c>
      <c r="H90" s="12" t="s">
        <v>33</v>
      </c>
      <c r="I90" s="42" t="str">
        <f>+IFERROR(IF(VALUE(MID(VLOOKUP(H90,'LOCALIZA HN'!$B$9:$O$306,8,0),2,1))&lt;&gt;COVID_CL_CONFIRMA!$F90,"Error",VLOOKUP(H90,'LOCALIZA HN'!$B$9:$O$306,8,0)),99999)</f>
        <v>0501</v>
      </c>
      <c r="J90" s="8" t="s">
        <v>28</v>
      </c>
      <c r="K90" s="8">
        <v>22</v>
      </c>
      <c r="L90" s="11" t="s">
        <v>20</v>
      </c>
      <c r="M90" s="44" t="str">
        <f t="shared" si="5"/>
        <v>Confirmado</v>
      </c>
      <c r="N90" s="44"/>
      <c r="O90" s="44"/>
      <c r="P90" s="44" t="str">
        <f t="shared" si="6"/>
        <v>HONDURAS</v>
      </c>
      <c r="Q90" s="30"/>
    </row>
    <row r="91" spans="1:17" ht="14.25" customHeight="1">
      <c r="A91" s="41" t="str">
        <f t="shared" si="0"/>
        <v>San Pedro Sula4391780</v>
      </c>
      <c r="B91" s="41" t="str">
        <f>+COVID_CL_CONFIRMA!$H91&amp;COVID_CL_CONFIRMA!$E91</f>
        <v>San Pedro Sula43917</v>
      </c>
      <c r="C91" s="41" t="str">
        <f t="shared" si="1"/>
        <v>Cortes43917</v>
      </c>
      <c r="D91" s="42">
        <f t="shared" si="2"/>
        <v>80</v>
      </c>
      <c r="E91" s="43">
        <v>43917</v>
      </c>
      <c r="F91" s="42">
        <f>+IFERROR(VLOOKUP(COVID_CL_CONFIRMA!$G91,'LOCALIZA HN'!$Q$9:$R$26,2,0),99)</f>
        <v>5</v>
      </c>
      <c r="G91" s="6" t="s">
        <v>32</v>
      </c>
      <c r="H91" s="12" t="s">
        <v>33</v>
      </c>
      <c r="I91" s="42" t="str">
        <f>+IFERROR(IF(VALUE(MID(VLOOKUP(H91,'LOCALIZA HN'!$B$9:$O$306,8,0),2,1))&lt;&gt;COVID_CL_CONFIRMA!$F91,"Error",VLOOKUP(H91,'LOCALIZA HN'!$B$9:$O$306,8,0)),99999)</f>
        <v>0501</v>
      </c>
      <c r="J91" s="8" t="s">
        <v>19</v>
      </c>
      <c r="K91" s="8">
        <v>64</v>
      </c>
      <c r="L91" s="11" t="s">
        <v>20</v>
      </c>
      <c r="M91" s="44" t="str">
        <f t="shared" si="5"/>
        <v>Confirmado</v>
      </c>
      <c r="N91" s="44"/>
      <c r="O91" s="44"/>
      <c r="P91" s="44" t="str">
        <f t="shared" si="6"/>
        <v>HONDURAS</v>
      </c>
      <c r="Q91" s="30"/>
    </row>
    <row r="92" spans="1:17" ht="14.25" customHeight="1">
      <c r="A92" s="41" t="str">
        <f t="shared" si="0"/>
        <v>San Pedro Sula4391781</v>
      </c>
      <c r="B92" s="41" t="str">
        <f>+COVID_CL_CONFIRMA!$H92&amp;COVID_CL_CONFIRMA!$E92</f>
        <v>San Pedro Sula43917</v>
      </c>
      <c r="C92" s="41" t="str">
        <f t="shared" si="1"/>
        <v>Cortes43917</v>
      </c>
      <c r="D92" s="42">
        <f t="shared" si="2"/>
        <v>81</v>
      </c>
      <c r="E92" s="43">
        <v>43917</v>
      </c>
      <c r="F92" s="42">
        <f>+IFERROR(VLOOKUP(COVID_CL_CONFIRMA!$G92,'LOCALIZA HN'!$Q$9:$R$26,2,0),99)</f>
        <v>5</v>
      </c>
      <c r="G92" s="6" t="s">
        <v>32</v>
      </c>
      <c r="H92" s="12" t="s">
        <v>33</v>
      </c>
      <c r="I92" s="42" t="str">
        <f>+IFERROR(IF(VALUE(MID(VLOOKUP(H92,'LOCALIZA HN'!$B$9:$O$306,8,0),2,1))&lt;&gt;COVID_CL_CONFIRMA!$F92,"Error",VLOOKUP(H92,'LOCALIZA HN'!$B$9:$O$306,8,0)),99999)</f>
        <v>0501</v>
      </c>
      <c r="J92" s="8" t="s">
        <v>28</v>
      </c>
      <c r="K92" s="8">
        <v>40</v>
      </c>
      <c r="L92" s="11" t="s">
        <v>20</v>
      </c>
      <c r="M92" s="44" t="str">
        <f t="shared" si="5"/>
        <v>Confirmado</v>
      </c>
      <c r="N92" s="44"/>
      <c r="O92" s="44"/>
      <c r="P92" s="44" t="str">
        <f t="shared" si="6"/>
        <v>HONDURAS</v>
      </c>
      <c r="Q92" s="30"/>
    </row>
    <row r="93" spans="1:17" ht="14.25" customHeight="1">
      <c r="A93" s="41" t="str">
        <f t="shared" si="0"/>
        <v>Villanueva4391782</v>
      </c>
      <c r="B93" s="41" t="str">
        <f>+COVID_CL_CONFIRMA!$H93&amp;COVID_CL_CONFIRMA!$E93</f>
        <v>Villanueva43917</v>
      </c>
      <c r="C93" s="41" t="str">
        <f t="shared" si="1"/>
        <v>Cortes43917</v>
      </c>
      <c r="D93" s="42">
        <f t="shared" si="2"/>
        <v>82</v>
      </c>
      <c r="E93" s="43">
        <v>43917</v>
      </c>
      <c r="F93" s="42">
        <f>+IFERROR(VLOOKUP(COVID_CL_CONFIRMA!$G93,'LOCALIZA HN'!$Q$9:$R$26,2,0),99)</f>
        <v>5</v>
      </c>
      <c r="G93" s="6" t="s">
        <v>32</v>
      </c>
      <c r="H93" s="12" t="s">
        <v>39</v>
      </c>
      <c r="I93" s="42" t="str">
        <f>+IFERROR(IF(VALUE(MID(VLOOKUP(H93,'LOCALIZA HN'!$B$9:$O$306,8,0),2,1))&lt;&gt;COVID_CL_CONFIRMA!$F93,"Error",VLOOKUP(H93,'LOCALIZA HN'!$B$9:$O$306,8,0)),99999)</f>
        <v>0511</v>
      </c>
      <c r="J93" s="8" t="s">
        <v>28</v>
      </c>
      <c r="K93" s="8">
        <v>40</v>
      </c>
      <c r="L93" s="11" t="s">
        <v>20</v>
      </c>
      <c r="M93" s="44" t="str">
        <f t="shared" si="5"/>
        <v>Confirmado</v>
      </c>
      <c r="N93" s="44"/>
      <c r="O93" s="44"/>
      <c r="P93" s="44" t="str">
        <f t="shared" si="6"/>
        <v>HONDURAS</v>
      </c>
      <c r="Q93" s="30"/>
    </row>
    <row r="94" spans="1:17" ht="14.25" customHeight="1">
      <c r="A94" s="41" t="str">
        <f t="shared" si="0"/>
        <v>San Pedro Sula4391783</v>
      </c>
      <c r="B94" s="41" t="str">
        <f>+COVID_CL_CONFIRMA!$H94&amp;COVID_CL_CONFIRMA!$E94</f>
        <v>San Pedro Sula43917</v>
      </c>
      <c r="C94" s="41" t="str">
        <f t="shared" si="1"/>
        <v>Cortes43917</v>
      </c>
      <c r="D94" s="42">
        <f t="shared" si="2"/>
        <v>83</v>
      </c>
      <c r="E94" s="43">
        <v>43917</v>
      </c>
      <c r="F94" s="42">
        <f>+IFERROR(VLOOKUP(COVID_CL_CONFIRMA!$G94,'LOCALIZA HN'!$Q$9:$R$26,2,0),99)</f>
        <v>5</v>
      </c>
      <c r="G94" s="6" t="s">
        <v>32</v>
      </c>
      <c r="H94" s="12" t="s">
        <v>33</v>
      </c>
      <c r="I94" s="42" t="str">
        <f>+IFERROR(IF(VALUE(MID(VLOOKUP(H94,'LOCALIZA HN'!$B$9:$O$306,8,0),2,1))&lt;&gt;COVID_CL_CONFIRMA!$F94,"Error",VLOOKUP(H94,'LOCALIZA HN'!$B$9:$O$306,8,0)),99999)</f>
        <v>0501</v>
      </c>
      <c r="J94" s="8" t="s">
        <v>28</v>
      </c>
      <c r="K94" s="8">
        <v>23</v>
      </c>
      <c r="L94" s="11" t="s">
        <v>20</v>
      </c>
      <c r="M94" s="44" t="str">
        <f t="shared" si="5"/>
        <v>Confirmado</v>
      </c>
      <c r="N94" s="44"/>
      <c r="O94" s="44"/>
      <c r="P94" s="44" t="str">
        <f t="shared" si="6"/>
        <v>HONDURAS</v>
      </c>
      <c r="Q94" s="30"/>
    </row>
    <row r="95" spans="1:17" ht="14.25" customHeight="1">
      <c r="A95" s="41" t="str">
        <f t="shared" si="0"/>
        <v>La Lima4391784</v>
      </c>
      <c r="B95" s="41" t="str">
        <f>+COVID_CL_CONFIRMA!$H95&amp;COVID_CL_CONFIRMA!$E95</f>
        <v>La Lima43917</v>
      </c>
      <c r="C95" s="41" t="str">
        <f t="shared" si="1"/>
        <v>Cortes43917</v>
      </c>
      <c r="D95" s="42">
        <f t="shared" si="2"/>
        <v>84</v>
      </c>
      <c r="E95" s="43">
        <v>43917</v>
      </c>
      <c r="F95" s="42">
        <f>+IFERROR(VLOOKUP(COVID_CL_CONFIRMA!$G95,'LOCALIZA HN'!$Q$9:$R$26,2,0),99)</f>
        <v>5</v>
      </c>
      <c r="G95" s="6" t="s">
        <v>32</v>
      </c>
      <c r="H95" s="12" t="s">
        <v>49</v>
      </c>
      <c r="I95" s="42" t="str">
        <f>+IFERROR(IF(VALUE(MID(VLOOKUP(H95,'LOCALIZA HN'!$B$9:$O$306,8,0),2,1))&lt;&gt;COVID_CL_CONFIRMA!$F95,"Error",VLOOKUP(H95,'LOCALIZA HN'!$B$9:$O$306,8,0)),99999)</f>
        <v>0512</v>
      </c>
      <c r="J95" s="8" t="s">
        <v>28</v>
      </c>
      <c r="K95" s="8">
        <v>72</v>
      </c>
      <c r="L95" s="11" t="s">
        <v>20</v>
      </c>
      <c r="M95" s="44" t="str">
        <f t="shared" si="5"/>
        <v>Confirmado</v>
      </c>
      <c r="N95" s="44"/>
      <c r="O95" s="44"/>
      <c r="P95" s="44" t="str">
        <f t="shared" si="6"/>
        <v>HONDURAS</v>
      </c>
      <c r="Q95" s="30"/>
    </row>
    <row r="96" spans="1:17" ht="14.25" customHeight="1">
      <c r="A96" s="41" t="str">
        <f t="shared" si="0"/>
        <v>Santa Cruz de Yojoa4391785</v>
      </c>
      <c r="B96" s="41" t="str">
        <f>+COVID_CL_CONFIRMA!$H96&amp;COVID_CL_CONFIRMA!$E96</f>
        <v>Santa Cruz de Yojoa43917</v>
      </c>
      <c r="C96" s="41" t="str">
        <f t="shared" si="1"/>
        <v>Cortes43917</v>
      </c>
      <c r="D96" s="42">
        <f t="shared" si="2"/>
        <v>85</v>
      </c>
      <c r="E96" s="43">
        <v>43917</v>
      </c>
      <c r="F96" s="42">
        <f>+IFERROR(VLOOKUP(COVID_CL_CONFIRMA!$G96,'LOCALIZA HN'!$Q$9:$R$26,2,0),99)</f>
        <v>5</v>
      </c>
      <c r="G96" s="6" t="s">
        <v>32</v>
      </c>
      <c r="H96" s="12" t="s">
        <v>55</v>
      </c>
      <c r="I96" s="42" t="str">
        <f>+IFERROR(IF(VALUE(MID(VLOOKUP(H96,'LOCALIZA HN'!$B$9:$O$306,8,0),2,1))&lt;&gt;COVID_CL_CONFIRMA!$F96,"Error",VLOOKUP(H96,'LOCALIZA HN'!$B$9:$O$306,8,0)),99999)</f>
        <v>0510</v>
      </c>
      <c r="J96" s="8" t="s">
        <v>19</v>
      </c>
      <c r="K96" s="8">
        <v>13</v>
      </c>
      <c r="L96" s="11" t="s">
        <v>20</v>
      </c>
      <c r="M96" s="44" t="str">
        <f t="shared" si="5"/>
        <v>Confirmado</v>
      </c>
      <c r="N96" s="44"/>
      <c r="O96" s="44"/>
      <c r="P96" s="44" t="str">
        <f t="shared" si="6"/>
        <v>HONDURAS</v>
      </c>
      <c r="Q96" s="30"/>
    </row>
    <row r="97" spans="1:17" ht="14.25" customHeight="1">
      <c r="A97" s="41" t="str">
        <f t="shared" si="0"/>
        <v>San Pedro Sula4391786</v>
      </c>
      <c r="B97" s="41" t="str">
        <f>+COVID_CL_CONFIRMA!$H97&amp;COVID_CL_CONFIRMA!$E97</f>
        <v>San Pedro Sula43917</v>
      </c>
      <c r="C97" s="41" t="str">
        <f t="shared" si="1"/>
        <v>Cortes43917</v>
      </c>
      <c r="D97" s="42">
        <f t="shared" si="2"/>
        <v>86</v>
      </c>
      <c r="E97" s="43">
        <v>43917</v>
      </c>
      <c r="F97" s="42">
        <f>+IFERROR(VLOOKUP(COVID_CL_CONFIRMA!$G97,'LOCALIZA HN'!$Q$9:$R$26,2,0),99)</f>
        <v>5</v>
      </c>
      <c r="G97" s="6" t="s">
        <v>32</v>
      </c>
      <c r="H97" s="12" t="s">
        <v>33</v>
      </c>
      <c r="I97" s="42" t="str">
        <f>+IFERROR(IF(VALUE(MID(VLOOKUP(H97,'LOCALIZA HN'!$B$9:$O$306,8,0),2,1))&lt;&gt;COVID_CL_CONFIRMA!$F97,"Error",VLOOKUP(H97,'LOCALIZA HN'!$B$9:$O$306,8,0)),99999)</f>
        <v>0501</v>
      </c>
      <c r="J97" s="8" t="s">
        <v>28</v>
      </c>
      <c r="K97" s="8">
        <v>30</v>
      </c>
      <c r="L97" s="11" t="s">
        <v>20</v>
      </c>
      <c r="M97" s="44" t="str">
        <f>+M84</f>
        <v>Confirmado</v>
      </c>
      <c r="N97" s="44"/>
      <c r="O97" s="44"/>
      <c r="P97" s="44" t="str">
        <f>+P83</f>
        <v>HONDURAS</v>
      </c>
      <c r="Q97" s="30"/>
    </row>
    <row r="98" spans="1:17" ht="14.25" customHeight="1">
      <c r="A98" s="41" t="str">
        <f t="shared" si="0"/>
        <v>San Pedro Sula4391787</v>
      </c>
      <c r="B98" s="41" t="str">
        <f>+COVID_CL_CONFIRMA!$H98&amp;COVID_CL_CONFIRMA!$E98</f>
        <v>San Pedro Sula43917</v>
      </c>
      <c r="C98" s="41" t="str">
        <f t="shared" si="1"/>
        <v>Cortes43917</v>
      </c>
      <c r="D98" s="42">
        <f t="shared" si="2"/>
        <v>87</v>
      </c>
      <c r="E98" s="43">
        <v>43917</v>
      </c>
      <c r="F98" s="42">
        <f>+IFERROR(VLOOKUP(COVID_CL_CONFIRMA!$G98,'LOCALIZA HN'!$Q$9:$R$26,2,0),99)</f>
        <v>5</v>
      </c>
      <c r="G98" s="6" t="s">
        <v>32</v>
      </c>
      <c r="H98" s="12" t="s">
        <v>33</v>
      </c>
      <c r="I98" s="42" t="str">
        <f>+IFERROR(IF(VALUE(MID(VLOOKUP(H98,'LOCALIZA HN'!$B$9:$O$306,8,0),2,1))&lt;&gt;COVID_CL_CONFIRMA!$F98,"Error",VLOOKUP(H98,'LOCALIZA HN'!$B$9:$O$306,8,0)),99999)</f>
        <v>0501</v>
      </c>
      <c r="J98" s="8" t="s">
        <v>28</v>
      </c>
      <c r="K98" s="8">
        <v>32</v>
      </c>
      <c r="L98" s="11" t="s">
        <v>20</v>
      </c>
      <c r="M98" s="44" t="str">
        <f>+M83</f>
        <v>Confirmado</v>
      </c>
      <c r="N98" s="44"/>
      <c r="O98" s="44"/>
      <c r="P98" s="44" t="str">
        <f t="shared" ref="P98:P99" si="7">+P83</f>
        <v>HONDURAS</v>
      </c>
      <c r="Q98" s="30"/>
    </row>
    <row r="99" spans="1:17" ht="14.45">
      <c r="A99" s="41" t="str">
        <f t="shared" si="0"/>
        <v>San Pedro Sula4391788</v>
      </c>
      <c r="B99" s="41" t="str">
        <f>+COVID_CL_CONFIRMA!$H99&amp;COVID_CL_CONFIRMA!$E99</f>
        <v>San Pedro Sula43917</v>
      </c>
      <c r="C99" s="41" t="str">
        <f t="shared" si="1"/>
        <v>Cortes43917</v>
      </c>
      <c r="D99" s="42">
        <f t="shared" si="2"/>
        <v>88</v>
      </c>
      <c r="E99" s="43">
        <v>43917</v>
      </c>
      <c r="F99" s="42">
        <f>+IFERROR(VLOOKUP(COVID_CL_CONFIRMA!$G99,'LOCALIZA HN'!$Q$9:$R$26,2,0),99)</f>
        <v>5</v>
      </c>
      <c r="G99" s="6" t="s">
        <v>32</v>
      </c>
      <c r="H99" s="12" t="s">
        <v>33</v>
      </c>
      <c r="I99" s="42" t="str">
        <f>+IFERROR(IF(VALUE(MID(VLOOKUP(H99,'LOCALIZA HN'!$B$9:$O$306,8,0),2,1))&lt;&gt;COVID_CL_CONFIRMA!$F99,"Error",VLOOKUP(H99,'LOCALIZA HN'!$B$9:$O$306,8,0)),99999)</f>
        <v>0501</v>
      </c>
      <c r="J99" s="8" t="s">
        <v>19</v>
      </c>
      <c r="K99" s="8">
        <v>63</v>
      </c>
      <c r="L99" s="11" t="s">
        <v>20</v>
      </c>
      <c r="P99" s="44" t="str">
        <f t="shared" si="7"/>
        <v>HONDURAS</v>
      </c>
      <c r="Q99" s="30"/>
    </row>
    <row r="100" spans="1:17" ht="14.25" customHeight="1">
      <c r="A100" s="41" t="str">
        <f t="shared" si="0"/>
        <v>Yoro4391789</v>
      </c>
      <c r="B100" s="41" t="str">
        <f>+COVID_CL_CONFIRMA!$H100&amp;COVID_CL_CONFIRMA!$E100</f>
        <v>Yoro43917</v>
      </c>
      <c r="C100" s="41" t="str">
        <f t="shared" si="1"/>
        <v>Yoro43917</v>
      </c>
      <c r="D100" s="42">
        <f t="shared" si="2"/>
        <v>89</v>
      </c>
      <c r="E100" s="43">
        <v>43917</v>
      </c>
      <c r="F100" s="42">
        <f>+IFERROR(VLOOKUP(COVID_CL_CONFIRMA!$G100,'LOCALIZA HN'!$Q$9:$R$26,2,0),99)</f>
        <v>18</v>
      </c>
      <c r="G100" s="6" t="s">
        <v>46</v>
      </c>
      <c r="H100" s="14" t="s">
        <v>46</v>
      </c>
      <c r="I100" s="42" t="str">
        <f>+IFERROR(IF(VALUE(MID(VLOOKUP(H100,'LOCALIZA HN'!$B$9:$O$306,8,0),2,1))&lt;&gt;COVID_CL_CONFIRMA!$F100,"Error",VLOOKUP(H100,'LOCALIZA HN'!$B$9:$O$306,8,0)),99999)</f>
        <v>Error</v>
      </c>
      <c r="J100" s="8" t="s">
        <v>28</v>
      </c>
      <c r="K100" s="8">
        <v>33</v>
      </c>
      <c r="L100" s="11" t="s">
        <v>20</v>
      </c>
      <c r="M100" s="44" t="str">
        <f t="shared" ref="M100:M130" si="8">+M84</f>
        <v>Confirmado</v>
      </c>
      <c r="N100" s="44"/>
      <c r="O100" s="44"/>
      <c r="P100" s="44" t="str">
        <f t="shared" ref="P100:P142" si="9">+P84</f>
        <v>HONDURAS</v>
      </c>
      <c r="Q100" s="30"/>
    </row>
    <row r="101" spans="1:17" ht="14.25" customHeight="1">
      <c r="A101" s="41" t="str">
        <f t="shared" si="0"/>
        <v>Villanueva4391790</v>
      </c>
      <c r="B101" s="41" t="str">
        <f>+COVID_CL_CONFIRMA!$H101&amp;COVID_CL_CONFIRMA!$E101</f>
        <v>Villanueva43917</v>
      </c>
      <c r="C101" s="41" t="str">
        <f t="shared" si="1"/>
        <v>Cortes43917</v>
      </c>
      <c r="D101" s="42">
        <f t="shared" si="2"/>
        <v>90</v>
      </c>
      <c r="E101" s="43">
        <v>43917</v>
      </c>
      <c r="F101" s="42">
        <f>+IFERROR(VLOOKUP(COVID_CL_CONFIRMA!$G101,'LOCALIZA HN'!$Q$9:$R$26,2,0),99)</f>
        <v>5</v>
      </c>
      <c r="G101" s="6" t="s">
        <v>32</v>
      </c>
      <c r="H101" s="12" t="s">
        <v>39</v>
      </c>
      <c r="I101" s="42" t="str">
        <f>+IFERROR(IF(VALUE(MID(VLOOKUP(H101,'LOCALIZA HN'!$B$9:$O$306,8,0),2,1))&lt;&gt;COVID_CL_CONFIRMA!$F101,"Error",VLOOKUP(H101,'LOCALIZA HN'!$B$9:$O$306,8,0)),99999)</f>
        <v>0511</v>
      </c>
      <c r="J101" s="8" t="s">
        <v>28</v>
      </c>
      <c r="K101" s="8">
        <v>49</v>
      </c>
      <c r="L101" s="11" t="s">
        <v>20</v>
      </c>
      <c r="M101" s="44" t="str">
        <f t="shared" si="8"/>
        <v>Confirmado</v>
      </c>
      <c r="N101" s="44"/>
      <c r="O101" s="44"/>
      <c r="P101" s="44" t="str">
        <f t="shared" si="9"/>
        <v>HONDURAS</v>
      </c>
      <c r="Q101" s="30"/>
    </row>
    <row r="102" spans="1:17" ht="14.25" customHeight="1">
      <c r="A102" s="41" t="str">
        <f t="shared" si="0"/>
        <v>San Manuel4391791</v>
      </c>
      <c r="B102" s="41" t="str">
        <f>+COVID_CL_CONFIRMA!$H102&amp;COVID_CL_CONFIRMA!$E102</f>
        <v>San Manuel43917</v>
      </c>
      <c r="C102" s="41" t="str">
        <f t="shared" si="1"/>
        <v>Cortes43917</v>
      </c>
      <c r="D102" s="42">
        <f t="shared" si="2"/>
        <v>91</v>
      </c>
      <c r="E102" s="43">
        <v>43917</v>
      </c>
      <c r="F102" s="42">
        <f>+IFERROR(VLOOKUP(COVID_CL_CONFIRMA!$G102,'LOCALIZA HN'!$Q$9:$R$26,2,0),99)</f>
        <v>5</v>
      </c>
      <c r="G102" s="6" t="s">
        <v>32</v>
      </c>
      <c r="H102" s="14" t="s">
        <v>56</v>
      </c>
      <c r="I102" s="42" t="str">
        <f>+IFERROR(IF(VALUE(MID(VLOOKUP(H102,'LOCALIZA HN'!$B$9:$O$306,8,0),2,1))&lt;&gt;COVID_CL_CONFIRMA!$F102,"Error",VLOOKUP(H102,'LOCALIZA HN'!$B$9:$O$306,8,0)),99999)</f>
        <v>0509</v>
      </c>
      <c r="J102" s="8" t="s">
        <v>28</v>
      </c>
      <c r="K102" s="8">
        <v>29</v>
      </c>
      <c r="L102" s="11" t="s">
        <v>20</v>
      </c>
      <c r="M102" s="44" t="str">
        <f t="shared" si="8"/>
        <v>Confirmado</v>
      </c>
      <c r="N102" s="44"/>
      <c r="O102" s="44"/>
      <c r="P102" s="44" t="str">
        <f t="shared" si="9"/>
        <v>HONDURAS</v>
      </c>
      <c r="Q102" s="30"/>
    </row>
    <row r="103" spans="1:17" ht="14.25" customHeight="1">
      <c r="A103" s="41" t="str">
        <f t="shared" si="0"/>
        <v>San Pedro Sula4391792</v>
      </c>
      <c r="B103" s="41" t="str">
        <f>+COVID_CL_CONFIRMA!$H103&amp;COVID_CL_CONFIRMA!$E103</f>
        <v>San Pedro Sula43917</v>
      </c>
      <c r="C103" s="41" t="str">
        <f t="shared" si="1"/>
        <v>Cortes43917</v>
      </c>
      <c r="D103" s="42">
        <f t="shared" si="2"/>
        <v>92</v>
      </c>
      <c r="E103" s="43">
        <v>43917</v>
      </c>
      <c r="F103" s="42">
        <f>+IFERROR(VLOOKUP(COVID_CL_CONFIRMA!$G103,'LOCALIZA HN'!$Q$9:$R$26,2,0),99)</f>
        <v>5</v>
      </c>
      <c r="G103" s="6" t="s">
        <v>32</v>
      </c>
      <c r="H103" s="12" t="s">
        <v>33</v>
      </c>
      <c r="I103" s="42" t="str">
        <f>+IFERROR(IF(VALUE(MID(VLOOKUP(H103,'LOCALIZA HN'!$B$9:$O$306,8,0),2,1))&lt;&gt;COVID_CL_CONFIRMA!$F103,"Error",VLOOKUP(H103,'LOCALIZA HN'!$B$9:$O$306,8,0)),99999)</f>
        <v>0501</v>
      </c>
      <c r="J103" s="8" t="s">
        <v>28</v>
      </c>
      <c r="K103" s="8">
        <v>48</v>
      </c>
      <c r="L103" s="11" t="s">
        <v>20</v>
      </c>
      <c r="M103" s="44" t="str">
        <f t="shared" si="8"/>
        <v>Confirmado</v>
      </c>
      <c r="N103" s="44"/>
      <c r="O103" s="44"/>
      <c r="P103" s="44" t="str">
        <f t="shared" si="9"/>
        <v>HONDURAS</v>
      </c>
      <c r="Q103" s="30"/>
    </row>
    <row r="104" spans="1:17" ht="14.25" customHeight="1">
      <c r="A104" s="41" t="str">
        <f t="shared" si="0"/>
        <v>Choloma4391793</v>
      </c>
      <c r="B104" s="41" t="str">
        <f>+COVID_CL_CONFIRMA!$H104&amp;COVID_CL_CONFIRMA!$E104</f>
        <v>Choloma43917</v>
      </c>
      <c r="C104" s="41" t="str">
        <f t="shared" si="1"/>
        <v>Cortes43917</v>
      </c>
      <c r="D104" s="42">
        <f t="shared" si="2"/>
        <v>93</v>
      </c>
      <c r="E104" s="43">
        <v>43917</v>
      </c>
      <c r="F104" s="42">
        <f>+IFERROR(VLOOKUP(COVID_CL_CONFIRMA!$G104,'LOCALIZA HN'!$Q$9:$R$26,2,0),99)</f>
        <v>5</v>
      </c>
      <c r="G104" s="6" t="s">
        <v>32</v>
      </c>
      <c r="H104" s="14" t="s">
        <v>48</v>
      </c>
      <c r="I104" s="42" t="str">
        <f>+IFERROR(IF(VALUE(MID(VLOOKUP(H104,'LOCALIZA HN'!$B$9:$O$306,8,0),2,1))&lt;&gt;COVID_CL_CONFIRMA!$F104,"Error",VLOOKUP(H104,'LOCALIZA HN'!$B$9:$O$306,8,0)),99999)</f>
        <v>0502</v>
      </c>
      <c r="J104" s="8" t="s">
        <v>28</v>
      </c>
      <c r="K104" s="8">
        <v>16</v>
      </c>
      <c r="L104" s="11" t="s">
        <v>20</v>
      </c>
      <c r="M104" s="44" t="str">
        <f t="shared" si="8"/>
        <v>Confirmado</v>
      </c>
      <c r="N104" s="44"/>
      <c r="O104" s="44"/>
      <c r="P104" s="44" t="str">
        <f t="shared" si="9"/>
        <v>HONDURAS</v>
      </c>
      <c r="Q104" s="30"/>
    </row>
    <row r="105" spans="1:17" ht="14.25" customHeight="1">
      <c r="A105" s="41" t="str">
        <f t="shared" si="0"/>
        <v>Villanueva4391794</v>
      </c>
      <c r="B105" s="41" t="str">
        <f>+COVID_CL_CONFIRMA!$H105&amp;COVID_CL_CONFIRMA!$E105</f>
        <v>Villanueva43917</v>
      </c>
      <c r="C105" s="41" t="str">
        <f t="shared" si="1"/>
        <v>Cortes43917</v>
      </c>
      <c r="D105" s="42">
        <f t="shared" si="2"/>
        <v>94</v>
      </c>
      <c r="E105" s="43">
        <v>43917</v>
      </c>
      <c r="F105" s="42">
        <f>+IFERROR(VLOOKUP(COVID_CL_CONFIRMA!$G105,'LOCALIZA HN'!$Q$9:$R$26,2,0),99)</f>
        <v>5</v>
      </c>
      <c r="G105" s="6" t="s">
        <v>32</v>
      </c>
      <c r="H105" s="12" t="s">
        <v>39</v>
      </c>
      <c r="I105" s="42" t="str">
        <f>+IFERROR(IF(VALUE(MID(VLOOKUP(H105,'LOCALIZA HN'!$B$9:$O$306,8,0),2,1))&lt;&gt;COVID_CL_CONFIRMA!$F105,"Error",VLOOKUP(H105,'LOCALIZA HN'!$B$9:$O$306,8,0)),99999)</f>
        <v>0511</v>
      </c>
      <c r="J105" s="8" t="s">
        <v>19</v>
      </c>
      <c r="K105" s="8">
        <v>36</v>
      </c>
      <c r="L105" s="11" t="s">
        <v>20</v>
      </c>
      <c r="M105" s="44" t="str">
        <f t="shared" si="8"/>
        <v>Confirmado</v>
      </c>
      <c r="N105" s="44"/>
      <c r="O105" s="44"/>
      <c r="P105" s="44" t="str">
        <f t="shared" si="9"/>
        <v>HONDURAS</v>
      </c>
      <c r="Q105" s="30"/>
    </row>
    <row r="106" spans="1:17" ht="14.25" customHeight="1">
      <c r="A106" s="41" t="str">
        <f t="shared" si="0"/>
        <v>Villanueva4391795</v>
      </c>
      <c r="B106" s="41" t="str">
        <f>+COVID_CL_CONFIRMA!$H106&amp;COVID_CL_CONFIRMA!$E106</f>
        <v>Villanueva43917</v>
      </c>
      <c r="C106" s="41" t="str">
        <f t="shared" si="1"/>
        <v>Cortes43917</v>
      </c>
      <c r="D106" s="42">
        <f t="shared" si="2"/>
        <v>95</v>
      </c>
      <c r="E106" s="43">
        <v>43917</v>
      </c>
      <c r="F106" s="42">
        <f>+IFERROR(VLOOKUP(COVID_CL_CONFIRMA!$G106,'LOCALIZA HN'!$Q$9:$R$26,2,0),99)</f>
        <v>5</v>
      </c>
      <c r="G106" s="6" t="s">
        <v>32</v>
      </c>
      <c r="H106" s="12" t="s">
        <v>39</v>
      </c>
      <c r="I106" s="42" t="str">
        <f>+IFERROR(IF(VALUE(MID(VLOOKUP(H106,'LOCALIZA HN'!$B$9:$O$306,8,0),2,1))&lt;&gt;COVID_CL_CONFIRMA!$F106,"Error",VLOOKUP(H106,'LOCALIZA HN'!$B$9:$O$306,8,0)),99999)</f>
        <v>0511</v>
      </c>
      <c r="J106" s="8" t="s">
        <v>28</v>
      </c>
      <c r="K106" s="8">
        <v>30</v>
      </c>
      <c r="L106" s="11" t="s">
        <v>20</v>
      </c>
      <c r="M106" s="44" t="str">
        <f t="shared" si="8"/>
        <v>Confirmado</v>
      </c>
      <c r="N106" s="44"/>
      <c r="O106" s="44"/>
      <c r="P106" s="44" t="str">
        <f t="shared" si="9"/>
        <v>HONDURAS</v>
      </c>
      <c r="Q106" s="30"/>
    </row>
    <row r="107" spans="1:17" ht="14.25" customHeight="1">
      <c r="A107" s="41" t="str">
        <f t="shared" si="0"/>
        <v>4391896</v>
      </c>
      <c r="B107" s="41" t="str">
        <f>+COVID_CL_CONFIRMA!$H107&amp;COVID_CL_CONFIRMA!$E107</f>
        <v>43918</v>
      </c>
      <c r="C107" s="41" t="str">
        <f t="shared" si="1"/>
        <v>Francisco Morazan43918</v>
      </c>
      <c r="D107" s="42">
        <f t="shared" si="2"/>
        <v>96</v>
      </c>
      <c r="E107" s="43">
        <v>43918</v>
      </c>
      <c r="F107" s="42">
        <f>+IFERROR(VLOOKUP(COVID_CL_CONFIRMA!$G107,'LOCALIZA HN'!$Q$9:$R$26,2,0),99)</f>
        <v>8</v>
      </c>
      <c r="G107" s="6" t="s">
        <v>17</v>
      </c>
      <c r="H107" s="12"/>
      <c r="I107" s="42">
        <f>+IFERROR(IF(VALUE(MID(VLOOKUP(H107,'LOCALIZA HN'!$B$9:$O$306,8,0),2,1))&lt;&gt;COVID_CL_CONFIRMA!$F107,"Error",VLOOKUP(H107,'LOCALIZA HN'!$B$9:$O$306,8,0)),99999)</f>
        <v>99999</v>
      </c>
      <c r="J107" s="8" t="s">
        <v>28</v>
      </c>
      <c r="K107" s="8">
        <v>50</v>
      </c>
      <c r="L107" s="11" t="s">
        <v>20</v>
      </c>
      <c r="M107" s="44" t="str">
        <f t="shared" si="8"/>
        <v>Confirmado</v>
      </c>
      <c r="N107" s="44"/>
      <c r="O107" s="44"/>
      <c r="P107" s="44" t="str">
        <f t="shared" si="9"/>
        <v>HONDURAS</v>
      </c>
      <c r="Q107" s="30"/>
    </row>
    <row r="108" spans="1:17" ht="14.25" customHeight="1">
      <c r="A108" s="41" t="str">
        <f t="shared" si="0"/>
        <v>4391897</v>
      </c>
      <c r="B108" s="41" t="str">
        <f>+COVID_CL_CONFIRMA!$H108&amp;COVID_CL_CONFIRMA!$E108</f>
        <v>43918</v>
      </c>
      <c r="C108" s="41" t="str">
        <f t="shared" si="1"/>
        <v>Cortes43918</v>
      </c>
      <c r="D108" s="42">
        <f t="shared" si="2"/>
        <v>97</v>
      </c>
      <c r="E108" s="43">
        <v>43918</v>
      </c>
      <c r="F108" s="42">
        <f>+IFERROR(VLOOKUP(COVID_CL_CONFIRMA!$G108,'LOCALIZA HN'!$Q$9:$R$26,2,0),99)</f>
        <v>5</v>
      </c>
      <c r="G108" s="6" t="s">
        <v>32</v>
      </c>
      <c r="H108" s="12"/>
      <c r="I108" s="42">
        <f>+IFERROR(IF(VALUE(MID(VLOOKUP(H108,'LOCALIZA HN'!$B$9:$O$306,8,0),2,1))&lt;&gt;COVID_CL_CONFIRMA!$F108,"Error",VLOOKUP(H108,'LOCALIZA HN'!$B$9:$O$306,8,0)),99999)</f>
        <v>99999</v>
      </c>
      <c r="J108" s="8" t="s">
        <v>28</v>
      </c>
      <c r="K108" s="8">
        <v>72</v>
      </c>
      <c r="L108" s="11" t="s">
        <v>20</v>
      </c>
      <c r="M108" s="44" t="str">
        <f t="shared" si="8"/>
        <v>Confirmado</v>
      </c>
      <c r="N108" s="44"/>
      <c r="O108" s="44"/>
      <c r="P108" s="44" t="str">
        <f t="shared" si="9"/>
        <v>HONDURAS</v>
      </c>
      <c r="Q108" s="30"/>
    </row>
    <row r="109" spans="1:17" ht="14.25" customHeight="1">
      <c r="A109" s="41" t="str">
        <f t="shared" si="0"/>
        <v>4391898</v>
      </c>
      <c r="B109" s="41" t="str">
        <f>+COVID_CL_CONFIRMA!$H109&amp;COVID_CL_CONFIRMA!$E109</f>
        <v>43918</v>
      </c>
      <c r="C109" s="41" t="str">
        <f t="shared" si="1"/>
        <v>Cortes43918</v>
      </c>
      <c r="D109" s="42">
        <f t="shared" si="2"/>
        <v>98</v>
      </c>
      <c r="E109" s="43">
        <v>43918</v>
      </c>
      <c r="F109" s="42">
        <f>+IFERROR(VLOOKUP(COVID_CL_CONFIRMA!$G109,'LOCALIZA HN'!$Q$9:$R$26,2,0),99)</f>
        <v>5</v>
      </c>
      <c r="G109" s="6" t="s">
        <v>32</v>
      </c>
      <c r="H109" s="12"/>
      <c r="I109" s="42">
        <f>+IFERROR(IF(VALUE(MID(VLOOKUP(H109,'LOCALIZA HN'!$B$9:$O$306,8,0),2,1))&lt;&gt;COVID_CL_CONFIRMA!$F109,"Error",VLOOKUP(H109,'LOCALIZA HN'!$B$9:$O$306,8,0)),99999)</f>
        <v>99999</v>
      </c>
      <c r="J109" s="8" t="s">
        <v>28</v>
      </c>
      <c r="K109" s="8">
        <v>77</v>
      </c>
      <c r="L109" s="11" t="s">
        <v>20</v>
      </c>
      <c r="M109" s="44" t="str">
        <f t="shared" si="8"/>
        <v>Confirmado</v>
      </c>
      <c r="N109" s="44"/>
      <c r="O109" s="44"/>
      <c r="P109" s="44" t="str">
        <f t="shared" si="9"/>
        <v>HONDURAS</v>
      </c>
      <c r="Q109" s="30"/>
    </row>
    <row r="110" spans="1:17" ht="14.25" customHeight="1">
      <c r="A110" s="41" t="str">
        <f t="shared" si="0"/>
        <v>4391899</v>
      </c>
      <c r="B110" s="41" t="str">
        <f>+COVID_CL_CONFIRMA!$H110&amp;COVID_CL_CONFIRMA!$E110</f>
        <v>43918</v>
      </c>
      <c r="C110" s="41" t="str">
        <f t="shared" si="1"/>
        <v>Cortes43918</v>
      </c>
      <c r="D110" s="42">
        <f t="shared" si="2"/>
        <v>99</v>
      </c>
      <c r="E110" s="43">
        <v>43918</v>
      </c>
      <c r="F110" s="42">
        <f>+IFERROR(VLOOKUP(COVID_CL_CONFIRMA!$G110,'LOCALIZA HN'!$Q$9:$R$26,2,0),99)</f>
        <v>5</v>
      </c>
      <c r="G110" s="6" t="s">
        <v>32</v>
      </c>
      <c r="H110" s="12"/>
      <c r="I110" s="42">
        <f>+IFERROR(IF(VALUE(MID(VLOOKUP(H110,'LOCALIZA HN'!$B$9:$O$306,8,0),2,1))&lt;&gt;COVID_CL_CONFIRMA!$F110,"Error",VLOOKUP(H110,'LOCALIZA HN'!$B$9:$O$306,8,0)),99999)</f>
        <v>99999</v>
      </c>
      <c r="J110" s="8" t="s">
        <v>28</v>
      </c>
      <c r="K110" s="8">
        <v>29</v>
      </c>
      <c r="L110" s="11" t="s">
        <v>20</v>
      </c>
      <c r="M110" s="44" t="str">
        <f t="shared" si="8"/>
        <v>Confirmado</v>
      </c>
      <c r="N110" s="44"/>
      <c r="O110" s="44"/>
      <c r="P110" s="44" t="str">
        <f t="shared" si="9"/>
        <v>HONDURAS</v>
      </c>
      <c r="Q110" s="30"/>
    </row>
    <row r="111" spans="1:17" ht="14.25" customHeight="1">
      <c r="A111" s="41" t="str">
        <f t="shared" si="0"/>
        <v>43918100</v>
      </c>
      <c r="B111" s="41" t="str">
        <f>+COVID_CL_CONFIRMA!$H111&amp;COVID_CL_CONFIRMA!$E111</f>
        <v>43918</v>
      </c>
      <c r="C111" s="41" t="str">
        <f t="shared" si="1"/>
        <v>Cortes43918</v>
      </c>
      <c r="D111" s="42">
        <f t="shared" si="2"/>
        <v>100</v>
      </c>
      <c r="E111" s="43">
        <v>43918</v>
      </c>
      <c r="F111" s="42">
        <f>+IFERROR(VLOOKUP(COVID_CL_CONFIRMA!$G111,'LOCALIZA HN'!$Q$9:$R$26,2,0),99)</f>
        <v>5</v>
      </c>
      <c r="G111" s="6" t="s">
        <v>32</v>
      </c>
      <c r="H111" s="12"/>
      <c r="I111" s="42">
        <f>+IFERROR(IF(VALUE(MID(VLOOKUP(H111,'LOCALIZA HN'!$B$9:$O$306,8,0),2,1))&lt;&gt;COVID_CL_CONFIRMA!$F111,"Error",VLOOKUP(H111,'LOCALIZA HN'!$B$9:$O$306,8,0)),99999)</f>
        <v>99999</v>
      </c>
      <c r="J111" s="8" t="s">
        <v>28</v>
      </c>
      <c r="K111" s="8">
        <v>57</v>
      </c>
      <c r="L111" s="11" t="s">
        <v>20</v>
      </c>
      <c r="M111" s="44" t="str">
        <f t="shared" si="8"/>
        <v>Confirmado</v>
      </c>
      <c r="N111" s="44"/>
      <c r="O111" s="44"/>
      <c r="P111" s="44" t="str">
        <f t="shared" si="9"/>
        <v>HONDURAS</v>
      </c>
      <c r="Q111" s="30"/>
    </row>
    <row r="112" spans="1:17" ht="14.25" customHeight="1">
      <c r="A112" s="41" t="str">
        <f t="shared" si="0"/>
        <v>43918101</v>
      </c>
      <c r="B112" s="41" t="str">
        <f>+COVID_CL_CONFIRMA!$H112&amp;COVID_CL_CONFIRMA!$E112</f>
        <v>43918</v>
      </c>
      <c r="C112" s="41" t="str">
        <f t="shared" si="1"/>
        <v>Cortes43918</v>
      </c>
      <c r="D112" s="42">
        <f t="shared" si="2"/>
        <v>101</v>
      </c>
      <c r="E112" s="43">
        <v>43918</v>
      </c>
      <c r="F112" s="42">
        <f>+IFERROR(VLOOKUP(COVID_CL_CONFIRMA!$G112,'LOCALIZA HN'!$Q$9:$R$26,2,0),99)</f>
        <v>5</v>
      </c>
      <c r="G112" s="6" t="s">
        <v>32</v>
      </c>
      <c r="H112" s="12"/>
      <c r="I112" s="42">
        <f>+IFERROR(IF(VALUE(MID(VLOOKUP(H112,'LOCALIZA HN'!$B$9:$O$306,8,0),2,1))&lt;&gt;COVID_CL_CONFIRMA!$F112,"Error",VLOOKUP(H112,'LOCALIZA HN'!$B$9:$O$306,8,0)),99999)</f>
        <v>99999</v>
      </c>
      <c r="J112" s="8" t="s">
        <v>28</v>
      </c>
      <c r="K112" s="8">
        <v>23</v>
      </c>
      <c r="L112" s="11" t="s">
        <v>20</v>
      </c>
      <c r="M112" s="44" t="str">
        <f t="shared" si="8"/>
        <v>Confirmado</v>
      </c>
      <c r="N112" s="44"/>
      <c r="O112" s="44"/>
      <c r="P112" s="44" t="str">
        <f t="shared" si="9"/>
        <v>HONDURAS</v>
      </c>
      <c r="Q112" s="30"/>
    </row>
    <row r="113" spans="1:17" ht="14.25" customHeight="1">
      <c r="A113" s="41" t="str">
        <f t="shared" si="0"/>
        <v>43918102</v>
      </c>
      <c r="B113" s="41" t="str">
        <f>+COVID_CL_CONFIRMA!$H113&amp;COVID_CL_CONFIRMA!$E113</f>
        <v>43918</v>
      </c>
      <c r="C113" s="41" t="str">
        <f t="shared" si="1"/>
        <v>Cortes43918</v>
      </c>
      <c r="D113" s="42">
        <f t="shared" si="2"/>
        <v>102</v>
      </c>
      <c r="E113" s="43">
        <v>43918</v>
      </c>
      <c r="F113" s="42">
        <f>+IFERROR(VLOOKUP(COVID_CL_CONFIRMA!$G113,'LOCALIZA HN'!$Q$9:$R$26,2,0),99)</f>
        <v>5</v>
      </c>
      <c r="G113" s="6" t="s">
        <v>32</v>
      </c>
      <c r="H113" s="12"/>
      <c r="I113" s="42">
        <f>+IFERROR(IF(VALUE(MID(VLOOKUP(H113,'LOCALIZA HN'!$B$9:$O$306,8,0),2,1))&lt;&gt;COVID_CL_CONFIRMA!$F113,"Error",VLOOKUP(H113,'LOCALIZA HN'!$B$9:$O$306,8,0)),99999)</f>
        <v>99999</v>
      </c>
      <c r="J113" s="8" t="s">
        <v>28</v>
      </c>
      <c r="K113" s="8">
        <v>24</v>
      </c>
      <c r="L113" s="11" t="s">
        <v>20</v>
      </c>
      <c r="M113" s="44" t="str">
        <f t="shared" si="8"/>
        <v>Confirmado</v>
      </c>
      <c r="N113" s="44"/>
      <c r="O113" s="44"/>
      <c r="P113" s="44" t="str">
        <f t="shared" si="9"/>
        <v>HONDURAS</v>
      </c>
      <c r="Q113" s="30"/>
    </row>
    <row r="114" spans="1:17" ht="14.25" customHeight="1">
      <c r="A114" s="41" t="str">
        <f t="shared" si="0"/>
        <v>43918103</v>
      </c>
      <c r="B114" s="41" t="str">
        <f>+COVID_CL_CONFIRMA!$H114&amp;COVID_CL_CONFIRMA!$E114</f>
        <v>43918</v>
      </c>
      <c r="C114" s="41" t="str">
        <f t="shared" si="1"/>
        <v>Cortes43918</v>
      </c>
      <c r="D114" s="42">
        <f t="shared" si="2"/>
        <v>103</v>
      </c>
      <c r="E114" s="43">
        <v>43918</v>
      </c>
      <c r="F114" s="42">
        <f>+IFERROR(VLOOKUP(COVID_CL_CONFIRMA!$G114,'LOCALIZA HN'!$Q$9:$R$26,2,0),99)</f>
        <v>5</v>
      </c>
      <c r="G114" s="6" t="s">
        <v>32</v>
      </c>
      <c r="H114" s="12"/>
      <c r="I114" s="42">
        <f>+IFERROR(IF(VALUE(MID(VLOOKUP(H114,'LOCALIZA HN'!$B$9:$O$306,8,0),2,1))&lt;&gt;COVID_CL_CONFIRMA!$F114,"Error",VLOOKUP(H114,'LOCALIZA HN'!$B$9:$O$306,8,0)),99999)</f>
        <v>99999</v>
      </c>
      <c r="J114" s="8" t="s">
        <v>28</v>
      </c>
      <c r="K114" s="8">
        <v>46</v>
      </c>
      <c r="L114" s="11" t="s">
        <v>20</v>
      </c>
      <c r="M114" s="44" t="str">
        <f t="shared" si="8"/>
        <v>Confirmado</v>
      </c>
      <c r="N114" s="44"/>
      <c r="O114" s="44"/>
      <c r="P114" s="44" t="str">
        <f t="shared" si="9"/>
        <v>HONDURAS</v>
      </c>
      <c r="Q114" s="30"/>
    </row>
    <row r="115" spans="1:17" ht="14.25" customHeight="1">
      <c r="A115" s="41" t="str">
        <f t="shared" si="0"/>
        <v>43918104</v>
      </c>
      <c r="B115" s="41" t="str">
        <f>+COVID_CL_CONFIRMA!$H115&amp;COVID_CL_CONFIRMA!$E115</f>
        <v>43918</v>
      </c>
      <c r="C115" s="41" t="str">
        <f t="shared" si="1"/>
        <v>Colon43918</v>
      </c>
      <c r="D115" s="42">
        <f t="shared" si="2"/>
        <v>104</v>
      </c>
      <c r="E115" s="43">
        <v>43918</v>
      </c>
      <c r="F115" s="42">
        <f>+IFERROR(VLOOKUP(COVID_CL_CONFIRMA!$G115,'LOCALIZA HN'!$Q$9:$R$26,2,0),99)</f>
        <v>2</v>
      </c>
      <c r="G115" s="6" t="s">
        <v>40</v>
      </c>
      <c r="H115" s="12"/>
      <c r="I115" s="42">
        <f>+IFERROR(IF(VALUE(MID(VLOOKUP(H115,'LOCALIZA HN'!$B$9:$O$306,8,0),2,1))&lt;&gt;COVID_CL_CONFIRMA!$F115,"Error",VLOOKUP(H115,'LOCALIZA HN'!$B$9:$O$306,8,0)),99999)</f>
        <v>99999</v>
      </c>
      <c r="J115" s="8" t="s">
        <v>19</v>
      </c>
      <c r="K115" s="8">
        <v>35</v>
      </c>
      <c r="L115" s="11" t="s">
        <v>20</v>
      </c>
      <c r="M115" s="44">
        <f t="shared" si="8"/>
        <v>0</v>
      </c>
      <c r="N115" s="46" t="s">
        <v>57</v>
      </c>
      <c r="O115" s="46" t="s">
        <v>58</v>
      </c>
      <c r="P115" s="44" t="str">
        <f t="shared" si="9"/>
        <v>HONDURAS</v>
      </c>
      <c r="Q115" s="30"/>
    </row>
    <row r="116" spans="1:17" ht="14.25" customHeight="1">
      <c r="A116" s="41" t="str">
        <f t="shared" si="0"/>
        <v>43918105</v>
      </c>
      <c r="B116" s="41" t="str">
        <f>+COVID_CL_CONFIRMA!$H116&amp;COVID_CL_CONFIRMA!$E116</f>
        <v>43918</v>
      </c>
      <c r="C116" s="41" t="str">
        <f t="shared" si="1"/>
        <v>Cortes43918</v>
      </c>
      <c r="D116" s="42">
        <f t="shared" si="2"/>
        <v>105</v>
      </c>
      <c r="E116" s="43">
        <v>43918</v>
      </c>
      <c r="F116" s="42">
        <f>+IFERROR(VLOOKUP(COVID_CL_CONFIRMA!$G116,'LOCALIZA HN'!$Q$9:$R$26,2,0),99)</f>
        <v>5</v>
      </c>
      <c r="G116" s="6" t="s">
        <v>32</v>
      </c>
      <c r="H116" s="12"/>
      <c r="I116" s="42">
        <f>+IFERROR(IF(VALUE(MID(VLOOKUP(H116,'LOCALIZA HN'!$B$9:$O$306,8,0),2,1))&lt;&gt;COVID_CL_CONFIRMA!$F116,"Error",VLOOKUP(H116,'LOCALIZA HN'!$B$9:$O$306,8,0)),99999)</f>
        <v>99999</v>
      </c>
      <c r="J116" s="8" t="s">
        <v>28</v>
      </c>
      <c r="K116" s="8">
        <v>57</v>
      </c>
      <c r="L116" s="11" t="s">
        <v>20</v>
      </c>
      <c r="M116" s="44" t="str">
        <f t="shared" si="8"/>
        <v>Confirmado</v>
      </c>
      <c r="N116" s="44"/>
      <c r="O116" s="44"/>
      <c r="P116" s="44" t="str">
        <f t="shared" si="9"/>
        <v>HONDURAS</v>
      </c>
      <c r="Q116" s="30"/>
    </row>
    <row r="117" spans="1:17" ht="14.25" customHeight="1">
      <c r="A117" s="41" t="str">
        <f t="shared" si="0"/>
        <v>43918106</v>
      </c>
      <c r="B117" s="41" t="str">
        <f>+COVID_CL_CONFIRMA!$H117&amp;COVID_CL_CONFIRMA!$E117</f>
        <v>43918</v>
      </c>
      <c r="C117" s="41" t="str">
        <f t="shared" si="1"/>
        <v>Cortes43918</v>
      </c>
      <c r="D117" s="42">
        <f t="shared" si="2"/>
        <v>106</v>
      </c>
      <c r="E117" s="43">
        <v>43918</v>
      </c>
      <c r="F117" s="42">
        <f>+IFERROR(VLOOKUP(COVID_CL_CONFIRMA!$G117,'LOCALIZA HN'!$Q$9:$R$26,2,0),99)</f>
        <v>5</v>
      </c>
      <c r="G117" s="6" t="s">
        <v>32</v>
      </c>
      <c r="H117" s="12"/>
      <c r="I117" s="42">
        <f>+IFERROR(IF(VALUE(MID(VLOOKUP(H117,'LOCALIZA HN'!$B$9:$O$306,8,0),2,1))&lt;&gt;COVID_CL_CONFIRMA!$F117,"Error",VLOOKUP(H117,'LOCALIZA HN'!$B$9:$O$306,8,0)),99999)</f>
        <v>99999</v>
      </c>
      <c r="J117" s="8" t="s">
        <v>28</v>
      </c>
      <c r="K117" s="8">
        <v>53</v>
      </c>
      <c r="L117" s="11" t="s">
        <v>20</v>
      </c>
      <c r="M117" s="44" t="str">
        <f t="shared" si="8"/>
        <v>Confirmado</v>
      </c>
      <c r="N117" s="44"/>
      <c r="O117" s="44"/>
      <c r="P117" s="44" t="str">
        <f t="shared" si="9"/>
        <v>HONDURAS</v>
      </c>
      <c r="Q117" s="30"/>
    </row>
    <row r="118" spans="1:17" ht="14.25" customHeight="1">
      <c r="A118" s="41" t="str">
        <f t="shared" si="0"/>
        <v>43918107</v>
      </c>
      <c r="B118" s="41" t="str">
        <f>+COVID_CL_CONFIRMA!$H118&amp;COVID_CL_CONFIRMA!$E118</f>
        <v>43918</v>
      </c>
      <c r="C118" s="41" t="str">
        <f t="shared" si="1"/>
        <v>Colon43918</v>
      </c>
      <c r="D118" s="42">
        <f t="shared" si="2"/>
        <v>107</v>
      </c>
      <c r="E118" s="43">
        <v>43918</v>
      </c>
      <c r="F118" s="42">
        <f>+IFERROR(VLOOKUP(COVID_CL_CONFIRMA!$G118,'LOCALIZA HN'!$Q$9:$R$26,2,0),99)</f>
        <v>2</v>
      </c>
      <c r="G118" s="6" t="s">
        <v>40</v>
      </c>
      <c r="H118" s="12"/>
      <c r="I118" s="42">
        <f>+IFERROR(IF(VALUE(MID(VLOOKUP(H118,'LOCALIZA HN'!$B$9:$O$306,8,0),2,1))&lt;&gt;COVID_CL_CONFIRMA!$F118,"Error",VLOOKUP(H118,'LOCALIZA HN'!$B$9:$O$306,8,0)),99999)</f>
        <v>99999</v>
      </c>
      <c r="J118" s="8" t="s">
        <v>19</v>
      </c>
      <c r="K118" s="8">
        <v>32</v>
      </c>
      <c r="L118" s="11" t="s">
        <v>20</v>
      </c>
      <c r="M118" s="44" t="str">
        <f t="shared" si="8"/>
        <v>Confirmado</v>
      </c>
      <c r="N118" s="44"/>
      <c r="O118" s="44"/>
      <c r="P118" s="44" t="str">
        <f t="shared" si="9"/>
        <v>HONDURAS</v>
      </c>
      <c r="Q118" s="30"/>
    </row>
    <row r="119" spans="1:17" ht="14.25" customHeight="1">
      <c r="A119" s="41" t="str">
        <f t="shared" si="0"/>
        <v>43918108</v>
      </c>
      <c r="B119" s="41" t="str">
        <f>+COVID_CL_CONFIRMA!$H119&amp;COVID_CL_CONFIRMA!$E119</f>
        <v>43918</v>
      </c>
      <c r="C119" s="41" t="str">
        <f t="shared" si="1"/>
        <v>Santa Barbara43918</v>
      </c>
      <c r="D119" s="42">
        <f t="shared" si="2"/>
        <v>108</v>
      </c>
      <c r="E119" s="43">
        <v>43918</v>
      </c>
      <c r="F119" s="42">
        <f>+IFERROR(VLOOKUP(COVID_CL_CONFIRMA!$G119,'LOCALIZA HN'!$Q$9:$R$26,2,0),99)</f>
        <v>16</v>
      </c>
      <c r="G119" s="6" t="s">
        <v>59</v>
      </c>
      <c r="H119" s="12"/>
      <c r="I119" s="42">
        <f>+IFERROR(IF(VALUE(MID(VLOOKUP(H119,'LOCALIZA HN'!$B$9:$O$306,8,0),2,1))&lt;&gt;COVID_CL_CONFIRMA!$F119,"Error",VLOOKUP(H119,'LOCALIZA HN'!$B$9:$O$306,8,0)),99999)</f>
        <v>99999</v>
      </c>
      <c r="J119" s="8" t="s">
        <v>28</v>
      </c>
      <c r="K119" s="8">
        <v>45</v>
      </c>
      <c r="L119" s="11" t="s">
        <v>20</v>
      </c>
      <c r="M119" s="44" t="str">
        <f t="shared" si="8"/>
        <v>Confirmado</v>
      </c>
      <c r="N119" s="44"/>
      <c r="O119" s="44"/>
      <c r="P119" s="44" t="str">
        <f t="shared" si="9"/>
        <v>HONDURAS</v>
      </c>
      <c r="Q119" s="30"/>
    </row>
    <row r="120" spans="1:17" ht="14.25" customHeight="1">
      <c r="A120" s="41" t="str">
        <f t="shared" si="0"/>
        <v>43918109</v>
      </c>
      <c r="B120" s="41" t="str">
        <f>+COVID_CL_CONFIRMA!$H120&amp;COVID_CL_CONFIRMA!$E120</f>
        <v>43918</v>
      </c>
      <c r="C120" s="41" t="str">
        <f t="shared" si="1"/>
        <v>Francisco Morazan43918</v>
      </c>
      <c r="D120" s="42">
        <f t="shared" si="2"/>
        <v>109</v>
      </c>
      <c r="E120" s="43">
        <v>43918</v>
      </c>
      <c r="F120" s="42">
        <f>+IFERROR(VLOOKUP(COVID_CL_CONFIRMA!$G120,'LOCALIZA HN'!$Q$9:$R$26,2,0),99)</f>
        <v>8</v>
      </c>
      <c r="G120" s="6" t="s">
        <v>17</v>
      </c>
      <c r="H120" s="12"/>
      <c r="I120" s="42">
        <f>+IFERROR(IF(VALUE(MID(VLOOKUP(H120,'LOCALIZA HN'!$B$9:$O$306,8,0),2,1))&lt;&gt;COVID_CL_CONFIRMA!$F120,"Error",VLOOKUP(H120,'LOCALIZA HN'!$B$9:$O$306,8,0)),99999)</f>
        <v>99999</v>
      </c>
      <c r="J120" s="8" t="s">
        <v>19</v>
      </c>
      <c r="K120" s="8">
        <v>39</v>
      </c>
      <c r="L120" s="11" t="s">
        <v>20</v>
      </c>
      <c r="M120" s="44" t="str">
        <f t="shared" si="8"/>
        <v>Confirmado</v>
      </c>
      <c r="N120" s="44"/>
      <c r="O120" s="44"/>
      <c r="P120" s="44" t="str">
        <f t="shared" si="9"/>
        <v>HONDURAS</v>
      </c>
      <c r="Q120" s="30"/>
    </row>
    <row r="121" spans="1:17" ht="14.25" customHeight="1">
      <c r="A121" s="41" t="str">
        <f t="shared" si="0"/>
        <v>43918110</v>
      </c>
      <c r="B121" s="41" t="str">
        <f>+COVID_CL_CONFIRMA!$H121&amp;COVID_CL_CONFIRMA!$E121</f>
        <v>43918</v>
      </c>
      <c r="C121" s="41" t="str">
        <f t="shared" si="1"/>
        <v>Francisco Morazan43918</v>
      </c>
      <c r="D121" s="42">
        <f t="shared" si="2"/>
        <v>110</v>
      </c>
      <c r="E121" s="43">
        <v>43918</v>
      </c>
      <c r="F121" s="42">
        <f>+IFERROR(VLOOKUP(COVID_CL_CONFIRMA!$G121,'LOCALIZA HN'!$Q$9:$R$26,2,0),99)</f>
        <v>8</v>
      </c>
      <c r="G121" s="6" t="s">
        <v>17</v>
      </c>
      <c r="H121" s="12"/>
      <c r="I121" s="42">
        <f>+IFERROR(IF(VALUE(MID(VLOOKUP(H121,'LOCALIZA HN'!$B$9:$O$306,8,0),2,1))&lt;&gt;COVID_CL_CONFIRMA!$F121,"Error",VLOOKUP(H121,'LOCALIZA HN'!$B$9:$O$306,8,0)),99999)</f>
        <v>99999</v>
      </c>
      <c r="J121" s="8" t="s">
        <v>19</v>
      </c>
      <c r="K121" s="8">
        <v>46</v>
      </c>
      <c r="L121" s="11" t="s">
        <v>20</v>
      </c>
      <c r="M121" s="44" t="str">
        <f t="shared" si="8"/>
        <v>Confirmado</v>
      </c>
      <c r="N121" s="44"/>
      <c r="O121" s="44"/>
      <c r="P121" s="44" t="str">
        <f t="shared" si="9"/>
        <v>HONDURAS</v>
      </c>
      <c r="Q121" s="30"/>
    </row>
    <row r="122" spans="1:17" ht="14.25" customHeight="1">
      <c r="A122" s="41" t="str">
        <f t="shared" si="0"/>
        <v>43919111</v>
      </c>
      <c r="B122" s="41" t="str">
        <f>+COVID_CL_CONFIRMA!$H122&amp;COVID_CL_CONFIRMA!$E122</f>
        <v>43919</v>
      </c>
      <c r="C122" s="41" t="str">
        <f t="shared" si="1"/>
        <v>Cortes43919</v>
      </c>
      <c r="D122" s="42">
        <f t="shared" si="2"/>
        <v>111</v>
      </c>
      <c r="E122" s="43">
        <v>43919</v>
      </c>
      <c r="F122" s="42">
        <f>+IFERROR(VLOOKUP(COVID_CL_CONFIRMA!$G122,'LOCALIZA HN'!$Q$9:$R$26,2,0),99)</f>
        <v>5</v>
      </c>
      <c r="G122" s="6" t="s">
        <v>32</v>
      </c>
      <c r="H122" s="12"/>
      <c r="I122" s="42">
        <f>+IFERROR(IF(VALUE(MID(VLOOKUP(H122,'LOCALIZA HN'!$B$9:$O$306,8,0),2,1))&lt;&gt;COVID_CL_CONFIRMA!$F122,"Error",VLOOKUP(H122,'LOCALIZA HN'!$B$9:$O$306,8,0)),99999)</f>
        <v>99999</v>
      </c>
      <c r="J122" s="8" t="s">
        <v>19</v>
      </c>
      <c r="K122" s="8">
        <v>30</v>
      </c>
      <c r="L122" s="11" t="s">
        <v>20</v>
      </c>
      <c r="M122" s="44" t="str">
        <f t="shared" si="8"/>
        <v>Confirmado</v>
      </c>
      <c r="N122" s="44"/>
      <c r="O122" s="44"/>
      <c r="P122" s="44" t="str">
        <f t="shared" si="9"/>
        <v>HONDURAS</v>
      </c>
      <c r="Q122" s="30"/>
    </row>
    <row r="123" spans="1:17" ht="14.25" customHeight="1">
      <c r="A123" s="41" t="str">
        <f t="shared" si="0"/>
        <v>43919112</v>
      </c>
      <c r="B123" s="41" t="str">
        <f>+COVID_CL_CONFIRMA!$H123&amp;COVID_CL_CONFIRMA!$E123</f>
        <v>43919</v>
      </c>
      <c r="C123" s="41" t="str">
        <f t="shared" si="1"/>
        <v>Cortes43919</v>
      </c>
      <c r="D123" s="42">
        <f t="shared" si="2"/>
        <v>112</v>
      </c>
      <c r="E123" s="43">
        <v>43919</v>
      </c>
      <c r="F123" s="42">
        <f>+IFERROR(VLOOKUP(COVID_CL_CONFIRMA!$G123,'LOCALIZA HN'!$Q$9:$R$26,2,0),99)</f>
        <v>5</v>
      </c>
      <c r="G123" s="6" t="s">
        <v>32</v>
      </c>
      <c r="H123" s="12"/>
      <c r="I123" s="42">
        <f>+IFERROR(IF(VALUE(MID(VLOOKUP(H123,'LOCALIZA HN'!$B$9:$O$306,8,0),2,1))&lt;&gt;COVID_CL_CONFIRMA!$F123,"Error",VLOOKUP(H123,'LOCALIZA HN'!$B$9:$O$306,8,0)),99999)</f>
        <v>99999</v>
      </c>
      <c r="J123" s="8" t="s">
        <v>28</v>
      </c>
      <c r="K123" s="8">
        <v>39</v>
      </c>
      <c r="L123" s="11" t="s">
        <v>20</v>
      </c>
      <c r="M123" s="44" t="str">
        <f t="shared" si="8"/>
        <v>Confirmado</v>
      </c>
      <c r="N123" s="44"/>
      <c r="O123" s="44"/>
      <c r="P123" s="44" t="str">
        <f t="shared" si="9"/>
        <v>HONDURAS</v>
      </c>
      <c r="Q123" s="30"/>
    </row>
    <row r="124" spans="1:17" ht="14.25" customHeight="1">
      <c r="A124" s="41" t="str">
        <f t="shared" si="0"/>
        <v>43919113</v>
      </c>
      <c r="B124" s="41" t="str">
        <f>+COVID_CL_CONFIRMA!$H124&amp;COVID_CL_CONFIRMA!$E124</f>
        <v>43919</v>
      </c>
      <c r="C124" s="41" t="str">
        <f t="shared" si="1"/>
        <v>Cortes43919</v>
      </c>
      <c r="D124" s="42">
        <f t="shared" si="2"/>
        <v>113</v>
      </c>
      <c r="E124" s="43">
        <v>43919</v>
      </c>
      <c r="F124" s="42">
        <f>+IFERROR(VLOOKUP(COVID_CL_CONFIRMA!$G124,'LOCALIZA HN'!$Q$9:$R$26,2,0),99)</f>
        <v>5</v>
      </c>
      <c r="G124" s="6" t="s">
        <v>32</v>
      </c>
      <c r="H124" s="12"/>
      <c r="I124" s="42">
        <f>+IFERROR(IF(VALUE(MID(VLOOKUP(H124,'LOCALIZA HN'!$B$9:$O$306,8,0),2,1))&lt;&gt;COVID_CL_CONFIRMA!$F124,"Error",VLOOKUP(H124,'LOCALIZA HN'!$B$9:$O$306,8,0)),99999)</f>
        <v>99999</v>
      </c>
      <c r="J124" s="8" t="s">
        <v>19</v>
      </c>
      <c r="K124" s="8">
        <v>60</v>
      </c>
      <c r="L124" s="11" t="s">
        <v>20</v>
      </c>
      <c r="M124" s="44" t="str">
        <f t="shared" si="8"/>
        <v>Confirmado</v>
      </c>
      <c r="N124" s="44"/>
      <c r="O124" s="44"/>
      <c r="P124" s="44" t="str">
        <f t="shared" si="9"/>
        <v>HONDURAS</v>
      </c>
      <c r="Q124" s="30"/>
    </row>
    <row r="125" spans="1:17" ht="14.25" customHeight="1">
      <c r="A125" s="41" t="str">
        <f t="shared" si="0"/>
        <v>43919114</v>
      </c>
      <c r="B125" s="41" t="str">
        <f>+COVID_CL_CONFIRMA!$H125&amp;COVID_CL_CONFIRMA!$E125</f>
        <v>43919</v>
      </c>
      <c r="C125" s="41" t="str">
        <f t="shared" si="1"/>
        <v>Cortes43919</v>
      </c>
      <c r="D125" s="42">
        <f t="shared" si="2"/>
        <v>114</v>
      </c>
      <c r="E125" s="43">
        <v>43919</v>
      </c>
      <c r="F125" s="42">
        <f>+IFERROR(VLOOKUP(COVID_CL_CONFIRMA!$G125,'LOCALIZA HN'!$Q$9:$R$26,2,0),99)</f>
        <v>5</v>
      </c>
      <c r="G125" s="6" t="s">
        <v>32</v>
      </c>
      <c r="H125" s="12"/>
      <c r="I125" s="42">
        <f>+IFERROR(IF(VALUE(MID(VLOOKUP(H125,'LOCALIZA HN'!$B$9:$O$306,8,0),2,1))&lt;&gt;COVID_CL_CONFIRMA!$F125,"Error",VLOOKUP(H125,'LOCALIZA HN'!$B$9:$O$306,8,0)),99999)</f>
        <v>99999</v>
      </c>
      <c r="J125" s="8" t="s">
        <v>28</v>
      </c>
      <c r="K125" s="8" t="s">
        <v>60</v>
      </c>
      <c r="L125" s="11" t="s">
        <v>20</v>
      </c>
      <c r="M125" s="44" t="str">
        <f t="shared" si="8"/>
        <v>Confirmado</v>
      </c>
      <c r="N125" s="44"/>
      <c r="O125" s="44"/>
      <c r="P125" s="44" t="str">
        <f t="shared" si="9"/>
        <v>HONDURAS</v>
      </c>
      <c r="Q125" s="30"/>
    </row>
    <row r="126" spans="1:17" ht="14.25" customHeight="1">
      <c r="A126" s="41" t="str">
        <f t="shared" si="0"/>
        <v>43919115</v>
      </c>
      <c r="B126" s="41" t="str">
        <f>+COVID_CL_CONFIRMA!$H126&amp;COVID_CL_CONFIRMA!$E126</f>
        <v>43919</v>
      </c>
      <c r="C126" s="41" t="str">
        <f t="shared" si="1"/>
        <v>Cortes43919</v>
      </c>
      <c r="D126" s="42">
        <f t="shared" si="2"/>
        <v>115</v>
      </c>
      <c r="E126" s="43">
        <v>43919</v>
      </c>
      <c r="F126" s="42">
        <f>+IFERROR(VLOOKUP(COVID_CL_CONFIRMA!$G126,'LOCALIZA HN'!$Q$9:$R$26,2,0),99)</f>
        <v>5</v>
      </c>
      <c r="G126" s="6" t="s">
        <v>32</v>
      </c>
      <c r="H126" s="12"/>
      <c r="I126" s="42">
        <f>+IFERROR(IF(VALUE(MID(VLOOKUP(H126,'LOCALIZA HN'!$B$9:$O$306,8,0),2,1))&lt;&gt;COVID_CL_CONFIRMA!$F126,"Error",VLOOKUP(H126,'LOCALIZA HN'!$B$9:$O$306,8,0)),99999)</f>
        <v>99999</v>
      </c>
      <c r="J126" s="8" t="s">
        <v>28</v>
      </c>
      <c r="K126" s="8">
        <v>63</v>
      </c>
      <c r="L126" s="11" t="s">
        <v>20</v>
      </c>
      <c r="M126" s="44" t="str">
        <f t="shared" si="8"/>
        <v>Confirmado</v>
      </c>
      <c r="N126" s="44"/>
      <c r="O126" s="44"/>
      <c r="P126" s="44" t="str">
        <f t="shared" si="9"/>
        <v>HONDURAS</v>
      </c>
      <c r="Q126" s="30"/>
    </row>
    <row r="127" spans="1:17" ht="14.25" customHeight="1">
      <c r="A127" s="41" t="str">
        <f t="shared" si="0"/>
        <v>43919116</v>
      </c>
      <c r="B127" s="41" t="str">
        <f>+COVID_CL_CONFIRMA!$H127&amp;COVID_CL_CONFIRMA!$E127</f>
        <v>43919</v>
      </c>
      <c r="C127" s="41" t="str">
        <f t="shared" si="1"/>
        <v>Cortes43919</v>
      </c>
      <c r="D127" s="42">
        <f t="shared" si="2"/>
        <v>116</v>
      </c>
      <c r="E127" s="43">
        <v>43919</v>
      </c>
      <c r="F127" s="42">
        <f>+IFERROR(VLOOKUP(COVID_CL_CONFIRMA!$G127,'LOCALIZA HN'!$Q$9:$R$26,2,0),99)</f>
        <v>5</v>
      </c>
      <c r="G127" s="6" t="s">
        <v>32</v>
      </c>
      <c r="H127" s="12"/>
      <c r="I127" s="42">
        <f>+IFERROR(IF(VALUE(MID(VLOOKUP(H127,'LOCALIZA HN'!$B$9:$O$306,8,0),2,1))&lt;&gt;COVID_CL_CONFIRMA!$F127,"Error",VLOOKUP(H127,'LOCALIZA HN'!$B$9:$O$306,8,0)),99999)</f>
        <v>99999</v>
      </c>
      <c r="J127" s="8" t="s">
        <v>19</v>
      </c>
      <c r="K127" s="8">
        <v>34</v>
      </c>
      <c r="L127" s="11" t="s">
        <v>20</v>
      </c>
      <c r="M127" s="44" t="str">
        <f t="shared" si="8"/>
        <v>Confirmado</v>
      </c>
      <c r="N127" s="44"/>
      <c r="O127" s="44"/>
      <c r="P127" s="44" t="str">
        <f t="shared" si="9"/>
        <v>HONDURAS</v>
      </c>
      <c r="Q127" s="30"/>
    </row>
    <row r="128" spans="1:17" ht="14.25" customHeight="1">
      <c r="A128" s="41" t="str">
        <f t="shared" si="0"/>
        <v>43919117</v>
      </c>
      <c r="B128" s="41" t="str">
        <f>+COVID_CL_CONFIRMA!$H128&amp;COVID_CL_CONFIRMA!$E128</f>
        <v>43919</v>
      </c>
      <c r="C128" s="41" t="str">
        <f t="shared" si="1"/>
        <v>Cortes43919</v>
      </c>
      <c r="D128" s="42">
        <f t="shared" si="2"/>
        <v>117</v>
      </c>
      <c r="E128" s="43">
        <v>43919</v>
      </c>
      <c r="F128" s="42">
        <f>+IFERROR(VLOOKUP(COVID_CL_CONFIRMA!$G128,'LOCALIZA HN'!$Q$9:$R$26,2,0),99)</f>
        <v>5</v>
      </c>
      <c r="G128" s="6" t="s">
        <v>32</v>
      </c>
      <c r="H128" s="12"/>
      <c r="I128" s="42">
        <f>+IFERROR(IF(VALUE(MID(VLOOKUP(H128,'LOCALIZA HN'!$B$9:$O$306,8,0),2,1))&lt;&gt;COVID_CL_CONFIRMA!$F128,"Error",VLOOKUP(H128,'LOCALIZA HN'!$B$9:$O$306,8,0)),99999)</f>
        <v>99999</v>
      </c>
      <c r="J128" s="8" t="s">
        <v>28</v>
      </c>
      <c r="K128" s="8">
        <v>32</v>
      </c>
      <c r="L128" s="11" t="s">
        <v>20</v>
      </c>
      <c r="M128" s="44" t="str">
        <f t="shared" si="8"/>
        <v>Confirmado</v>
      </c>
      <c r="N128" s="44"/>
      <c r="O128" s="44"/>
      <c r="P128" s="44" t="str">
        <f t="shared" si="9"/>
        <v>HONDURAS</v>
      </c>
      <c r="Q128" s="30"/>
    </row>
    <row r="129" spans="1:17" ht="14.25" customHeight="1">
      <c r="A129" s="41" t="str">
        <f t="shared" si="0"/>
        <v>43919118</v>
      </c>
      <c r="B129" s="41" t="str">
        <f>+COVID_CL_CONFIRMA!$H129&amp;COVID_CL_CONFIRMA!$E129</f>
        <v>43919</v>
      </c>
      <c r="C129" s="41" t="str">
        <f t="shared" si="1"/>
        <v>Cortes43919</v>
      </c>
      <c r="D129" s="42">
        <f t="shared" si="2"/>
        <v>118</v>
      </c>
      <c r="E129" s="43">
        <v>43919</v>
      </c>
      <c r="F129" s="42">
        <f>+IFERROR(VLOOKUP(COVID_CL_CONFIRMA!$G129,'LOCALIZA HN'!$Q$9:$R$26,2,0),99)</f>
        <v>5</v>
      </c>
      <c r="G129" s="6" t="s">
        <v>32</v>
      </c>
      <c r="H129" s="12"/>
      <c r="I129" s="42">
        <f>+IFERROR(IF(VALUE(MID(VLOOKUP(H129,'LOCALIZA HN'!$B$9:$O$306,8,0),2,1))&lt;&gt;COVID_CL_CONFIRMA!$F129,"Error",VLOOKUP(H129,'LOCALIZA HN'!$B$9:$O$306,8,0)),99999)</f>
        <v>99999</v>
      </c>
      <c r="J129" s="8" t="s">
        <v>28</v>
      </c>
      <c r="K129" s="8">
        <v>46</v>
      </c>
      <c r="L129" s="11" t="s">
        <v>20</v>
      </c>
      <c r="M129" s="44" t="str">
        <f t="shared" si="8"/>
        <v>Confirmado</v>
      </c>
      <c r="N129" s="44"/>
      <c r="O129" s="44"/>
      <c r="P129" s="44" t="str">
        <f t="shared" si="9"/>
        <v>HONDURAS</v>
      </c>
      <c r="Q129" s="30"/>
    </row>
    <row r="130" spans="1:17" ht="14.25" customHeight="1">
      <c r="A130" s="41" t="str">
        <f t="shared" si="0"/>
        <v>43919119</v>
      </c>
      <c r="B130" s="41" t="str">
        <f>+COVID_CL_CONFIRMA!$H130&amp;COVID_CL_CONFIRMA!$E130</f>
        <v>43919</v>
      </c>
      <c r="C130" s="41" t="str">
        <f t="shared" si="1"/>
        <v>Cortes43919</v>
      </c>
      <c r="D130" s="42">
        <f t="shared" si="2"/>
        <v>119</v>
      </c>
      <c r="E130" s="43">
        <v>43919</v>
      </c>
      <c r="F130" s="42">
        <f>+IFERROR(VLOOKUP(COVID_CL_CONFIRMA!$G130,'LOCALIZA HN'!$Q$9:$R$26,2,0),99)</f>
        <v>5</v>
      </c>
      <c r="G130" s="6" t="s">
        <v>32</v>
      </c>
      <c r="H130" s="12"/>
      <c r="I130" s="42">
        <f>+IFERROR(IF(VALUE(MID(VLOOKUP(H130,'LOCALIZA HN'!$B$9:$O$306,8,0),2,1))&lt;&gt;COVID_CL_CONFIRMA!$F130,"Error",VLOOKUP(H130,'LOCALIZA HN'!$B$9:$O$306,8,0)),99999)</f>
        <v>99999</v>
      </c>
      <c r="J130" s="8" t="s">
        <v>28</v>
      </c>
      <c r="K130" s="8">
        <v>61</v>
      </c>
      <c r="L130" s="11" t="s">
        <v>20</v>
      </c>
      <c r="M130" s="44" t="str">
        <f t="shared" si="8"/>
        <v>Confirmado</v>
      </c>
      <c r="N130" s="44"/>
      <c r="O130" s="44"/>
      <c r="P130" s="44" t="str">
        <f t="shared" si="9"/>
        <v>HONDURAS</v>
      </c>
      <c r="Q130" s="30"/>
    </row>
    <row r="131" spans="1:17" ht="14.25" customHeight="1">
      <c r="A131" s="41" t="str">
        <f t="shared" si="0"/>
        <v>43919120</v>
      </c>
      <c r="B131" s="41" t="str">
        <f>+COVID_CL_CONFIRMA!$H131&amp;COVID_CL_CONFIRMA!$E131</f>
        <v>43919</v>
      </c>
      <c r="C131" s="41" t="str">
        <f t="shared" si="1"/>
        <v>Cortes43919</v>
      </c>
      <c r="D131" s="42">
        <f t="shared" si="2"/>
        <v>120</v>
      </c>
      <c r="E131" s="43">
        <v>43919</v>
      </c>
      <c r="F131" s="42">
        <f>+IFERROR(VLOOKUP(COVID_CL_CONFIRMA!$G131,'LOCALIZA HN'!$Q$9:$R$26,2,0),99)</f>
        <v>5</v>
      </c>
      <c r="G131" s="6" t="s">
        <v>32</v>
      </c>
      <c r="H131" s="12"/>
      <c r="I131" s="42">
        <f>+IFERROR(IF(VALUE(MID(VLOOKUP(H131,'LOCALIZA HN'!$B$9:$O$306,8,0),2,1))&lt;&gt;COVID_CL_CONFIRMA!$F131,"Error",VLOOKUP(H131,'LOCALIZA HN'!$B$9:$O$306,8,0)),99999)</f>
        <v>99999</v>
      </c>
      <c r="J131" s="8" t="s">
        <v>28</v>
      </c>
      <c r="K131" s="8">
        <v>13</v>
      </c>
      <c r="L131" s="11" t="s">
        <v>20</v>
      </c>
      <c r="M131" s="46" t="s">
        <v>21</v>
      </c>
      <c r="N131" s="44"/>
      <c r="O131" s="44"/>
      <c r="P131" s="44" t="str">
        <f t="shared" si="9"/>
        <v>HONDURAS</v>
      </c>
      <c r="Q131" s="30"/>
    </row>
    <row r="132" spans="1:17" ht="14.25" customHeight="1">
      <c r="A132" s="41" t="str">
        <f t="shared" si="0"/>
        <v>43919121</v>
      </c>
      <c r="B132" s="41" t="str">
        <f>+COVID_CL_CONFIRMA!$H132&amp;COVID_CL_CONFIRMA!$E132</f>
        <v>43919</v>
      </c>
      <c r="C132" s="41" t="str">
        <f t="shared" si="1"/>
        <v>Cortes43919</v>
      </c>
      <c r="D132" s="42">
        <f t="shared" si="2"/>
        <v>121</v>
      </c>
      <c r="E132" s="43">
        <v>43919</v>
      </c>
      <c r="F132" s="42">
        <f>+IFERROR(VLOOKUP(COVID_CL_CONFIRMA!$G132,'LOCALIZA HN'!$Q$9:$R$26,2,0),99)</f>
        <v>5</v>
      </c>
      <c r="G132" s="6" t="s">
        <v>32</v>
      </c>
      <c r="H132" s="12"/>
      <c r="I132" s="42">
        <f>+IFERROR(IF(VALUE(MID(VLOOKUP(H132,'LOCALIZA HN'!$B$9:$O$306,8,0),2,1))&lt;&gt;COVID_CL_CONFIRMA!$F132,"Error",VLOOKUP(H132,'LOCALIZA HN'!$B$9:$O$306,8,0)),99999)</f>
        <v>99999</v>
      </c>
      <c r="J132" s="8" t="s">
        <v>19</v>
      </c>
      <c r="K132" s="8">
        <v>45</v>
      </c>
      <c r="L132" s="11" t="s">
        <v>20</v>
      </c>
      <c r="M132" s="44" t="str">
        <f t="shared" ref="M132:M142" si="10">+M116</f>
        <v>Confirmado</v>
      </c>
      <c r="N132" s="44"/>
      <c r="O132" s="44"/>
      <c r="P132" s="44" t="str">
        <f t="shared" si="9"/>
        <v>HONDURAS</v>
      </c>
      <c r="Q132" s="30"/>
    </row>
    <row r="133" spans="1:17" ht="14.25" customHeight="1">
      <c r="A133" s="41" t="str">
        <f t="shared" si="0"/>
        <v>43919122</v>
      </c>
      <c r="B133" s="41" t="str">
        <f>+COVID_CL_CONFIRMA!$H133&amp;COVID_CL_CONFIRMA!$E133</f>
        <v>43919</v>
      </c>
      <c r="C133" s="41" t="str">
        <f t="shared" si="1"/>
        <v>Cortes43919</v>
      </c>
      <c r="D133" s="42">
        <f t="shared" si="2"/>
        <v>122</v>
      </c>
      <c r="E133" s="43">
        <v>43919</v>
      </c>
      <c r="F133" s="42">
        <f>+IFERROR(VLOOKUP(COVID_CL_CONFIRMA!$G133,'LOCALIZA HN'!$Q$9:$R$26,2,0),99)</f>
        <v>5</v>
      </c>
      <c r="G133" s="6" t="s">
        <v>32</v>
      </c>
      <c r="H133" s="12"/>
      <c r="I133" s="42">
        <f>+IFERROR(IF(VALUE(MID(VLOOKUP(H133,'LOCALIZA HN'!$B$9:$O$306,8,0),2,1))&lt;&gt;COVID_CL_CONFIRMA!$F133,"Error",VLOOKUP(H133,'LOCALIZA HN'!$B$9:$O$306,8,0)),99999)</f>
        <v>99999</v>
      </c>
      <c r="J133" s="8" t="s">
        <v>19</v>
      </c>
      <c r="K133" s="8">
        <v>31</v>
      </c>
      <c r="L133" s="11" t="s">
        <v>20</v>
      </c>
      <c r="M133" s="44" t="str">
        <f t="shared" si="10"/>
        <v>Confirmado</v>
      </c>
      <c r="N133" s="44"/>
      <c r="O133" s="44"/>
      <c r="P133" s="44" t="str">
        <f t="shared" si="9"/>
        <v>HONDURAS</v>
      </c>
      <c r="Q133" s="30"/>
    </row>
    <row r="134" spans="1:17" ht="14.25" customHeight="1">
      <c r="A134" s="41" t="str">
        <f t="shared" si="0"/>
        <v>43919123</v>
      </c>
      <c r="B134" s="41" t="str">
        <f>+COVID_CL_CONFIRMA!$H134&amp;COVID_CL_CONFIRMA!$E134</f>
        <v>43919</v>
      </c>
      <c r="C134" s="41" t="str">
        <f t="shared" si="1"/>
        <v>Cortes43919</v>
      </c>
      <c r="D134" s="42">
        <f t="shared" si="2"/>
        <v>123</v>
      </c>
      <c r="E134" s="43">
        <v>43919</v>
      </c>
      <c r="F134" s="42">
        <f>+IFERROR(VLOOKUP(COVID_CL_CONFIRMA!$G134,'LOCALIZA HN'!$Q$9:$R$26,2,0),99)</f>
        <v>5</v>
      </c>
      <c r="G134" s="6" t="s">
        <v>32</v>
      </c>
      <c r="H134" s="12"/>
      <c r="I134" s="42">
        <f>+IFERROR(IF(VALUE(MID(VLOOKUP(H134,'LOCALIZA HN'!$B$9:$O$306,8,0),2,1))&lt;&gt;COVID_CL_CONFIRMA!$F134,"Error",VLOOKUP(H134,'LOCALIZA HN'!$B$9:$O$306,8,0)),99999)</f>
        <v>99999</v>
      </c>
      <c r="J134" s="8" t="s">
        <v>28</v>
      </c>
      <c r="K134" s="8">
        <v>54</v>
      </c>
      <c r="L134" s="11" t="s">
        <v>20</v>
      </c>
      <c r="M134" s="44" t="str">
        <f t="shared" si="10"/>
        <v>Confirmado</v>
      </c>
      <c r="N134" s="44"/>
      <c r="O134" s="44"/>
      <c r="P134" s="44" t="str">
        <f t="shared" si="9"/>
        <v>HONDURAS</v>
      </c>
      <c r="Q134" s="30"/>
    </row>
    <row r="135" spans="1:17" ht="14.25" customHeight="1">
      <c r="A135" s="41" t="str">
        <f t="shared" si="0"/>
        <v>43919124</v>
      </c>
      <c r="B135" s="41" t="str">
        <f>+COVID_CL_CONFIRMA!$H135&amp;COVID_CL_CONFIRMA!$E135</f>
        <v>43919</v>
      </c>
      <c r="C135" s="41" t="str">
        <f t="shared" si="1"/>
        <v>Cortes43919</v>
      </c>
      <c r="D135" s="42">
        <f t="shared" si="2"/>
        <v>124</v>
      </c>
      <c r="E135" s="43">
        <v>43919</v>
      </c>
      <c r="F135" s="42">
        <f>+IFERROR(VLOOKUP(COVID_CL_CONFIRMA!$G135,'LOCALIZA HN'!$Q$9:$R$26,2,0),99)</f>
        <v>5</v>
      </c>
      <c r="G135" s="6" t="s">
        <v>32</v>
      </c>
      <c r="H135" s="12"/>
      <c r="I135" s="42">
        <f>+IFERROR(IF(VALUE(MID(VLOOKUP(H135,'LOCALIZA HN'!$B$9:$O$306,8,0),2,1))&lt;&gt;COVID_CL_CONFIRMA!$F135,"Error",VLOOKUP(H135,'LOCALIZA HN'!$B$9:$O$306,8,0)),99999)</f>
        <v>99999</v>
      </c>
      <c r="J135" s="8" t="s">
        <v>28</v>
      </c>
      <c r="K135" s="8">
        <v>33</v>
      </c>
      <c r="L135" s="11" t="s">
        <v>20</v>
      </c>
      <c r="M135" s="44" t="str">
        <f t="shared" si="10"/>
        <v>Confirmado</v>
      </c>
      <c r="N135" s="44"/>
      <c r="O135" s="44"/>
      <c r="P135" s="44" t="str">
        <f t="shared" si="9"/>
        <v>HONDURAS</v>
      </c>
      <c r="Q135" s="30"/>
    </row>
    <row r="136" spans="1:17" ht="14.25" customHeight="1">
      <c r="A136" s="41" t="str">
        <f t="shared" si="0"/>
        <v>43919125</v>
      </c>
      <c r="B136" s="41" t="str">
        <f>+COVID_CL_CONFIRMA!$H136&amp;COVID_CL_CONFIRMA!$E136</f>
        <v>43919</v>
      </c>
      <c r="C136" s="41" t="str">
        <f t="shared" si="1"/>
        <v>Cortes43919</v>
      </c>
      <c r="D136" s="42">
        <f t="shared" si="2"/>
        <v>125</v>
      </c>
      <c r="E136" s="43">
        <v>43919</v>
      </c>
      <c r="F136" s="42">
        <f>+IFERROR(VLOOKUP(COVID_CL_CONFIRMA!$G136,'LOCALIZA HN'!$Q$9:$R$26,2,0),99)</f>
        <v>5</v>
      </c>
      <c r="G136" s="6" t="s">
        <v>32</v>
      </c>
      <c r="H136" s="12"/>
      <c r="I136" s="42">
        <f>+IFERROR(IF(VALUE(MID(VLOOKUP(H136,'LOCALIZA HN'!$B$9:$O$306,8,0),2,1))&lt;&gt;COVID_CL_CONFIRMA!$F136,"Error",VLOOKUP(H136,'LOCALIZA HN'!$B$9:$O$306,8,0)),99999)</f>
        <v>99999</v>
      </c>
      <c r="J136" s="8" t="s">
        <v>28</v>
      </c>
      <c r="K136" s="8">
        <v>17</v>
      </c>
      <c r="L136" s="11" t="s">
        <v>20</v>
      </c>
      <c r="M136" s="44" t="str">
        <f t="shared" si="10"/>
        <v>Confirmado</v>
      </c>
      <c r="N136" s="44"/>
      <c r="O136" s="44"/>
      <c r="P136" s="44" t="str">
        <f t="shared" si="9"/>
        <v>HONDURAS</v>
      </c>
      <c r="Q136" s="30"/>
    </row>
    <row r="137" spans="1:17" ht="14.25" customHeight="1">
      <c r="A137" s="41" t="str">
        <f t="shared" si="0"/>
        <v>43919126</v>
      </c>
      <c r="B137" s="41" t="str">
        <f>+COVID_CL_CONFIRMA!$H137&amp;COVID_CL_CONFIRMA!$E137</f>
        <v>43919</v>
      </c>
      <c r="C137" s="41" t="str">
        <f t="shared" si="1"/>
        <v>Cortes43919</v>
      </c>
      <c r="D137" s="42">
        <f t="shared" si="2"/>
        <v>126</v>
      </c>
      <c r="E137" s="43">
        <v>43919</v>
      </c>
      <c r="F137" s="42">
        <f>+IFERROR(VLOOKUP(COVID_CL_CONFIRMA!$G137,'LOCALIZA HN'!$Q$9:$R$26,2,0),99)</f>
        <v>5</v>
      </c>
      <c r="G137" s="6" t="s">
        <v>32</v>
      </c>
      <c r="H137" s="12"/>
      <c r="I137" s="42">
        <f>+IFERROR(IF(VALUE(MID(VLOOKUP(H137,'LOCALIZA HN'!$B$9:$O$306,8,0),2,1))&lt;&gt;COVID_CL_CONFIRMA!$F137,"Error",VLOOKUP(H137,'LOCALIZA HN'!$B$9:$O$306,8,0)),99999)</f>
        <v>99999</v>
      </c>
      <c r="J137" s="8" t="s">
        <v>28</v>
      </c>
      <c r="K137" s="8">
        <v>28</v>
      </c>
      <c r="L137" s="11" t="s">
        <v>20</v>
      </c>
      <c r="M137" s="44" t="str">
        <f t="shared" si="10"/>
        <v>Confirmado</v>
      </c>
      <c r="N137" s="44"/>
      <c r="O137" s="44"/>
      <c r="P137" s="44" t="str">
        <f t="shared" si="9"/>
        <v>HONDURAS</v>
      </c>
      <c r="Q137" s="30"/>
    </row>
    <row r="138" spans="1:17" ht="14.25" customHeight="1">
      <c r="A138" s="41" t="str">
        <f t="shared" si="0"/>
        <v>43919127</v>
      </c>
      <c r="B138" s="41" t="str">
        <f>+COVID_CL_CONFIRMA!$H138&amp;COVID_CL_CONFIRMA!$E138</f>
        <v>43919</v>
      </c>
      <c r="C138" s="41" t="str">
        <f t="shared" si="1"/>
        <v>Cortes43919</v>
      </c>
      <c r="D138" s="42">
        <f t="shared" si="2"/>
        <v>127</v>
      </c>
      <c r="E138" s="43">
        <v>43919</v>
      </c>
      <c r="F138" s="42">
        <f>+IFERROR(VLOOKUP(COVID_CL_CONFIRMA!$G138,'LOCALIZA HN'!$Q$9:$R$26,2,0),99)</f>
        <v>5</v>
      </c>
      <c r="G138" s="6" t="s">
        <v>32</v>
      </c>
      <c r="H138" s="12"/>
      <c r="I138" s="42">
        <f>+IFERROR(IF(VALUE(MID(VLOOKUP(H138,'LOCALIZA HN'!$B$9:$O$306,8,0),2,1))&lt;&gt;COVID_CL_CONFIRMA!$F138,"Error",VLOOKUP(H138,'LOCALIZA HN'!$B$9:$O$306,8,0)),99999)</f>
        <v>99999</v>
      </c>
      <c r="J138" s="8" t="s">
        <v>28</v>
      </c>
      <c r="K138" s="8">
        <v>51</v>
      </c>
      <c r="L138" s="11" t="s">
        <v>20</v>
      </c>
      <c r="M138" s="44" t="str">
        <f t="shared" si="10"/>
        <v>Confirmado</v>
      </c>
      <c r="N138" s="44"/>
      <c r="O138" s="44"/>
      <c r="P138" s="44" t="str">
        <f t="shared" si="9"/>
        <v>HONDURAS</v>
      </c>
      <c r="Q138" s="30"/>
    </row>
    <row r="139" spans="1:17" ht="14.25" customHeight="1">
      <c r="A139" s="41" t="str">
        <f t="shared" si="0"/>
        <v>43919128</v>
      </c>
      <c r="B139" s="41" t="str">
        <f>+COVID_CL_CONFIRMA!$H139&amp;COVID_CL_CONFIRMA!$E139</f>
        <v>43919</v>
      </c>
      <c r="C139" s="41" t="str">
        <f t="shared" si="1"/>
        <v>Cortes43919</v>
      </c>
      <c r="D139" s="42">
        <f t="shared" si="2"/>
        <v>128</v>
      </c>
      <c r="E139" s="43">
        <v>43919</v>
      </c>
      <c r="F139" s="42">
        <f>+IFERROR(VLOOKUP(COVID_CL_CONFIRMA!$G139,'LOCALIZA HN'!$Q$9:$R$26,2,0),99)</f>
        <v>5</v>
      </c>
      <c r="G139" s="6" t="s">
        <v>32</v>
      </c>
      <c r="H139" s="12"/>
      <c r="I139" s="42">
        <f>+IFERROR(IF(VALUE(MID(VLOOKUP(H139,'LOCALIZA HN'!$B$9:$O$306,8,0),2,1))&lt;&gt;COVID_CL_CONFIRMA!$F139,"Error",VLOOKUP(H139,'LOCALIZA HN'!$B$9:$O$306,8,0)),99999)</f>
        <v>99999</v>
      </c>
      <c r="J139" s="8" t="s">
        <v>19</v>
      </c>
      <c r="K139" s="8">
        <v>51</v>
      </c>
      <c r="L139" s="11" t="s">
        <v>20</v>
      </c>
      <c r="M139" s="44" t="str">
        <f t="shared" si="10"/>
        <v>Confirmado</v>
      </c>
      <c r="N139" s="44"/>
      <c r="O139" s="44"/>
      <c r="P139" s="44" t="str">
        <f t="shared" si="9"/>
        <v>HONDURAS</v>
      </c>
      <c r="Q139" s="30"/>
    </row>
    <row r="140" spans="1:17" ht="14.25" customHeight="1">
      <c r="A140" s="41" t="str">
        <f t="shared" si="0"/>
        <v>43919129</v>
      </c>
      <c r="B140" s="41" t="str">
        <f>+COVID_CL_CONFIRMA!$H140&amp;COVID_CL_CONFIRMA!$E140</f>
        <v>43919</v>
      </c>
      <c r="C140" s="41" t="str">
        <f t="shared" si="1"/>
        <v>Cortes43919</v>
      </c>
      <c r="D140" s="42">
        <f t="shared" si="2"/>
        <v>129</v>
      </c>
      <c r="E140" s="43">
        <v>43919</v>
      </c>
      <c r="F140" s="42">
        <f>+IFERROR(VLOOKUP(COVID_CL_CONFIRMA!$G140,'LOCALIZA HN'!$Q$9:$R$26,2,0),99)</f>
        <v>5</v>
      </c>
      <c r="G140" s="6" t="s">
        <v>32</v>
      </c>
      <c r="H140" s="12"/>
      <c r="I140" s="42">
        <f>+IFERROR(IF(VALUE(MID(VLOOKUP(H140,'LOCALIZA HN'!$B$9:$O$306,8,0),2,1))&lt;&gt;COVID_CL_CONFIRMA!$F140,"Error",VLOOKUP(H140,'LOCALIZA HN'!$B$9:$O$306,8,0)),99999)</f>
        <v>99999</v>
      </c>
      <c r="J140" s="8" t="s">
        <v>19</v>
      </c>
      <c r="K140" s="8">
        <v>62</v>
      </c>
      <c r="L140" s="11" t="s">
        <v>20</v>
      </c>
      <c r="M140" s="44" t="str">
        <f t="shared" si="10"/>
        <v>Confirmado</v>
      </c>
      <c r="N140" s="44"/>
      <c r="O140" s="44"/>
      <c r="P140" s="44" t="str">
        <f t="shared" si="9"/>
        <v>HONDURAS</v>
      </c>
      <c r="Q140" s="30"/>
    </row>
    <row r="141" spans="1:17" ht="14.25" customHeight="1">
      <c r="A141" s="41" t="str">
        <f t="shared" si="0"/>
        <v>43919130</v>
      </c>
      <c r="B141" s="41" t="str">
        <f>+COVID_CL_CONFIRMA!$H141&amp;COVID_CL_CONFIRMA!$E141</f>
        <v>43919</v>
      </c>
      <c r="C141" s="41" t="str">
        <f t="shared" si="1"/>
        <v>Cortes43919</v>
      </c>
      <c r="D141" s="42">
        <f t="shared" si="2"/>
        <v>130</v>
      </c>
      <c r="E141" s="43">
        <v>43919</v>
      </c>
      <c r="F141" s="42">
        <f>+IFERROR(VLOOKUP(COVID_CL_CONFIRMA!$G141,'LOCALIZA HN'!$Q$9:$R$26,2,0),99)</f>
        <v>5</v>
      </c>
      <c r="G141" s="6" t="s">
        <v>32</v>
      </c>
      <c r="H141" s="12"/>
      <c r="I141" s="42">
        <f>+IFERROR(IF(VALUE(MID(VLOOKUP(H141,'LOCALIZA HN'!$B$9:$O$306,8,0),2,1))&lt;&gt;COVID_CL_CONFIRMA!$F141,"Error",VLOOKUP(H141,'LOCALIZA HN'!$B$9:$O$306,8,0)),99999)</f>
        <v>99999</v>
      </c>
      <c r="J141" s="8" t="s">
        <v>19</v>
      </c>
      <c r="K141" s="8">
        <v>50</v>
      </c>
      <c r="L141" s="11" t="s">
        <v>20</v>
      </c>
      <c r="M141" s="44" t="str">
        <f t="shared" si="10"/>
        <v>Confirmado</v>
      </c>
      <c r="N141" s="44"/>
      <c r="O141" s="44"/>
      <c r="P141" s="44" t="str">
        <f t="shared" si="9"/>
        <v>HONDURAS</v>
      </c>
      <c r="Q141" s="30"/>
    </row>
    <row r="142" spans="1:17" ht="14.25" customHeight="1">
      <c r="A142" s="41" t="str">
        <f t="shared" si="0"/>
        <v>43919131</v>
      </c>
      <c r="B142" s="41" t="str">
        <f>+COVID_CL_CONFIRMA!$H142&amp;COVID_CL_CONFIRMA!$E142</f>
        <v>43919</v>
      </c>
      <c r="C142" s="41" t="str">
        <f t="shared" si="1"/>
        <v>Cortes43919</v>
      </c>
      <c r="D142" s="42">
        <f t="shared" si="2"/>
        <v>131</v>
      </c>
      <c r="E142" s="43">
        <v>43919</v>
      </c>
      <c r="F142" s="42">
        <f>+IFERROR(VLOOKUP(COVID_CL_CONFIRMA!$G142,'LOCALIZA HN'!$Q$9:$R$26,2,0),99)</f>
        <v>5</v>
      </c>
      <c r="G142" s="6" t="s">
        <v>32</v>
      </c>
      <c r="H142" s="12"/>
      <c r="I142" s="42">
        <f>+IFERROR(IF(VALUE(MID(VLOOKUP(H142,'LOCALIZA HN'!$B$9:$O$306,8,0),2,1))&lt;&gt;COVID_CL_CONFIRMA!$F142,"Error",VLOOKUP(H142,'LOCALIZA HN'!$B$9:$O$306,8,0)),99999)</f>
        <v>99999</v>
      </c>
      <c r="J142" s="8" t="s">
        <v>28</v>
      </c>
      <c r="K142" s="8">
        <v>29</v>
      </c>
      <c r="L142" s="11" t="s">
        <v>20</v>
      </c>
      <c r="M142" s="44" t="str">
        <f t="shared" si="10"/>
        <v>Confirmado</v>
      </c>
      <c r="N142" s="44"/>
      <c r="O142" s="44"/>
      <c r="P142" s="44" t="str">
        <f t="shared" si="9"/>
        <v>HONDURAS</v>
      </c>
      <c r="Q142" s="30"/>
    </row>
    <row r="143" spans="1:17" ht="14.25" customHeight="1">
      <c r="A143" s="41" t="str">
        <f t="shared" si="0"/>
        <v>43919132</v>
      </c>
      <c r="B143" s="41" t="str">
        <f>+COVID_CL_CONFIRMA!$H143&amp;COVID_CL_CONFIRMA!$E143</f>
        <v>43919</v>
      </c>
      <c r="C143" s="41" t="str">
        <f t="shared" si="1"/>
        <v>Cortes43919</v>
      </c>
      <c r="D143" s="42">
        <f>+D142+1</f>
        <v>132</v>
      </c>
      <c r="E143" s="43">
        <v>43919</v>
      </c>
      <c r="F143" s="42">
        <f>+IFERROR(VLOOKUP(COVID_CL_CONFIRMA!$G143,'LOCALIZA HN'!$Q$9:$R$26,2,0),99)</f>
        <v>5</v>
      </c>
      <c r="G143" s="6" t="s">
        <v>32</v>
      </c>
      <c r="H143" s="12"/>
      <c r="I143" s="42">
        <f>+IFERROR(IF(VALUE(MID(VLOOKUP(H143,'LOCALIZA HN'!$B$9:$O$306,8,0),2,1))&lt;&gt;COVID_CL_CONFIRMA!$F143,"Error",VLOOKUP(H143,'LOCALIZA HN'!$B$9:$O$306,8,0)),99999)</f>
        <v>99999</v>
      </c>
      <c r="J143" s="8" t="s">
        <v>28</v>
      </c>
      <c r="K143" s="8">
        <v>22</v>
      </c>
      <c r="L143" s="11" t="s">
        <v>20</v>
      </c>
      <c r="M143" s="44" t="str">
        <f>+M103</f>
        <v>Confirmado</v>
      </c>
      <c r="N143" s="30"/>
      <c r="O143" s="30"/>
      <c r="P143" s="44" t="str">
        <f>+P103</f>
        <v>HONDURAS</v>
      </c>
      <c r="Q143" s="30"/>
    </row>
    <row r="144" spans="1:17" ht="14.25" customHeight="1">
      <c r="A144" s="41" t="str">
        <f t="shared" si="0"/>
        <v>43919133</v>
      </c>
      <c r="B144" s="41" t="str">
        <f>+COVID_CL_CONFIRMA!$H144&amp;COVID_CL_CONFIRMA!$E144</f>
        <v>43919</v>
      </c>
      <c r="C144" s="41" t="str">
        <f t="shared" si="1"/>
        <v>Cortes43919</v>
      </c>
      <c r="D144" s="42">
        <f t="shared" si="2"/>
        <v>133</v>
      </c>
      <c r="E144" s="43">
        <v>43919</v>
      </c>
      <c r="F144" s="42">
        <f>+IFERROR(VLOOKUP(COVID_CL_CONFIRMA!$G144,'LOCALIZA HN'!$Q$9:$R$26,2,0),99)</f>
        <v>5</v>
      </c>
      <c r="G144" s="6" t="s">
        <v>32</v>
      </c>
      <c r="H144" s="12"/>
      <c r="I144" s="42">
        <f>+IFERROR(IF(VALUE(MID(VLOOKUP(H144,'LOCALIZA HN'!$B$9:$O$306,8,0),2,1))&lt;&gt;COVID_CL_CONFIRMA!$F144,"Error",VLOOKUP(H144,'LOCALIZA HN'!$B$9:$O$306,8,0)),99999)</f>
        <v>99999</v>
      </c>
      <c r="J144" s="8" t="s">
        <v>28</v>
      </c>
      <c r="K144" s="8">
        <v>21</v>
      </c>
      <c r="L144" s="11" t="s">
        <v>20</v>
      </c>
      <c r="M144" s="44" t="str">
        <f>+M104</f>
        <v>Confirmado</v>
      </c>
      <c r="N144" s="30"/>
      <c r="O144" s="30"/>
      <c r="P144" s="44" t="str">
        <f>+P104</f>
        <v>HONDURAS</v>
      </c>
      <c r="Q144" s="30"/>
    </row>
    <row r="145" spans="1:17" ht="14.25" customHeight="1">
      <c r="A145" s="41" t="str">
        <f t="shared" si="0"/>
        <v>43919134</v>
      </c>
      <c r="B145" s="41" t="str">
        <f>+COVID_CL_CONFIRMA!$H145&amp;COVID_CL_CONFIRMA!$E145</f>
        <v>43919</v>
      </c>
      <c r="C145" s="41" t="str">
        <f t="shared" si="1"/>
        <v>Cortes43919</v>
      </c>
      <c r="D145" s="42">
        <f t="shared" si="2"/>
        <v>134</v>
      </c>
      <c r="E145" s="43">
        <v>43919</v>
      </c>
      <c r="F145" s="42">
        <f>+IFERROR(VLOOKUP(COVID_CL_CONFIRMA!$G145,'LOCALIZA HN'!$Q$9:$R$26,2,0),99)</f>
        <v>5</v>
      </c>
      <c r="G145" s="6" t="s">
        <v>32</v>
      </c>
      <c r="H145" s="12"/>
      <c r="I145" s="42">
        <f>+IFERROR(IF(VALUE(MID(VLOOKUP(H145,'LOCALIZA HN'!$B$9:$O$306,8,0),2,1))&lt;&gt;COVID_CL_CONFIRMA!$F145,"Error",VLOOKUP(H145,'LOCALIZA HN'!$B$9:$O$306,8,0)),99999)</f>
        <v>99999</v>
      </c>
      <c r="J145" s="8" t="s">
        <v>19</v>
      </c>
      <c r="K145" s="8">
        <v>42</v>
      </c>
      <c r="L145" s="11" t="s">
        <v>20</v>
      </c>
      <c r="M145" s="44" t="str">
        <f>+M105</f>
        <v>Confirmado</v>
      </c>
      <c r="N145" s="30"/>
      <c r="O145" s="30"/>
      <c r="P145" s="44" t="str">
        <f>+P105</f>
        <v>HONDURAS</v>
      </c>
      <c r="Q145" s="30"/>
    </row>
    <row r="146" spans="1:17" ht="14.25" customHeight="1">
      <c r="A146" s="41" t="str">
        <f t="shared" si="0"/>
        <v>43919135</v>
      </c>
      <c r="B146" s="41" t="str">
        <f>+COVID_CL_CONFIRMA!$H146&amp;COVID_CL_CONFIRMA!$E146</f>
        <v>43919</v>
      </c>
      <c r="C146" s="41" t="str">
        <f t="shared" si="1"/>
        <v>Cortes43919</v>
      </c>
      <c r="D146" s="42">
        <f t="shared" si="2"/>
        <v>135</v>
      </c>
      <c r="E146" s="43">
        <v>43919</v>
      </c>
      <c r="F146" s="42">
        <f>+IFERROR(VLOOKUP(COVID_CL_CONFIRMA!$G146,'LOCALIZA HN'!$Q$9:$R$26,2,0),99)</f>
        <v>5</v>
      </c>
      <c r="G146" s="6" t="s">
        <v>32</v>
      </c>
      <c r="H146" s="12"/>
      <c r="I146" s="42">
        <f>+IFERROR(IF(VALUE(MID(VLOOKUP(H146,'LOCALIZA HN'!$B$9:$O$306,8,0),2,1))&lt;&gt;COVID_CL_CONFIRMA!$F146,"Error",VLOOKUP(H146,'LOCALIZA HN'!$B$9:$O$306,8,0)),99999)</f>
        <v>99999</v>
      </c>
      <c r="J146" s="8" t="s">
        <v>28</v>
      </c>
      <c r="K146" s="8">
        <v>31</v>
      </c>
      <c r="L146" s="11" t="s">
        <v>20</v>
      </c>
      <c r="M146" s="44" t="str">
        <f>+M106</f>
        <v>Confirmado</v>
      </c>
      <c r="N146" s="30"/>
      <c r="O146" s="30"/>
      <c r="P146" s="44" t="str">
        <f>+P106</f>
        <v>HONDURAS</v>
      </c>
      <c r="Q146" s="30"/>
    </row>
    <row r="147" spans="1:17" ht="14.25" customHeight="1">
      <c r="A147" s="41" t="str">
        <f t="shared" si="0"/>
        <v>43919136</v>
      </c>
      <c r="B147" s="41" t="str">
        <f>+COVID_CL_CONFIRMA!$H147&amp;COVID_CL_CONFIRMA!$E147</f>
        <v>43919</v>
      </c>
      <c r="C147" s="41" t="str">
        <f t="shared" si="1"/>
        <v>Cortes43919</v>
      </c>
      <c r="D147" s="42">
        <f t="shared" si="2"/>
        <v>136</v>
      </c>
      <c r="E147" s="43">
        <v>43919</v>
      </c>
      <c r="F147" s="42">
        <f>+IFERROR(VLOOKUP(COVID_CL_CONFIRMA!$G147,'LOCALIZA HN'!$Q$9:$R$26,2,0),99)</f>
        <v>5</v>
      </c>
      <c r="G147" s="6" t="s">
        <v>32</v>
      </c>
      <c r="H147" s="12"/>
      <c r="I147" s="42">
        <f>+IFERROR(IF(VALUE(MID(VLOOKUP(H147,'LOCALIZA HN'!$B$9:$O$306,8,0),2,1))&lt;&gt;COVID_CL_CONFIRMA!$F147,"Error",VLOOKUP(H147,'LOCALIZA HN'!$B$9:$O$306,8,0)),99999)</f>
        <v>99999</v>
      </c>
      <c r="J147" s="8" t="s">
        <v>19</v>
      </c>
      <c r="K147" s="8">
        <v>33</v>
      </c>
      <c r="L147" s="11" t="s">
        <v>20</v>
      </c>
      <c r="M147" s="44" t="str">
        <f>+M107</f>
        <v>Confirmado</v>
      </c>
      <c r="N147" s="30"/>
      <c r="O147" s="30"/>
      <c r="P147" s="44" t="str">
        <f>+P107</f>
        <v>HONDURAS</v>
      </c>
      <c r="Q147" s="30"/>
    </row>
    <row r="148" spans="1:17" ht="14.25" customHeight="1">
      <c r="A148" s="41" t="str">
        <f t="shared" si="0"/>
        <v>43919137</v>
      </c>
      <c r="B148" s="41" t="str">
        <f>+COVID_CL_CONFIRMA!$H148&amp;COVID_CL_CONFIRMA!$E148</f>
        <v>43919</v>
      </c>
      <c r="C148" s="41" t="str">
        <f t="shared" si="1"/>
        <v>Cortes43919</v>
      </c>
      <c r="D148" s="42">
        <f t="shared" si="2"/>
        <v>137</v>
      </c>
      <c r="E148" s="43">
        <v>43919</v>
      </c>
      <c r="F148" s="42">
        <f>+IFERROR(VLOOKUP(COVID_CL_CONFIRMA!$G148,'LOCALIZA HN'!$Q$9:$R$26,2,0),99)</f>
        <v>5</v>
      </c>
      <c r="G148" s="6" t="s">
        <v>32</v>
      </c>
      <c r="H148" s="12"/>
      <c r="I148" s="42">
        <f>+IFERROR(IF(VALUE(MID(VLOOKUP(H148,'LOCALIZA HN'!$B$9:$O$306,8,0),2,1))&lt;&gt;COVID_CL_CONFIRMA!$F148,"Error",VLOOKUP(H148,'LOCALIZA HN'!$B$9:$O$306,8,0)),99999)</f>
        <v>99999</v>
      </c>
      <c r="J148" s="8" t="s">
        <v>28</v>
      </c>
      <c r="K148" s="8">
        <v>68</v>
      </c>
      <c r="L148" s="11" t="s">
        <v>20</v>
      </c>
      <c r="M148" s="44" t="str">
        <f>+M108</f>
        <v>Confirmado</v>
      </c>
      <c r="N148" s="30"/>
      <c r="O148" s="30"/>
      <c r="P148" s="44" t="str">
        <f>+P108</f>
        <v>HONDURAS</v>
      </c>
      <c r="Q148" s="30"/>
    </row>
    <row r="149" spans="1:17" ht="14.25" customHeight="1">
      <c r="A149" s="41" t="str">
        <f t="shared" si="0"/>
        <v>43919138</v>
      </c>
      <c r="B149" s="41" t="str">
        <f>+COVID_CL_CONFIRMA!$H149&amp;COVID_CL_CONFIRMA!$E149</f>
        <v>43919</v>
      </c>
      <c r="C149" s="41" t="str">
        <f t="shared" si="1"/>
        <v>Francisco Morazan43919</v>
      </c>
      <c r="D149" s="42">
        <f t="shared" si="2"/>
        <v>138</v>
      </c>
      <c r="E149" s="43">
        <v>43919</v>
      </c>
      <c r="F149" s="42">
        <f>+IFERROR(VLOOKUP(COVID_CL_CONFIRMA!$G149,'LOCALIZA HN'!$Q$9:$R$26,2,0),99)</f>
        <v>8</v>
      </c>
      <c r="G149" s="6" t="s">
        <v>17</v>
      </c>
      <c r="H149" s="12"/>
      <c r="I149" s="42">
        <f>+IFERROR(IF(VALUE(MID(VLOOKUP(H149,'LOCALIZA HN'!$B$9:$O$306,8,0),2,1))&lt;&gt;COVID_CL_CONFIRMA!$F149,"Error",VLOOKUP(H149,'LOCALIZA HN'!$B$9:$O$306,8,0)),99999)</f>
        <v>99999</v>
      </c>
      <c r="J149" s="8" t="s">
        <v>28</v>
      </c>
      <c r="K149" s="8">
        <v>12</v>
      </c>
      <c r="L149" s="11" t="s">
        <v>20</v>
      </c>
      <c r="M149" s="44" t="str">
        <f>+M109</f>
        <v>Confirmado</v>
      </c>
      <c r="N149" s="30"/>
      <c r="O149" s="30"/>
      <c r="P149" s="44" t="str">
        <f>+P109</f>
        <v>HONDURAS</v>
      </c>
      <c r="Q149" s="30"/>
    </row>
    <row r="150" spans="1:17" ht="14.25" customHeight="1">
      <c r="A150" s="41" t="str">
        <f t="shared" si="0"/>
        <v>43919139</v>
      </c>
      <c r="B150" s="41" t="str">
        <f>+COVID_CL_CONFIRMA!$H150&amp;COVID_CL_CONFIRMA!$E150</f>
        <v>43919</v>
      </c>
      <c r="C150" s="41" t="str">
        <f t="shared" si="1"/>
        <v>Francisco Morazan43919</v>
      </c>
      <c r="D150" s="42">
        <f t="shared" si="2"/>
        <v>139</v>
      </c>
      <c r="E150" s="43">
        <v>43919</v>
      </c>
      <c r="F150" s="42">
        <f>+IFERROR(VLOOKUP(COVID_CL_CONFIRMA!$G150,'LOCALIZA HN'!$Q$9:$R$26,2,0),99)</f>
        <v>8</v>
      </c>
      <c r="G150" s="6" t="s">
        <v>17</v>
      </c>
      <c r="H150" s="12"/>
      <c r="I150" s="42">
        <f>+IFERROR(IF(VALUE(MID(VLOOKUP(H150,'LOCALIZA HN'!$B$9:$O$306,8,0),2,1))&lt;&gt;COVID_CL_CONFIRMA!$F150,"Error",VLOOKUP(H150,'LOCALIZA HN'!$B$9:$O$306,8,0)),99999)</f>
        <v>99999</v>
      </c>
      <c r="J150" s="8" t="s">
        <v>19</v>
      </c>
      <c r="K150" s="8">
        <v>19</v>
      </c>
      <c r="L150" s="11" t="s">
        <v>20</v>
      </c>
      <c r="M150" s="44" t="str">
        <f>+M110</f>
        <v>Confirmado</v>
      </c>
      <c r="N150" s="30"/>
      <c r="O150" s="30"/>
      <c r="P150" s="44" t="str">
        <f>+P110</f>
        <v>HONDURAS</v>
      </c>
      <c r="Q150" s="30"/>
    </row>
    <row r="151" spans="1:17" ht="14.25" customHeight="1">
      <c r="A151" s="41" t="str">
        <f t="shared" ref="A151:A156" si="11">+H153&amp;E151&amp;D151</f>
        <v>San Pedro Sula43920140</v>
      </c>
      <c r="B151" s="41" t="str">
        <f>+COVID_CL_CONFIRMA!$H153&amp;COVID_CL_CONFIRMA!$E151</f>
        <v>San Pedro Sula43920</v>
      </c>
      <c r="C151" s="41" t="str">
        <f t="shared" si="1"/>
        <v>Cortes43920</v>
      </c>
      <c r="D151" s="42">
        <f t="shared" si="2"/>
        <v>140</v>
      </c>
      <c r="E151" s="43">
        <v>43920</v>
      </c>
      <c r="F151" s="42">
        <f>+IFERROR(VLOOKUP(COVID_CL_CONFIRMA!$G151,'LOCALIZA HN'!$Q$9:$R$26,2,0),99)</f>
        <v>5</v>
      </c>
      <c r="G151" s="6" t="s">
        <v>32</v>
      </c>
      <c r="H151" s="12" t="s">
        <v>33</v>
      </c>
      <c r="I151" s="42" t="str">
        <f>+IFERROR(IF(VALUE(MID(VLOOKUP(H153,'LOCALIZA HN'!$B$9:$O$306,8,0),2,1))&lt;&gt;COVID_CL_CONFIRMA!$F151,"Error",VLOOKUP(H153,'LOCALIZA HN'!$B$9:$O$306,8,0)),99999)</f>
        <v>0501</v>
      </c>
      <c r="J151" s="8" t="s">
        <v>28</v>
      </c>
      <c r="K151" s="8">
        <v>21</v>
      </c>
      <c r="L151" s="11" t="s">
        <v>20</v>
      </c>
      <c r="M151" s="44" t="str">
        <f>+M111</f>
        <v>Confirmado</v>
      </c>
      <c r="N151" s="30"/>
      <c r="O151" s="30"/>
      <c r="P151" s="44" t="str">
        <f>+P111</f>
        <v>HONDURAS</v>
      </c>
      <c r="Q151" s="30"/>
    </row>
    <row r="152" spans="1:17" ht="14.25" customHeight="1">
      <c r="A152" s="41" t="str">
        <f t="shared" si="11"/>
        <v>Puerto Cortes43920141</v>
      </c>
      <c r="B152" s="41" t="str">
        <f>+COVID_CL_CONFIRMA!$H154&amp;COVID_CL_CONFIRMA!$E152</f>
        <v>Puerto Cortes43920</v>
      </c>
      <c r="C152" s="41" t="str">
        <f t="shared" si="1"/>
        <v>Cortes43920</v>
      </c>
      <c r="D152" s="42">
        <f t="shared" si="2"/>
        <v>141</v>
      </c>
      <c r="E152" s="43">
        <v>43920</v>
      </c>
      <c r="F152" s="42">
        <f>+IFERROR(VLOOKUP(COVID_CL_CONFIRMA!$G152,'LOCALIZA HN'!$Q$9:$R$26,2,0),99)</f>
        <v>5</v>
      </c>
      <c r="G152" s="6" t="s">
        <v>32</v>
      </c>
      <c r="H152" s="12" t="s">
        <v>33</v>
      </c>
      <c r="I152" s="42" t="str">
        <f>+IFERROR(IF(VALUE(MID(VLOOKUP(H152,'LOCALIZA HN'!$B$9:$O$306,8,0),2,1))&lt;&gt;COVID_CL_CONFIRMA!$F152,"Error",VLOOKUP(H152,'LOCALIZA HN'!$B$9:$O$306,8,0)),99999)</f>
        <v>0501</v>
      </c>
      <c r="J152" s="8" t="s">
        <v>28</v>
      </c>
      <c r="K152" s="8">
        <v>36</v>
      </c>
      <c r="L152" s="11" t="s">
        <v>20</v>
      </c>
      <c r="M152" s="44" t="str">
        <f>+M112</f>
        <v>Confirmado</v>
      </c>
      <c r="N152" s="30"/>
      <c r="O152" s="30"/>
      <c r="P152" s="44" t="str">
        <f>+P112</f>
        <v>HONDURAS</v>
      </c>
      <c r="Q152" s="30"/>
    </row>
    <row r="153" spans="1:17" ht="14.25" customHeight="1">
      <c r="A153" s="41" t="str">
        <f t="shared" si="11"/>
        <v>Puerto Cortes43921142</v>
      </c>
      <c r="B153" s="41" t="str">
        <f>+COVID_CL_CONFIRMA!$H155&amp;COVID_CL_CONFIRMA!$E153</f>
        <v>Puerto Cortes43921</v>
      </c>
      <c r="C153" s="41" t="str">
        <f t="shared" si="1"/>
        <v>Cortes43921</v>
      </c>
      <c r="D153" s="42">
        <f t="shared" si="2"/>
        <v>142</v>
      </c>
      <c r="E153" s="43">
        <v>43921</v>
      </c>
      <c r="F153" s="42">
        <f>+IFERROR(VLOOKUP(COVID_CL_CONFIRMA!$G153,'LOCALIZA HN'!$Q$9:$R$26,2,0),99)</f>
        <v>5</v>
      </c>
      <c r="G153" s="6" t="s">
        <v>32</v>
      </c>
      <c r="H153" s="12" t="s">
        <v>33</v>
      </c>
      <c r="I153" s="42" t="str">
        <f>+IFERROR(IF(VALUE(MID(VLOOKUP(H153,'LOCALIZA HN'!$B$9:$O$306,8,0),2,1))&lt;&gt;COVID_CL_CONFIRMA!$F153,"Error",VLOOKUP(H153,'LOCALIZA HN'!$B$9:$O$306,8,0)),99999)</f>
        <v>0501</v>
      </c>
      <c r="J153" s="8" t="s">
        <v>28</v>
      </c>
      <c r="K153" s="8">
        <v>60</v>
      </c>
      <c r="L153" s="11" t="s">
        <v>20</v>
      </c>
      <c r="M153" s="44" t="str">
        <f>+M113</f>
        <v>Confirmado</v>
      </c>
      <c r="N153" s="30"/>
      <c r="O153" s="30"/>
      <c r="P153" s="44" t="str">
        <f>+P113</f>
        <v>HONDURAS</v>
      </c>
      <c r="Q153" s="30"/>
    </row>
    <row r="154" spans="1:17" ht="14.25" customHeight="1">
      <c r="A154" s="41" t="str">
        <f t="shared" si="11"/>
        <v>Puerto Cortes43921143</v>
      </c>
      <c r="B154" s="41" t="str">
        <f>+COVID_CL_CONFIRMA!$H156&amp;COVID_CL_CONFIRMA!$E154</f>
        <v>Puerto Cortes43921</v>
      </c>
      <c r="C154" s="41" t="str">
        <f t="shared" si="1"/>
        <v>Cortes43921</v>
      </c>
      <c r="D154" s="42">
        <f t="shared" si="2"/>
        <v>143</v>
      </c>
      <c r="E154" s="43">
        <v>43921</v>
      </c>
      <c r="F154" s="42">
        <f>+IFERROR(VLOOKUP(COVID_CL_CONFIRMA!$G154,'LOCALIZA HN'!$Q$9:$R$26,2,0),99)</f>
        <v>5</v>
      </c>
      <c r="G154" s="6" t="s">
        <v>32</v>
      </c>
      <c r="H154" s="12" t="s">
        <v>38</v>
      </c>
      <c r="I154" s="42" t="str">
        <f>+IFERROR(IF(VALUE(MID(VLOOKUP(H154,'LOCALIZA HN'!$B$9:$O$306,8,0),2,1))&lt;&gt;COVID_CL_CONFIRMA!$F154,"Error",VLOOKUP(H154,'LOCALIZA HN'!$B$9:$O$306,8,0)),99999)</f>
        <v>0506</v>
      </c>
      <c r="J154" s="8" t="s">
        <v>28</v>
      </c>
      <c r="K154" s="8">
        <v>67</v>
      </c>
      <c r="L154" s="11" t="s">
        <v>20</v>
      </c>
      <c r="M154" s="44" t="str">
        <f>+M114</f>
        <v>Confirmado</v>
      </c>
      <c r="N154" s="30"/>
      <c r="O154" s="30"/>
      <c r="P154" s="44" t="str">
        <f>+P114</f>
        <v>HONDURAS</v>
      </c>
      <c r="Q154" s="30"/>
    </row>
    <row r="155" spans="1:17" ht="14.25" customHeight="1">
      <c r="A155" s="41" t="str">
        <f t="shared" si="11"/>
        <v>Puerto Cortes43921144</v>
      </c>
      <c r="B155" s="41" t="str">
        <f>+COVID_CL_CONFIRMA!$H155&amp;COVID_CL_CONFIRMA!$E155</f>
        <v>Puerto Cortes43921</v>
      </c>
      <c r="C155" s="41" t="str">
        <f t="shared" si="1"/>
        <v>Cortes43921</v>
      </c>
      <c r="D155" s="42">
        <f t="shared" si="2"/>
        <v>144</v>
      </c>
      <c r="E155" s="43">
        <v>43921</v>
      </c>
      <c r="F155" s="42">
        <f>+IFERROR(VLOOKUP(COVID_CL_CONFIRMA!$G155,'LOCALIZA HN'!$Q$9:$R$26,2,0),99)</f>
        <v>5</v>
      </c>
      <c r="G155" s="6" t="s">
        <v>32</v>
      </c>
      <c r="H155" s="12" t="s">
        <v>38</v>
      </c>
      <c r="I155" s="42" t="str">
        <f>+IFERROR(IF(VALUE(MID(VLOOKUP(H155,'LOCALIZA HN'!$B$9:$O$306,8,0),2,1))&lt;&gt;COVID_CL_CONFIRMA!$F155,"Error",VLOOKUP(H155,'LOCALIZA HN'!$B$9:$O$306,8,0)),99999)</f>
        <v>0506</v>
      </c>
      <c r="J155" s="8" t="s">
        <v>19</v>
      </c>
      <c r="K155" s="8">
        <v>22</v>
      </c>
      <c r="L155" s="11" t="s">
        <v>20</v>
      </c>
      <c r="M155" s="46" t="s">
        <v>21</v>
      </c>
      <c r="N155" s="30"/>
      <c r="O155" s="30"/>
      <c r="P155" s="44" t="str">
        <f>+P115</f>
        <v>HONDURAS</v>
      </c>
      <c r="Q155" s="30"/>
    </row>
    <row r="156" spans="1:17" ht="14.25" customHeight="1">
      <c r="A156" s="41" t="str">
        <f t="shared" si="11"/>
        <v>Puerto Cortes43921145</v>
      </c>
      <c r="B156" s="41" t="str">
        <f>+COVID_CL_CONFIRMA!$H156&amp;COVID_CL_CONFIRMA!$E156</f>
        <v>Puerto Cortes43921</v>
      </c>
      <c r="C156" s="41" t="str">
        <f t="shared" si="1"/>
        <v>Cortes43921</v>
      </c>
      <c r="D156" s="42">
        <f t="shared" si="2"/>
        <v>145</v>
      </c>
      <c r="E156" s="43">
        <v>43921</v>
      </c>
      <c r="F156" s="42">
        <f>+IFERROR(VLOOKUP(COVID_CL_CONFIRMA!$G156,'LOCALIZA HN'!$Q$9:$R$26,2,0),99)</f>
        <v>5</v>
      </c>
      <c r="G156" s="6" t="s">
        <v>32</v>
      </c>
      <c r="H156" s="12" t="s">
        <v>38</v>
      </c>
      <c r="I156" s="42" t="str">
        <f>+IFERROR(IF(VALUE(MID(VLOOKUP(H156,'LOCALIZA HN'!$B$9:$O$306,8,0),2,1))&lt;&gt;COVID_CL_CONFIRMA!$F156,"Error",VLOOKUP(H156,'LOCALIZA HN'!$B$9:$O$306,8,0)),99999)</f>
        <v>0506</v>
      </c>
      <c r="J156" s="8" t="s">
        <v>19</v>
      </c>
      <c r="K156" s="8">
        <v>44</v>
      </c>
      <c r="L156" s="11" t="s">
        <v>20</v>
      </c>
      <c r="M156" s="44" t="str">
        <f>+M116</f>
        <v>Confirmado</v>
      </c>
      <c r="N156" s="30"/>
      <c r="O156" s="30"/>
      <c r="P156" s="44" t="str">
        <f>+P116</f>
        <v>HONDURAS</v>
      </c>
      <c r="Q156" s="30"/>
    </row>
    <row r="157" spans="1:17" ht="14.25" customHeight="1">
      <c r="A157" s="41" t="str">
        <f t="shared" ref="A157:A713" si="12">+H157&amp;E157&amp;D157</f>
        <v>Puerto Cortes43921146</v>
      </c>
      <c r="B157" s="41" t="str">
        <f>+COVID_CL_CONFIRMA!$H157&amp;COVID_CL_CONFIRMA!$E157</f>
        <v>Puerto Cortes43921</v>
      </c>
      <c r="C157" s="41" t="str">
        <f t="shared" si="1"/>
        <v>Cortes43921</v>
      </c>
      <c r="D157" s="42">
        <f t="shared" si="2"/>
        <v>146</v>
      </c>
      <c r="E157" s="43">
        <v>43921</v>
      </c>
      <c r="F157" s="42">
        <f>+IFERROR(VLOOKUP(COVID_CL_CONFIRMA!$G157,'LOCALIZA HN'!$Q$9:$R$26,2,0),99)</f>
        <v>5</v>
      </c>
      <c r="G157" s="6" t="s">
        <v>32</v>
      </c>
      <c r="H157" s="12" t="s">
        <v>38</v>
      </c>
      <c r="I157" s="42" t="str">
        <f>+IFERROR(IF(VALUE(MID(VLOOKUP(H157,'LOCALIZA HN'!$B$9:$O$306,8,0),2,1))&lt;&gt;COVID_CL_CONFIRMA!$F157,"Error",VLOOKUP(H157,'LOCALIZA HN'!$B$9:$O$306,8,0)),99999)</f>
        <v>0506</v>
      </c>
      <c r="J157" s="8" t="s">
        <v>19</v>
      </c>
      <c r="K157" s="8">
        <v>20</v>
      </c>
      <c r="L157" s="11" t="s">
        <v>20</v>
      </c>
      <c r="M157" s="44" t="str">
        <f>+M117</f>
        <v>Confirmado</v>
      </c>
      <c r="N157" s="30"/>
      <c r="O157" s="30"/>
      <c r="P157" s="44" t="str">
        <f>+P117</f>
        <v>HONDURAS</v>
      </c>
      <c r="Q157" s="30"/>
    </row>
    <row r="158" spans="1:17" ht="14.25" customHeight="1">
      <c r="A158" s="41" t="str">
        <f t="shared" si="12"/>
        <v>Puerto Cortes43921147</v>
      </c>
      <c r="B158" s="41" t="str">
        <f>+COVID_CL_CONFIRMA!$H158&amp;COVID_CL_CONFIRMA!$E158</f>
        <v>Puerto Cortes43921</v>
      </c>
      <c r="C158" s="41" t="str">
        <f t="shared" si="1"/>
        <v>Cortes43921</v>
      </c>
      <c r="D158" s="42">
        <f t="shared" si="2"/>
        <v>147</v>
      </c>
      <c r="E158" s="43">
        <v>43921</v>
      </c>
      <c r="F158" s="42">
        <f>+IFERROR(VLOOKUP(COVID_CL_CONFIRMA!$G158,'LOCALIZA HN'!$Q$9:$R$26,2,0),99)</f>
        <v>5</v>
      </c>
      <c r="G158" s="6" t="s">
        <v>32</v>
      </c>
      <c r="H158" s="12" t="s">
        <v>38</v>
      </c>
      <c r="I158" s="42" t="str">
        <f>+IFERROR(IF(VALUE(MID(VLOOKUP(H158,'LOCALIZA HN'!$B$9:$O$306,8,0),2,1))&lt;&gt;COVID_CL_CONFIRMA!$F158,"Error",VLOOKUP(H158,'LOCALIZA HN'!$B$9:$O$306,8,0)),99999)</f>
        <v>0506</v>
      </c>
      <c r="J158" s="8" t="s">
        <v>28</v>
      </c>
      <c r="K158" s="8">
        <v>16</v>
      </c>
      <c r="L158" s="11" t="s">
        <v>20</v>
      </c>
      <c r="M158" s="44" t="str">
        <f>+M118</f>
        <v>Confirmado</v>
      </c>
      <c r="N158" s="30"/>
      <c r="O158" s="30"/>
      <c r="P158" s="44" t="str">
        <f>+P118</f>
        <v>HONDURAS</v>
      </c>
      <c r="Q158" s="30"/>
    </row>
    <row r="159" spans="1:17" ht="14.25" customHeight="1">
      <c r="A159" s="41" t="str">
        <f t="shared" si="12"/>
        <v>San Manuel 43921148</v>
      </c>
      <c r="B159" s="41" t="str">
        <f>+COVID_CL_CONFIRMA!$H159&amp;COVID_CL_CONFIRMA!$E159</f>
        <v>San Manuel 43921</v>
      </c>
      <c r="C159" s="41" t="str">
        <f t="shared" si="1"/>
        <v>Cortes43921</v>
      </c>
      <c r="D159" s="42">
        <f t="shared" si="2"/>
        <v>148</v>
      </c>
      <c r="E159" s="43">
        <v>43921</v>
      </c>
      <c r="F159" s="42">
        <f>+IFERROR(VLOOKUP(COVID_CL_CONFIRMA!$G159,'LOCALIZA HN'!$Q$9:$R$26,2,0),99)</f>
        <v>5</v>
      </c>
      <c r="G159" s="6" t="s">
        <v>32</v>
      </c>
      <c r="H159" s="12" t="s">
        <v>61</v>
      </c>
      <c r="I159" s="42">
        <f>+IFERROR(IF(VALUE(MID(VLOOKUP(H159,'LOCALIZA HN'!$B$9:$O$306,8,0),2,1))&lt;&gt;COVID_CL_CONFIRMA!$F159,"Error",VLOOKUP(H159,'LOCALIZA HN'!$B$9:$O$306,8,0)),99999)</f>
        <v>99999</v>
      </c>
      <c r="J159" s="8" t="s">
        <v>28</v>
      </c>
      <c r="K159" s="8">
        <v>28</v>
      </c>
      <c r="L159" s="11" t="s">
        <v>20</v>
      </c>
      <c r="M159" s="44" t="str">
        <f>+M119</f>
        <v>Confirmado</v>
      </c>
      <c r="N159" s="30"/>
      <c r="O159" s="30"/>
      <c r="P159" s="44" t="str">
        <f>+P119</f>
        <v>HONDURAS</v>
      </c>
      <c r="Q159" s="30"/>
    </row>
    <row r="160" spans="1:17" ht="14.25" customHeight="1">
      <c r="A160" s="41" t="str">
        <f t="shared" si="12"/>
        <v>San Pedro Sula43921149</v>
      </c>
      <c r="B160" s="41" t="str">
        <f>+COVID_CL_CONFIRMA!$H160&amp;COVID_CL_CONFIRMA!$E160</f>
        <v>San Pedro Sula43921</v>
      </c>
      <c r="C160" s="41" t="str">
        <f t="shared" si="1"/>
        <v>Cortes43921</v>
      </c>
      <c r="D160" s="42">
        <f t="shared" si="2"/>
        <v>149</v>
      </c>
      <c r="E160" s="43">
        <v>43921</v>
      </c>
      <c r="F160" s="42">
        <f>+IFERROR(VLOOKUP(COVID_CL_CONFIRMA!$G160,'LOCALIZA HN'!$Q$9:$R$26,2,0),99)</f>
        <v>5</v>
      </c>
      <c r="G160" s="6" t="s">
        <v>32</v>
      </c>
      <c r="H160" s="12" t="s">
        <v>33</v>
      </c>
      <c r="I160" s="42" t="str">
        <f>+IFERROR(IF(VALUE(MID(VLOOKUP(H160,'LOCALIZA HN'!$B$9:$O$306,8,0),2,1))&lt;&gt;COVID_CL_CONFIRMA!$F160,"Error",VLOOKUP(H160,'LOCALIZA HN'!$B$9:$O$306,8,0)),99999)</f>
        <v>0501</v>
      </c>
      <c r="J160" s="8" t="s">
        <v>19</v>
      </c>
      <c r="K160" s="8">
        <v>40</v>
      </c>
      <c r="L160" s="11" t="s">
        <v>20</v>
      </c>
      <c r="M160" s="44" t="str">
        <f>+M120</f>
        <v>Confirmado</v>
      </c>
      <c r="N160" s="30"/>
      <c r="O160" s="30"/>
      <c r="P160" s="44" t="str">
        <f>+P120</f>
        <v>HONDURAS</v>
      </c>
      <c r="Q160" s="30"/>
    </row>
    <row r="161" spans="1:17" ht="14.25" customHeight="1">
      <c r="A161" s="41" t="str">
        <f t="shared" si="12"/>
        <v>San Pedro Sula43921150</v>
      </c>
      <c r="B161" s="41" t="str">
        <f>+COVID_CL_CONFIRMA!$H161&amp;COVID_CL_CONFIRMA!$E161</f>
        <v>San Pedro Sula43921</v>
      </c>
      <c r="C161" s="41" t="str">
        <f t="shared" si="1"/>
        <v>Cortes43921</v>
      </c>
      <c r="D161" s="42">
        <f t="shared" si="2"/>
        <v>150</v>
      </c>
      <c r="E161" s="43">
        <v>43921</v>
      </c>
      <c r="F161" s="42">
        <f>+IFERROR(VLOOKUP(COVID_CL_CONFIRMA!$G161,'LOCALIZA HN'!$Q$9:$R$26,2,0),99)</f>
        <v>5</v>
      </c>
      <c r="G161" s="6" t="s">
        <v>32</v>
      </c>
      <c r="H161" s="12" t="s">
        <v>33</v>
      </c>
      <c r="I161" s="42" t="str">
        <f>+IFERROR(IF(VALUE(MID(VLOOKUP(H161,'LOCALIZA HN'!$B$9:$O$306,8,0),2,1))&lt;&gt;COVID_CL_CONFIRMA!$F161,"Error",VLOOKUP(H161,'LOCALIZA HN'!$B$9:$O$306,8,0)),99999)</f>
        <v>0501</v>
      </c>
      <c r="J161" s="8" t="s">
        <v>19</v>
      </c>
      <c r="K161" s="8">
        <v>58</v>
      </c>
      <c r="L161" s="11" t="s">
        <v>20</v>
      </c>
      <c r="M161" s="44" t="str">
        <f>+M121</f>
        <v>Confirmado</v>
      </c>
      <c r="N161" s="30"/>
      <c r="O161" s="30"/>
      <c r="P161" s="44" t="str">
        <f>+P121</f>
        <v>HONDURAS</v>
      </c>
      <c r="Q161" s="30"/>
    </row>
    <row r="162" spans="1:17" ht="14.25" customHeight="1">
      <c r="A162" s="41" t="str">
        <f t="shared" si="12"/>
        <v>San Pedro Sula43921151</v>
      </c>
      <c r="B162" s="41" t="str">
        <f>+COVID_CL_CONFIRMA!$H162&amp;COVID_CL_CONFIRMA!$E162</f>
        <v>San Pedro Sula43921</v>
      </c>
      <c r="C162" s="41" t="str">
        <f t="shared" si="1"/>
        <v>Cortes43921</v>
      </c>
      <c r="D162" s="42">
        <f t="shared" si="2"/>
        <v>151</v>
      </c>
      <c r="E162" s="43">
        <v>43921</v>
      </c>
      <c r="F162" s="42">
        <f>+IFERROR(VLOOKUP(COVID_CL_CONFIRMA!$G162,'LOCALIZA HN'!$Q$9:$R$26,2,0),99)</f>
        <v>5</v>
      </c>
      <c r="G162" s="6" t="s">
        <v>32</v>
      </c>
      <c r="H162" s="12" t="s">
        <v>33</v>
      </c>
      <c r="I162" s="42" t="str">
        <f>+IFERROR(IF(VALUE(MID(VLOOKUP(H162,'LOCALIZA HN'!$B$9:$O$306,8,0),2,1))&lt;&gt;COVID_CL_CONFIRMA!$F162,"Error",VLOOKUP(H162,'LOCALIZA HN'!$B$9:$O$306,8,0)),99999)</f>
        <v>0501</v>
      </c>
      <c r="J162" s="8" t="s">
        <v>28</v>
      </c>
      <c r="K162" s="8">
        <v>32</v>
      </c>
      <c r="L162" s="11" t="s">
        <v>20</v>
      </c>
      <c r="M162" s="44" t="str">
        <f>+M122</f>
        <v>Confirmado</v>
      </c>
      <c r="N162" s="30"/>
      <c r="O162" s="30"/>
      <c r="P162" s="44" t="str">
        <f>+P122</f>
        <v>HONDURAS</v>
      </c>
      <c r="Q162" s="30"/>
    </row>
    <row r="163" spans="1:17" ht="14.25" customHeight="1">
      <c r="A163" s="41" t="str">
        <f t="shared" si="12"/>
        <v>San Pedro Sula43921152</v>
      </c>
      <c r="B163" s="41" t="str">
        <f>+COVID_CL_CONFIRMA!$H163&amp;COVID_CL_CONFIRMA!$E163</f>
        <v>San Pedro Sula43921</v>
      </c>
      <c r="C163" s="41" t="str">
        <f t="shared" si="1"/>
        <v>Cortes43921</v>
      </c>
      <c r="D163" s="42">
        <f t="shared" si="2"/>
        <v>152</v>
      </c>
      <c r="E163" s="43">
        <v>43921</v>
      </c>
      <c r="F163" s="42">
        <f>+IFERROR(VLOOKUP(COVID_CL_CONFIRMA!$G163,'LOCALIZA HN'!$Q$9:$R$26,2,0),99)</f>
        <v>5</v>
      </c>
      <c r="G163" s="6" t="s">
        <v>32</v>
      </c>
      <c r="H163" s="12" t="s">
        <v>33</v>
      </c>
      <c r="I163" s="42" t="str">
        <f>+IFERROR(IF(VALUE(MID(VLOOKUP(H163,'LOCALIZA HN'!$B$9:$O$306,8,0),2,1))&lt;&gt;COVID_CL_CONFIRMA!$F163,"Error",VLOOKUP(H163,'LOCALIZA HN'!$B$9:$O$306,8,0)),99999)</f>
        <v>0501</v>
      </c>
      <c r="J163" s="8" t="s">
        <v>28</v>
      </c>
      <c r="K163" s="8">
        <v>59</v>
      </c>
      <c r="L163" s="11" t="s">
        <v>20</v>
      </c>
      <c r="M163" s="44" t="str">
        <f>+M123</f>
        <v>Confirmado</v>
      </c>
      <c r="N163" s="30"/>
      <c r="O163" s="30"/>
      <c r="P163" s="44" t="str">
        <f>+P123</f>
        <v>HONDURAS</v>
      </c>
      <c r="Q163" s="30"/>
    </row>
    <row r="164" spans="1:17" ht="14.25" customHeight="1">
      <c r="A164" s="41" t="str">
        <f t="shared" si="12"/>
        <v>San Pedro Sula43921153</v>
      </c>
      <c r="B164" s="41" t="str">
        <f>+COVID_CL_CONFIRMA!$H164&amp;COVID_CL_CONFIRMA!$E164</f>
        <v>San Pedro Sula43921</v>
      </c>
      <c r="C164" s="41" t="str">
        <f t="shared" si="1"/>
        <v>Cortes43921</v>
      </c>
      <c r="D164" s="42">
        <f t="shared" si="2"/>
        <v>153</v>
      </c>
      <c r="E164" s="43">
        <v>43921</v>
      </c>
      <c r="F164" s="42">
        <f>+IFERROR(VLOOKUP(COVID_CL_CONFIRMA!$G164,'LOCALIZA HN'!$Q$9:$R$26,2,0),99)</f>
        <v>5</v>
      </c>
      <c r="G164" s="6" t="s">
        <v>32</v>
      </c>
      <c r="H164" s="12" t="s">
        <v>33</v>
      </c>
      <c r="I164" s="42" t="str">
        <f>+IFERROR(IF(VALUE(MID(VLOOKUP(H164,'LOCALIZA HN'!$B$9:$O$306,8,0),2,1))&lt;&gt;COVID_CL_CONFIRMA!$F164,"Error",VLOOKUP(H164,'LOCALIZA HN'!$B$9:$O$306,8,0)),99999)</f>
        <v>0501</v>
      </c>
      <c r="J164" s="8" t="s">
        <v>28</v>
      </c>
      <c r="K164" s="8">
        <v>55</v>
      </c>
      <c r="L164" s="11" t="s">
        <v>20</v>
      </c>
      <c r="M164" s="44" t="str">
        <f>+M124</f>
        <v>Confirmado</v>
      </c>
      <c r="N164" s="30"/>
      <c r="O164" s="30"/>
      <c r="P164" s="44" t="str">
        <f>+P124</f>
        <v>HONDURAS</v>
      </c>
      <c r="Q164" s="30"/>
    </row>
    <row r="165" spans="1:17" ht="14.25" customHeight="1">
      <c r="A165" s="41" t="str">
        <f t="shared" si="12"/>
        <v>San Pedro Sula43921154</v>
      </c>
      <c r="B165" s="41" t="str">
        <f>+COVID_CL_CONFIRMA!$H165&amp;COVID_CL_CONFIRMA!$E165</f>
        <v>San Pedro Sula43921</v>
      </c>
      <c r="C165" s="41" t="str">
        <f t="shared" si="1"/>
        <v>Cortes43921</v>
      </c>
      <c r="D165" s="42">
        <f t="shared" si="2"/>
        <v>154</v>
      </c>
      <c r="E165" s="43">
        <v>43921</v>
      </c>
      <c r="F165" s="42">
        <f>+IFERROR(VLOOKUP(COVID_CL_CONFIRMA!$G165,'LOCALIZA HN'!$Q$9:$R$26,2,0),99)</f>
        <v>5</v>
      </c>
      <c r="G165" s="6" t="s">
        <v>32</v>
      </c>
      <c r="H165" s="12" t="s">
        <v>33</v>
      </c>
      <c r="I165" s="42" t="str">
        <f>+IFERROR(IF(VALUE(MID(VLOOKUP(H165,'LOCALIZA HN'!$B$9:$O$306,8,0),2,1))&lt;&gt;COVID_CL_CONFIRMA!$F165,"Error",VLOOKUP(H165,'LOCALIZA HN'!$B$9:$O$306,8,0)),99999)</f>
        <v>0501</v>
      </c>
      <c r="J165" s="8" t="s">
        <v>28</v>
      </c>
      <c r="K165" s="8">
        <v>43</v>
      </c>
      <c r="L165" s="11" t="s">
        <v>20</v>
      </c>
      <c r="M165" s="44" t="str">
        <f>+M125</f>
        <v>Confirmado</v>
      </c>
      <c r="N165" s="30"/>
      <c r="O165" s="30"/>
      <c r="P165" s="44" t="str">
        <f>+P125</f>
        <v>HONDURAS</v>
      </c>
      <c r="Q165" s="30"/>
    </row>
    <row r="166" spans="1:17" ht="14.25" customHeight="1">
      <c r="A166" s="41" t="str">
        <f t="shared" si="12"/>
        <v>San Pedro Sula43921155</v>
      </c>
      <c r="B166" s="41" t="str">
        <f>+COVID_CL_CONFIRMA!$H166&amp;COVID_CL_CONFIRMA!$E166</f>
        <v>San Pedro Sula43921</v>
      </c>
      <c r="C166" s="41" t="str">
        <f t="shared" si="1"/>
        <v>Cortes43921</v>
      </c>
      <c r="D166" s="42">
        <f t="shared" si="2"/>
        <v>155</v>
      </c>
      <c r="E166" s="43">
        <v>43921</v>
      </c>
      <c r="F166" s="42">
        <f>+IFERROR(VLOOKUP(COVID_CL_CONFIRMA!$G166,'LOCALIZA HN'!$Q$9:$R$26,2,0),99)</f>
        <v>5</v>
      </c>
      <c r="G166" s="6" t="s">
        <v>32</v>
      </c>
      <c r="H166" s="12" t="s">
        <v>33</v>
      </c>
      <c r="I166" s="42" t="str">
        <f>+IFERROR(IF(VALUE(MID(VLOOKUP(H166,'LOCALIZA HN'!$B$9:$O$306,8,0),2,1))&lt;&gt;COVID_CL_CONFIRMA!$F166,"Error",VLOOKUP(H166,'LOCALIZA HN'!$B$9:$O$306,8,0)),99999)</f>
        <v>0501</v>
      </c>
      <c r="J166" s="8" t="s">
        <v>28</v>
      </c>
      <c r="K166" s="8">
        <v>48</v>
      </c>
      <c r="L166" s="11" t="s">
        <v>20</v>
      </c>
      <c r="M166" s="44" t="str">
        <f>+M126</f>
        <v>Confirmado</v>
      </c>
      <c r="N166" s="30"/>
      <c r="O166" s="30"/>
      <c r="P166" s="44" t="str">
        <f>+P126</f>
        <v>HONDURAS</v>
      </c>
      <c r="Q166" s="30"/>
    </row>
    <row r="167" spans="1:17" ht="14.25" customHeight="1">
      <c r="A167" s="41" t="str">
        <f t="shared" si="12"/>
        <v>San Pedro Sula43921156</v>
      </c>
      <c r="B167" s="41" t="str">
        <f>+COVID_CL_CONFIRMA!$H167&amp;COVID_CL_CONFIRMA!$E167</f>
        <v>San Pedro Sula43921</v>
      </c>
      <c r="C167" s="41" t="str">
        <f t="shared" si="1"/>
        <v>Cortes43921</v>
      </c>
      <c r="D167" s="42">
        <f t="shared" si="2"/>
        <v>156</v>
      </c>
      <c r="E167" s="43">
        <v>43921</v>
      </c>
      <c r="F167" s="42">
        <f>+IFERROR(VLOOKUP(COVID_CL_CONFIRMA!$G167,'LOCALIZA HN'!$Q$9:$R$26,2,0),99)</f>
        <v>5</v>
      </c>
      <c r="G167" s="6" t="s">
        <v>32</v>
      </c>
      <c r="H167" s="12" t="s">
        <v>33</v>
      </c>
      <c r="I167" s="42" t="str">
        <f>+IFERROR(IF(VALUE(MID(VLOOKUP(H167,'LOCALIZA HN'!$B$9:$O$306,8,0),2,1))&lt;&gt;COVID_CL_CONFIRMA!$F167,"Error",VLOOKUP(H167,'LOCALIZA HN'!$B$9:$O$306,8,0)),99999)</f>
        <v>0501</v>
      </c>
      <c r="J167" s="8" t="s">
        <v>28</v>
      </c>
      <c r="K167" s="8">
        <v>30</v>
      </c>
      <c r="L167" s="11" t="s">
        <v>20</v>
      </c>
      <c r="M167" s="44" t="str">
        <f>+M127</f>
        <v>Confirmado</v>
      </c>
      <c r="N167" s="30"/>
      <c r="O167" s="30"/>
      <c r="P167" s="44" t="str">
        <f>+P127</f>
        <v>HONDURAS</v>
      </c>
      <c r="Q167" s="30"/>
    </row>
    <row r="168" spans="1:17" ht="14.25" customHeight="1">
      <c r="A168" s="41" t="str">
        <f t="shared" si="12"/>
        <v>San Pedro Sula43921157</v>
      </c>
      <c r="B168" s="41" t="str">
        <f>+COVID_CL_CONFIRMA!$H168&amp;COVID_CL_CONFIRMA!$E168</f>
        <v>San Pedro Sula43921</v>
      </c>
      <c r="C168" s="41" t="str">
        <f t="shared" si="1"/>
        <v>Cortes43921</v>
      </c>
      <c r="D168" s="42">
        <f t="shared" si="2"/>
        <v>157</v>
      </c>
      <c r="E168" s="43">
        <v>43921</v>
      </c>
      <c r="F168" s="42">
        <f>+IFERROR(VLOOKUP(COVID_CL_CONFIRMA!$G168,'LOCALIZA HN'!$Q$9:$R$26,2,0),99)</f>
        <v>5</v>
      </c>
      <c r="G168" s="6" t="s">
        <v>32</v>
      </c>
      <c r="H168" s="12" t="s">
        <v>33</v>
      </c>
      <c r="I168" s="42" t="str">
        <f>+IFERROR(IF(VALUE(MID(VLOOKUP(H168,'LOCALIZA HN'!$B$9:$O$306,8,0),2,1))&lt;&gt;COVID_CL_CONFIRMA!$F168,"Error",VLOOKUP(H168,'LOCALIZA HN'!$B$9:$O$306,8,0)),99999)</f>
        <v>0501</v>
      </c>
      <c r="J168" s="8" t="s">
        <v>19</v>
      </c>
      <c r="K168" s="8">
        <v>57</v>
      </c>
      <c r="L168" s="11" t="s">
        <v>20</v>
      </c>
      <c r="M168" s="44" t="str">
        <f>+M128</f>
        <v>Confirmado</v>
      </c>
      <c r="N168" s="30"/>
      <c r="O168" s="30"/>
      <c r="P168" s="44" t="str">
        <f>+P128</f>
        <v>HONDURAS</v>
      </c>
      <c r="Q168" s="30"/>
    </row>
    <row r="169" spans="1:17" ht="14.25" customHeight="1">
      <c r="A169" s="41" t="str">
        <f t="shared" si="12"/>
        <v>San Pedro Sula43921158</v>
      </c>
      <c r="B169" s="41" t="str">
        <f>+COVID_CL_CONFIRMA!$H169&amp;COVID_CL_CONFIRMA!$E169</f>
        <v>San Pedro Sula43921</v>
      </c>
      <c r="C169" s="41" t="str">
        <f t="shared" si="1"/>
        <v>Cortes43921</v>
      </c>
      <c r="D169" s="42">
        <f t="shared" si="2"/>
        <v>158</v>
      </c>
      <c r="E169" s="43">
        <v>43921</v>
      </c>
      <c r="F169" s="42">
        <f>+IFERROR(VLOOKUP(COVID_CL_CONFIRMA!$G169,'LOCALIZA HN'!$Q$9:$R$26,2,0),99)</f>
        <v>5</v>
      </c>
      <c r="G169" s="6" t="s">
        <v>32</v>
      </c>
      <c r="H169" s="12" t="s">
        <v>33</v>
      </c>
      <c r="I169" s="42" t="str">
        <f>+IFERROR(IF(VALUE(MID(VLOOKUP(H169,'LOCALIZA HN'!$B$9:$O$306,8,0),2,1))&lt;&gt;COVID_CL_CONFIRMA!$F169,"Error",VLOOKUP(H169,'LOCALIZA HN'!$B$9:$O$306,8,0)),99999)</f>
        <v>0501</v>
      </c>
      <c r="J169" s="8" t="s">
        <v>28</v>
      </c>
      <c r="K169" s="8">
        <v>44</v>
      </c>
      <c r="L169" s="11" t="s">
        <v>20</v>
      </c>
      <c r="M169" s="44" t="str">
        <f>+M129</f>
        <v>Confirmado</v>
      </c>
      <c r="N169" s="30"/>
      <c r="O169" s="30"/>
      <c r="P169" s="44" t="str">
        <f>+P129</f>
        <v>HONDURAS</v>
      </c>
      <c r="Q169" s="30"/>
    </row>
    <row r="170" spans="1:17" ht="14.25" customHeight="1">
      <c r="A170" s="41" t="str">
        <f t="shared" si="12"/>
        <v>San Pedro Sula43921159</v>
      </c>
      <c r="B170" s="41" t="str">
        <f>+COVID_CL_CONFIRMA!$H170&amp;COVID_CL_CONFIRMA!$E170</f>
        <v>San Pedro Sula43921</v>
      </c>
      <c r="C170" s="41" t="str">
        <f t="shared" si="1"/>
        <v>Cortes43921</v>
      </c>
      <c r="D170" s="42">
        <f t="shared" si="2"/>
        <v>159</v>
      </c>
      <c r="E170" s="43">
        <v>43921</v>
      </c>
      <c r="F170" s="42">
        <f>+IFERROR(VLOOKUP(COVID_CL_CONFIRMA!$G170,'LOCALIZA HN'!$Q$9:$R$26,2,0),99)</f>
        <v>5</v>
      </c>
      <c r="G170" s="6" t="s">
        <v>32</v>
      </c>
      <c r="H170" s="12" t="s">
        <v>33</v>
      </c>
      <c r="I170" s="42" t="str">
        <f>+IFERROR(IF(VALUE(MID(VLOOKUP(H170,'LOCALIZA HN'!$B$9:$O$306,8,0),2,1))&lt;&gt;COVID_CL_CONFIRMA!$F170,"Error",VLOOKUP(H170,'LOCALIZA HN'!$B$9:$O$306,8,0)),99999)</f>
        <v>0501</v>
      </c>
      <c r="J170" s="8" t="s">
        <v>28</v>
      </c>
      <c r="K170" s="8">
        <v>54</v>
      </c>
      <c r="L170" s="11" t="s">
        <v>20</v>
      </c>
      <c r="M170" s="44" t="str">
        <f>+M130</f>
        <v>Confirmado</v>
      </c>
      <c r="N170" s="30"/>
      <c r="O170" s="30"/>
      <c r="P170" s="44" t="str">
        <f>+P130</f>
        <v>HONDURAS</v>
      </c>
      <c r="Q170" s="30"/>
    </row>
    <row r="171" spans="1:17" ht="14.25" customHeight="1">
      <c r="A171" s="41" t="str">
        <f t="shared" si="12"/>
        <v>San Pedro Sula43921160</v>
      </c>
      <c r="B171" s="41" t="str">
        <f>+COVID_CL_CONFIRMA!$H171&amp;COVID_CL_CONFIRMA!$E171</f>
        <v>San Pedro Sula43921</v>
      </c>
      <c r="C171" s="41" t="str">
        <f t="shared" si="1"/>
        <v>Cortes43921</v>
      </c>
      <c r="D171" s="42">
        <f t="shared" si="2"/>
        <v>160</v>
      </c>
      <c r="E171" s="43">
        <v>43921</v>
      </c>
      <c r="F171" s="42">
        <f>+IFERROR(VLOOKUP(COVID_CL_CONFIRMA!$G171,'LOCALIZA HN'!$Q$9:$R$26,2,0),99)</f>
        <v>5</v>
      </c>
      <c r="G171" s="6" t="s">
        <v>32</v>
      </c>
      <c r="H171" s="12" t="s">
        <v>33</v>
      </c>
      <c r="I171" s="42" t="str">
        <f>+IFERROR(IF(VALUE(MID(VLOOKUP(H171,'LOCALIZA HN'!$B$9:$O$306,8,0),2,1))&lt;&gt;COVID_CL_CONFIRMA!$F171,"Error",VLOOKUP(H171,'LOCALIZA HN'!$B$9:$O$306,8,0)),99999)</f>
        <v>0501</v>
      </c>
      <c r="J171" s="8" t="s">
        <v>28</v>
      </c>
      <c r="K171" s="8">
        <v>21</v>
      </c>
      <c r="L171" s="11" t="s">
        <v>20</v>
      </c>
      <c r="M171" s="44" t="str">
        <f>+M131</f>
        <v>Confirmado</v>
      </c>
      <c r="N171" s="30"/>
      <c r="O171" s="30"/>
      <c r="P171" s="44" t="str">
        <f>+P131</f>
        <v>HONDURAS</v>
      </c>
      <c r="Q171" s="30"/>
    </row>
    <row r="172" spans="1:17" ht="14.25" customHeight="1">
      <c r="A172" s="41" t="str">
        <f t="shared" si="12"/>
        <v>San Pedro Sula43921161</v>
      </c>
      <c r="B172" s="41" t="str">
        <f>+COVID_CL_CONFIRMA!$H172&amp;COVID_CL_CONFIRMA!$E172</f>
        <v>San Pedro Sula43921</v>
      </c>
      <c r="C172" s="41" t="str">
        <f t="shared" si="1"/>
        <v>Cortes43921</v>
      </c>
      <c r="D172" s="42">
        <f t="shared" si="2"/>
        <v>161</v>
      </c>
      <c r="E172" s="43">
        <v>43921</v>
      </c>
      <c r="F172" s="42">
        <f>+IFERROR(VLOOKUP(COVID_CL_CONFIRMA!$G172,'LOCALIZA HN'!$Q$9:$R$26,2,0),99)</f>
        <v>5</v>
      </c>
      <c r="G172" s="6" t="s">
        <v>32</v>
      </c>
      <c r="H172" s="12" t="s">
        <v>33</v>
      </c>
      <c r="I172" s="42" t="str">
        <f>+IFERROR(IF(VALUE(MID(VLOOKUP(H172,'LOCALIZA HN'!$B$9:$O$306,8,0),2,1))&lt;&gt;COVID_CL_CONFIRMA!$F172,"Error",VLOOKUP(H172,'LOCALIZA HN'!$B$9:$O$306,8,0)),99999)</f>
        <v>0501</v>
      </c>
      <c r="J172" s="8" t="s">
        <v>28</v>
      </c>
      <c r="K172" s="8">
        <v>41</v>
      </c>
      <c r="L172" s="11" t="s">
        <v>20</v>
      </c>
      <c r="M172" s="44" t="str">
        <f>+M132</f>
        <v>Confirmado</v>
      </c>
      <c r="N172" s="30"/>
      <c r="O172" s="30"/>
      <c r="P172" s="44" t="str">
        <f>+P132</f>
        <v>HONDURAS</v>
      </c>
      <c r="Q172" s="30"/>
    </row>
    <row r="173" spans="1:17" ht="14.25" customHeight="1">
      <c r="A173" s="41" t="str">
        <f t="shared" si="12"/>
        <v>San Pedro Sula43921162</v>
      </c>
      <c r="B173" s="41" t="str">
        <f>+COVID_CL_CONFIRMA!$H173&amp;COVID_CL_CONFIRMA!$E173</f>
        <v>San Pedro Sula43921</v>
      </c>
      <c r="C173" s="41" t="str">
        <f t="shared" si="1"/>
        <v>Cortes43921</v>
      </c>
      <c r="D173" s="42">
        <f t="shared" si="2"/>
        <v>162</v>
      </c>
      <c r="E173" s="43">
        <v>43921</v>
      </c>
      <c r="F173" s="42">
        <f>+IFERROR(VLOOKUP(COVID_CL_CONFIRMA!$G173,'LOCALIZA HN'!$Q$9:$R$26,2,0),99)</f>
        <v>5</v>
      </c>
      <c r="G173" s="6" t="s">
        <v>32</v>
      </c>
      <c r="H173" s="12" t="s">
        <v>33</v>
      </c>
      <c r="I173" s="42" t="str">
        <f>+IFERROR(IF(VALUE(MID(VLOOKUP(H173,'LOCALIZA HN'!$B$9:$O$306,8,0),2,1))&lt;&gt;COVID_CL_CONFIRMA!$F173,"Error",VLOOKUP(H173,'LOCALIZA HN'!$B$9:$O$306,8,0)),99999)</f>
        <v>0501</v>
      </c>
      <c r="J173" s="8" t="s">
        <v>28</v>
      </c>
      <c r="K173" s="8">
        <v>41</v>
      </c>
      <c r="L173" s="11" t="s">
        <v>20</v>
      </c>
      <c r="M173" s="44" t="str">
        <f>+M133</f>
        <v>Confirmado</v>
      </c>
      <c r="N173" s="30"/>
      <c r="O173" s="30"/>
      <c r="P173" s="44" t="str">
        <f>+P133</f>
        <v>HONDURAS</v>
      </c>
      <c r="Q173" s="30"/>
    </row>
    <row r="174" spans="1:17" ht="14.25" customHeight="1">
      <c r="A174" s="41" t="str">
        <f t="shared" si="12"/>
        <v>San Pedro Sula43921163</v>
      </c>
      <c r="B174" s="41" t="str">
        <f>+COVID_CL_CONFIRMA!$H174&amp;COVID_CL_CONFIRMA!$E174</f>
        <v>San Pedro Sula43921</v>
      </c>
      <c r="C174" s="41" t="str">
        <f t="shared" si="1"/>
        <v>Cortes43921</v>
      </c>
      <c r="D174" s="42">
        <f t="shared" si="2"/>
        <v>163</v>
      </c>
      <c r="E174" s="43">
        <v>43921</v>
      </c>
      <c r="F174" s="42">
        <f>+IFERROR(VLOOKUP(COVID_CL_CONFIRMA!$G174,'LOCALIZA HN'!$Q$9:$R$26,2,0),99)</f>
        <v>5</v>
      </c>
      <c r="G174" s="6" t="s">
        <v>32</v>
      </c>
      <c r="H174" s="12" t="s">
        <v>33</v>
      </c>
      <c r="I174" s="42" t="str">
        <f>+IFERROR(IF(VALUE(MID(VLOOKUP(H174,'LOCALIZA HN'!$B$9:$O$306,8,0),2,1))&lt;&gt;COVID_CL_CONFIRMA!$F174,"Error",VLOOKUP(H174,'LOCALIZA HN'!$B$9:$O$306,8,0)),99999)</f>
        <v>0501</v>
      </c>
      <c r="J174" s="8" t="s">
        <v>28</v>
      </c>
      <c r="K174" s="8">
        <v>27</v>
      </c>
      <c r="L174" s="11" t="s">
        <v>20</v>
      </c>
      <c r="M174" s="44" t="str">
        <f>+M134</f>
        <v>Confirmado</v>
      </c>
      <c r="N174" s="30"/>
      <c r="O174" s="30"/>
      <c r="P174" s="44" t="str">
        <f>+P134</f>
        <v>HONDURAS</v>
      </c>
      <c r="Q174" s="30"/>
    </row>
    <row r="175" spans="1:17" ht="14.25" customHeight="1">
      <c r="A175" s="41" t="str">
        <f t="shared" si="12"/>
        <v>Distrito Central43921164</v>
      </c>
      <c r="B175" s="41" t="str">
        <f>+COVID_CL_CONFIRMA!$H175&amp;COVID_CL_CONFIRMA!$E175</f>
        <v>Distrito Central43921</v>
      </c>
      <c r="C175" s="41" t="str">
        <f t="shared" si="1"/>
        <v>Francisco Morazan43921</v>
      </c>
      <c r="D175" s="42">
        <f t="shared" si="2"/>
        <v>164</v>
      </c>
      <c r="E175" s="43">
        <v>43921</v>
      </c>
      <c r="F175" s="42">
        <f>+IFERROR(VLOOKUP(COVID_CL_CONFIRMA!$G175,'LOCALIZA HN'!$Q$9:$R$26,2,0),99)</f>
        <v>8</v>
      </c>
      <c r="G175" s="6" t="s">
        <v>17</v>
      </c>
      <c r="H175" s="12" t="s">
        <v>18</v>
      </c>
      <c r="I175" s="42" t="str">
        <f>+IFERROR(IF(VALUE(MID(VLOOKUP(H175,'LOCALIZA HN'!$B$9:$O$306,8,0),2,1))&lt;&gt;COVID_CL_CONFIRMA!$F175,"Error",VLOOKUP(H175,'LOCALIZA HN'!$B$9:$O$306,8,0)),99999)</f>
        <v>0801</v>
      </c>
      <c r="J175" s="8" t="s">
        <v>28</v>
      </c>
      <c r="K175" s="8">
        <v>38</v>
      </c>
      <c r="L175" s="11" t="s">
        <v>20</v>
      </c>
      <c r="M175" s="44" t="str">
        <f>+M135</f>
        <v>Confirmado</v>
      </c>
      <c r="N175" s="30"/>
      <c r="O175" s="30"/>
      <c r="P175" s="44" t="str">
        <f>+P135</f>
        <v>HONDURAS</v>
      </c>
      <c r="Q175" s="30"/>
    </row>
    <row r="176" spans="1:17" ht="14.25" customHeight="1">
      <c r="A176" s="41" t="str">
        <f t="shared" si="12"/>
        <v>Distrito Central43921165</v>
      </c>
      <c r="B176" s="41" t="str">
        <f>+COVID_CL_CONFIRMA!$H176&amp;COVID_CL_CONFIRMA!$E176</f>
        <v>Distrito Central43921</v>
      </c>
      <c r="C176" s="41" t="str">
        <f t="shared" si="1"/>
        <v>Francisco Morazan43921</v>
      </c>
      <c r="D176" s="42">
        <f t="shared" si="2"/>
        <v>165</v>
      </c>
      <c r="E176" s="43">
        <v>43921</v>
      </c>
      <c r="F176" s="42">
        <f>+IFERROR(VLOOKUP(COVID_CL_CONFIRMA!$G176,'LOCALIZA HN'!$Q$9:$R$26,2,0),99)</f>
        <v>8</v>
      </c>
      <c r="G176" s="6" t="s">
        <v>17</v>
      </c>
      <c r="H176" s="12" t="s">
        <v>18</v>
      </c>
      <c r="I176" s="42" t="str">
        <f>+IFERROR(IF(VALUE(MID(VLOOKUP(H176,'LOCALIZA HN'!$B$9:$O$306,8,0),2,1))&lt;&gt;COVID_CL_CONFIRMA!$F176,"Error",VLOOKUP(H176,'LOCALIZA HN'!$B$9:$O$306,8,0)),99999)</f>
        <v>0801</v>
      </c>
      <c r="J176" s="8" t="s">
        <v>28</v>
      </c>
      <c r="K176" s="8">
        <v>3</v>
      </c>
      <c r="L176" s="11" t="s">
        <v>20</v>
      </c>
      <c r="M176" s="44" t="str">
        <f>+M136</f>
        <v>Confirmado</v>
      </c>
      <c r="N176" s="30"/>
      <c r="O176" s="30"/>
      <c r="P176" s="44" t="str">
        <f>+P136</f>
        <v>HONDURAS</v>
      </c>
      <c r="Q176" s="30"/>
    </row>
    <row r="177" spans="1:17" ht="14.25" customHeight="1">
      <c r="A177" s="41" t="str">
        <f t="shared" si="12"/>
        <v>Tela43921166</v>
      </c>
      <c r="B177" s="41" t="str">
        <f>+COVID_CL_CONFIRMA!$H177&amp;COVID_CL_CONFIRMA!$E177</f>
        <v>Tela43921</v>
      </c>
      <c r="C177" s="41" t="str">
        <f t="shared" si="1"/>
        <v>Atlantida43921</v>
      </c>
      <c r="D177" s="42">
        <f t="shared" si="2"/>
        <v>166</v>
      </c>
      <c r="E177" s="43">
        <v>43921</v>
      </c>
      <c r="F177" s="42">
        <f>+IFERROR(VLOOKUP(COVID_CL_CONFIRMA!$G177,'LOCALIZA HN'!$Q$9:$R$26,2,0),99)</f>
        <v>1</v>
      </c>
      <c r="G177" s="6" t="s">
        <v>23</v>
      </c>
      <c r="H177" s="12" t="s">
        <v>62</v>
      </c>
      <c r="I177" s="42" t="str">
        <f>+IFERROR(IF(VALUE(MID(VLOOKUP(H177,'LOCALIZA HN'!$B$9:$O$306,8,0),2,1))&lt;&gt;COVID_CL_CONFIRMA!$F177,"Error",VLOOKUP(H177,'LOCALIZA HN'!$B$9:$O$306,8,0)),99999)</f>
        <v>0107</v>
      </c>
      <c r="J177" s="8" t="s">
        <v>28</v>
      </c>
      <c r="K177" s="8">
        <v>41</v>
      </c>
      <c r="L177" s="11" t="s">
        <v>20</v>
      </c>
      <c r="M177" s="44" t="str">
        <f>+M137</f>
        <v>Confirmado</v>
      </c>
      <c r="N177" s="30"/>
      <c r="O177" s="30"/>
      <c r="P177" s="44" t="str">
        <f>+P137</f>
        <v>HONDURAS</v>
      </c>
      <c r="Q177" s="30"/>
    </row>
    <row r="178" spans="1:17" ht="14.25" customHeight="1">
      <c r="A178" s="41" t="str">
        <f t="shared" si="12"/>
        <v>Esparta43921167</v>
      </c>
      <c r="B178" s="41" t="str">
        <f>+COVID_CL_CONFIRMA!$H178&amp;COVID_CL_CONFIRMA!$E178</f>
        <v>Esparta43921</v>
      </c>
      <c r="C178" s="41" t="str">
        <f t="shared" si="1"/>
        <v>Atlantida43921</v>
      </c>
      <c r="D178" s="42">
        <f t="shared" si="2"/>
        <v>167</v>
      </c>
      <c r="E178" s="43">
        <v>43921</v>
      </c>
      <c r="F178" s="42">
        <f>+IFERROR(VLOOKUP(COVID_CL_CONFIRMA!$G178,'LOCALIZA HN'!$Q$9:$R$26,2,0),99)</f>
        <v>1</v>
      </c>
      <c r="G178" s="6" t="s">
        <v>23</v>
      </c>
      <c r="H178" s="12" t="s">
        <v>63</v>
      </c>
      <c r="I178" s="42" t="str">
        <f>+IFERROR(IF(VALUE(MID(VLOOKUP(H178,'LOCALIZA HN'!$B$9:$O$306,8,0),2,1))&lt;&gt;COVID_CL_CONFIRMA!$F178,"Error",VLOOKUP(H178,'LOCALIZA HN'!$B$9:$O$306,8,0)),99999)</f>
        <v>0103</v>
      </c>
      <c r="J178" s="8" t="s">
        <v>28</v>
      </c>
      <c r="K178" s="8">
        <v>76</v>
      </c>
      <c r="L178" s="11" t="s">
        <v>20</v>
      </c>
      <c r="M178" s="44" t="str">
        <f>+M138</f>
        <v>Confirmado</v>
      </c>
      <c r="N178" s="30"/>
      <c r="O178" s="30"/>
      <c r="P178" s="44" t="str">
        <f>+P138</f>
        <v>HONDURAS</v>
      </c>
      <c r="Q178" s="30"/>
    </row>
    <row r="179" spans="1:17" ht="14.25" customHeight="1">
      <c r="A179" s="41" t="str">
        <f t="shared" si="12"/>
        <v>San Francisco43921168</v>
      </c>
      <c r="B179" s="41" t="str">
        <f>+COVID_CL_CONFIRMA!$H179&amp;COVID_CL_CONFIRMA!$E179</f>
        <v>San Francisco43921</v>
      </c>
      <c r="C179" s="41" t="str">
        <f t="shared" si="1"/>
        <v>Lempira43921</v>
      </c>
      <c r="D179" s="42">
        <f t="shared" si="2"/>
        <v>168</v>
      </c>
      <c r="E179" s="43">
        <v>43921</v>
      </c>
      <c r="F179" s="42">
        <f>+IFERROR(VLOOKUP(COVID_CL_CONFIRMA!$G179,'LOCALIZA HN'!$Q$9:$R$26,2,0),99)</f>
        <v>13</v>
      </c>
      <c r="G179" s="6" t="s">
        <v>42</v>
      </c>
      <c r="H179" s="14" t="s">
        <v>64</v>
      </c>
      <c r="I179" s="42" t="str">
        <f>+IFERROR(IF(VALUE(MID(VLOOKUP(H179,'LOCALIZA HN'!$B$9:$O$306,8,0),2,1))&lt;&gt;COVID_CL_CONFIRMA!$F179,"Error",VLOOKUP(H179,'LOCALIZA HN'!$B$9:$O$306,8,0)),99999)</f>
        <v>Error</v>
      </c>
      <c r="J179" s="8" t="s">
        <v>28</v>
      </c>
      <c r="K179" s="8">
        <v>50</v>
      </c>
      <c r="L179" s="11" t="s">
        <v>20</v>
      </c>
      <c r="M179" s="44" t="str">
        <f>+M139</f>
        <v>Confirmado</v>
      </c>
      <c r="N179" s="30"/>
      <c r="O179" s="30"/>
      <c r="P179" s="44" t="str">
        <f>+P139</f>
        <v>HONDURAS</v>
      </c>
      <c r="Q179" s="30"/>
    </row>
    <row r="180" spans="1:17" ht="14.25" customHeight="1">
      <c r="A180" s="41" t="str">
        <f t="shared" si="12"/>
        <v>Tocoa43921169</v>
      </c>
      <c r="B180" s="41" t="str">
        <f>+COVID_CL_CONFIRMA!$H180&amp;COVID_CL_CONFIRMA!$E180</f>
        <v>Tocoa43921</v>
      </c>
      <c r="C180" s="41" t="str">
        <f t="shared" si="1"/>
        <v>Colon43921</v>
      </c>
      <c r="D180" s="42">
        <f t="shared" si="2"/>
        <v>169</v>
      </c>
      <c r="E180" s="43">
        <v>43921</v>
      </c>
      <c r="F180" s="42">
        <f>+IFERROR(VLOOKUP(COVID_CL_CONFIRMA!$G180,'LOCALIZA HN'!$Q$9:$R$26,2,0),99)</f>
        <v>2</v>
      </c>
      <c r="G180" s="6" t="s">
        <v>40</v>
      </c>
      <c r="H180" s="12" t="s">
        <v>65</v>
      </c>
      <c r="I180" s="42" t="str">
        <f>+IFERROR(IF(VALUE(MID(VLOOKUP(H180,'LOCALIZA HN'!$B$9:$O$306,8,0),2,1))&lt;&gt;COVID_CL_CONFIRMA!$F180,"Error",VLOOKUP(H180,'LOCALIZA HN'!$B$9:$O$306,8,0)),99999)</f>
        <v>0209</v>
      </c>
      <c r="J180" s="8" t="s">
        <v>19</v>
      </c>
      <c r="K180" s="8">
        <v>23</v>
      </c>
      <c r="L180" s="11" t="s">
        <v>20</v>
      </c>
      <c r="M180" s="44" t="str">
        <f>+M140</f>
        <v>Confirmado</v>
      </c>
      <c r="N180" s="30"/>
      <c r="O180" s="30"/>
      <c r="P180" s="44" t="str">
        <f>+P140</f>
        <v>HONDURAS</v>
      </c>
      <c r="Q180" s="30"/>
    </row>
    <row r="181" spans="1:17" ht="14.25" customHeight="1">
      <c r="A181" s="41" t="str">
        <f t="shared" si="12"/>
        <v>Tocoa43921170</v>
      </c>
      <c r="B181" s="41" t="str">
        <f>+COVID_CL_CONFIRMA!$H181&amp;COVID_CL_CONFIRMA!$E181</f>
        <v>Tocoa43921</v>
      </c>
      <c r="C181" s="41" t="str">
        <f t="shared" si="1"/>
        <v>Colon43921</v>
      </c>
      <c r="D181" s="42">
        <f t="shared" si="2"/>
        <v>170</v>
      </c>
      <c r="E181" s="43">
        <v>43921</v>
      </c>
      <c r="F181" s="42">
        <f>+IFERROR(VLOOKUP(COVID_CL_CONFIRMA!$G181,'LOCALIZA HN'!$Q$9:$R$26,2,0),99)</f>
        <v>2</v>
      </c>
      <c r="G181" s="6" t="s">
        <v>40</v>
      </c>
      <c r="H181" s="12" t="s">
        <v>65</v>
      </c>
      <c r="I181" s="42" t="str">
        <f>+IFERROR(IF(VALUE(MID(VLOOKUP(H181,'LOCALIZA HN'!$B$9:$O$306,8,0),2,1))&lt;&gt;COVID_CL_CONFIRMA!$F181,"Error",VLOOKUP(H181,'LOCALIZA HN'!$B$9:$O$306,8,0)),99999)</f>
        <v>0209</v>
      </c>
      <c r="J181" s="8" t="s">
        <v>19</v>
      </c>
      <c r="K181" s="8">
        <v>15</v>
      </c>
      <c r="L181" s="11" t="s">
        <v>20</v>
      </c>
      <c r="M181" s="44" t="str">
        <f>+M141</f>
        <v>Confirmado</v>
      </c>
      <c r="N181" s="30"/>
      <c r="O181" s="30"/>
      <c r="P181" s="44" t="str">
        <f>+P141</f>
        <v>HONDURAS</v>
      </c>
      <c r="Q181" s="30"/>
    </row>
    <row r="182" spans="1:17" ht="14.25" customHeight="1">
      <c r="A182" s="41" t="str">
        <f t="shared" si="12"/>
        <v>Tocoa43921171</v>
      </c>
      <c r="B182" s="41" t="str">
        <f>+COVID_CL_CONFIRMA!$H182&amp;COVID_CL_CONFIRMA!$E182</f>
        <v>Tocoa43921</v>
      </c>
      <c r="C182" s="41" t="str">
        <f t="shared" si="1"/>
        <v>Colon43921</v>
      </c>
      <c r="D182" s="42">
        <f t="shared" si="2"/>
        <v>171</v>
      </c>
      <c r="E182" s="43">
        <v>43921</v>
      </c>
      <c r="F182" s="42">
        <f>+IFERROR(VLOOKUP(COVID_CL_CONFIRMA!$G182,'LOCALIZA HN'!$Q$9:$R$26,2,0),99)</f>
        <v>2</v>
      </c>
      <c r="G182" s="6" t="s">
        <v>40</v>
      </c>
      <c r="H182" s="12" t="s">
        <v>65</v>
      </c>
      <c r="I182" s="42" t="str">
        <f>+IFERROR(IF(VALUE(MID(VLOOKUP(H182,'LOCALIZA HN'!$B$9:$O$306,8,0),2,1))&lt;&gt;COVID_CL_CONFIRMA!$F182,"Error",VLOOKUP(H182,'LOCALIZA HN'!$B$9:$O$306,8,0)),99999)</f>
        <v>0209</v>
      </c>
      <c r="J182" s="8" t="s">
        <v>19</v>
      </c>
      <c r="K182" s="8">
        <v>64</v>
      </c>
      <c r="L182" s="11" t="s">
        <v>20</v>
      </c>
      <c r="M182" s="44" t="str">
        <f>+M142</f>
        <v>Confirmado</v>
      </c>
      <c r="N182" s="30"/>
      <c r="O182" s="30"/>
      <c r="P182" s="44" t="str">
        <f>+P142</f>
        <v>HONDURAS</v>
      </c>
      <c r="Q182" s="30"/>
    </row>
    <row r="183" spans="1:17" ht="14.25" customHeight="1">
      <c r="A183" s="41" t="str">
        <f t="shared" si="12"/>
        <v>Tocoa43921172</v>
      </c>
      <c r="B183" s="41" t="str">
        <f>+COVID_CL_CONFIRMA!$H183&amp;COVID_CL_CONFIRMA!$E183</f>
        <v>Tocoa43921</v>
      </c>
      <c r="C183" s="41" t="str">
        <f t="shared" si="1"/>
        <v>Colon43921</v>
      </c>
      <c r="D183" s="42">
        <f t="shared" si="2"/>
        <v>172</v>
      </c>
      <c r="E183" s="43">
        <v>43921</v>
      </c>
      <c r="F183" s="42">
        <f>+IFERROR(VLOOKUP(COVID_CL_CONFIRMA!$G183,'LOCALIZA HN'!$Q$9:$R$26,2,0),99)</f>
        <v>2</v>
      </c>
      <c r="G183" s="6" t="s">
        <v>40</v>
      </c>
      <c r="H183" s="12" t="s">
        <v>65</v>
      </c>
      <c r="I183" s="42" t="str">
        <f>+IFERROR(IF(VALUE(MID(VLOOKUP(H183,'LOCALIZA HN'!$B$9:$O$306,8,0),2,1))&lt;&gt;COVID_CL_CONFIRMA!$F183,"Error",VLOOKUP(H183,'LOCALIZA HN'!$B$9:$O$306,8,0)),99999)</f>
        <v>0209</v>
      </c>
      <c r="J183" s="8" t="s">
        <v>28</v>
      </c>
      <c r="K183" s="8">
        <v>61</v>
      </c>
      <c r="L183" s="11" t="s">
        <v>20</v>
      </c>
      <c r="M183" s="44" t="str">
        <f t="shared" ref="M183:M625" si="13">+M143</f>
        <v>Confirmado</v>
      </c>
      <c r="N183" s="30"/>
      <c r="O183" s="30"/>
      <c r="P183" s="44" t="str">
        <f t="shared" ref="P183:P625" si="14">+P143</f>
        <v>HONDURAS</v>
      </c>
      <c r="Q183" s="30"/>
    </row>
    <row r="184" spans="1:17" ht="14.25" customHeight="1">
      <c r="A184" s="41" t="str">
        <f t="shared" si="12"/>
        <v>La Lima43922173</v>
      </c>
      <c r="B184" s="41" t="str">
        <f>+COVID_CL_CONFIRMA!$H184&amp;COVID_CL_CONFIRMA!$E184</f>
        <v>La Lima43922</v>
      </c>
      <c r="C184" s="41" t="str">
        <f t="shared" si="1"/>
        <v>Cortes43922</v>
      </c>
      <c r="D184" s="42">
        <f t="shared" si="2"/>
        <v>173</v>
      </c>
      <c r="E184" s="31">
        <v>43922</v>
      </c>
      <c r="F184" s="42">
        <f>+IFERROR(VLOOKUP(COVID_CL_CONFIRMA!$G184,'LOCALIZA HN'!$Q$9:$R$26,2,0),99)</f>
        <v>5</v>
      </c>
      <c r="G184" s="6" t="s">
        <v>32</v>
      </c>
      <c r="H184" s="12" t="s">
        <v>49</v>
      </c>
      <c r="I184" s="42" t="str">
        <f>+IFERROR(IF(VALUE(MID(VLOOKUP(H184,'LOCALIZA HN'!$B$9:$O$306,8,0),2,1))&lt;&gt;COVID_CL_CONFIRMA!$F184,"Error",VLOOKUP(H184,'LOCALIZA HN'!$B$9:$O$306,8,0)),99999)</f>
        <v>0512</v>
      </c>
      <c r="J184" s="8" t="s">
        <v>19</v>
      </c>
      <c r="K184" s="8">
        <v>70</v>
      </c>
      <c r="L184" s="11" t="s">
        <v>20</v>
      </c>
      <c r="M184" s="44" t="str">
        <f t="shared" si="13"/>
        <v>Confirmado</v>
      </c>
      <c r="N184" s="30"/>
      <c r="O184" s="30"/>
      <c r="P184" s="44" t="str">
        <f t="shared" si="14"/>
        <v>HONDURAS</v>
      </c>
      <c r="Q184" s="30"/>
    </row>
    <row r="185" spans="1:17" ht="14.25" customHeight="1">
      <c r="A185" s="41" t="str">
        <f t="shared" si="12"/>
        <v>Progreso43922174</v>
      </c>
      <c r="B185" s="41" t="str">
        <f>+COVID_CL_CONFIRMA!$H185&amp;COVID_CL_CONFIRMA!$E185</f>
        <v>Progreso43922</v>
      </c>
      <c r="C185" s="41" t="str">
        <f t="shared" si="1"/>
        <v>Yoro43922</v>
      </c>
      <c r="D185" s="42">
        <f t="shared" si="2"/>
        <v>174</v>
      </c>
      <c r="E185" s="31">
        <v>43922</v>
      </c>
      <c r="F185" s="42">
        <f>+IFERROR(VLOOKUP(COVID_CL_CONFIRMA!$G185,'LOCALIZA HN'!$Q$9:$R$26,2,0),99)</f>
        <v>18</v>
      </c>
      <c r="G185" s="6" t="s">
        <v>46</v>
      </c>
      <c r="H185" s="12" t="s">
        <v>66</v>
      </c>
      <c r="I185" s="42">
        <f>+IFERROR(IF(VALUE(MID(VLOOKUP(H185,'LOCALIZA HN'!$B$9:$O$306,8,0),2,1))&lt;&gt;COVID_CL_CONFIRMA!$F185,"Error",VLOOKUP(H185,'LOCALIZA HN'!$B$9:$O$306,8,0)),99999)</f>
        <v>99999</v>
      </c>
      <c r="J185" s="8" t="s">
        <v>19</v>
      </c>
      <c r="K185" s="8">
        <v>52</v>
      </c>
      <c r="L185" s="11" t="s">
        <v>20</v>
      </c>
      <c r="M185" s="44" t="str">
        <f t="shared" si="13"/>
        <v>Confirmado</v>
      </c>
      <c r="N185" s="30"/>
      <c r="O185" s="30"/>
      <c r="P185" s="44" t="str">
        <f t="shared" si="14"/>
        <v>HONDURAS</v>
      </c>
      <c r="Q185" s="30"/>
    </row>
    <row r="186" spans="1:17" ht="14.25" customHeight="1">
      <c r="A186" s="41" t="str">
        <f t="shared" si="12"/>
        <v>San Pedro Sula43922175</v>
      </c>
      <c r="B186" s="41" t="str">
        <f>+COVID_CL_CONFIRMA!$H186&amp;COVID_CL_CONFIRMA!$E186</f>
        <v>San Pedro Sula43922</v>
      </c>
      <c r="C186" s="41" t="str">
        <f t="shared" si="1"/>
        <v>Cortes43922</v>
      </c>
      <c r="D186" s="42">
        <f t="shared" si="2"/>
        <v>175</v>
      </c>
      <c r="E186" s="31">
        <v>43922</v>
      </c>
      <c r="F186" s="42">
        <f>+IFERROR(VLOOKUP(COVID_CL_CONFIRMA!$G186,'LOCALIZA HN'!$Q$9:$R$26,2,0),99)</f>
        <v>5</v>
      </c>
      <c r="G186" s="6" t="s">
        <v>32</v>
      </c>
      <c r="H186" s="12" t="s">
        <v>33</v>
      </c>
      <c r="I186" s="42" t="str">
        <f>+IFERROR(IF(VALUE(MID(VLOOKUP(H186,'LOCALIZA HN'!$B$9:$O$306,8,0),2,1))&lt;&gt;COVID_CL_CONFIRMA!$F186,"Error",VLOOKUP(H186,'LOCALIZA HN'!$B$9:$O$306,8,0)),99999)</f>
        <v>0501</v>
      </c>
      <c r="J186" s="8" t="s">
        <v>28</v>
      </c>
      <c r="K186" s="8">
        <v>51</v>
      </c>
      <c r="L186" s="11" t="s">
        <v>20</v>
      </c>
      <c r="M186" s="44" t="str">
        <f t="shared" si="13"/>
        <v>Confirmado</v>
      </c>
      <c r="N186" s="30"/>
      <c r="O186" s="30"/>
      <c r="P186" s="44" t="str">
        <f t="shared" si="14"/>
        <v>HONDURAS</v>
      </c>
      <c r="Q186" s="30"/>
    </row>
    <row r="187" spans="1:17" ht="14.25" customHeight="1">
      <c r="A187" s="41" t="str">
        <f t="shared" si="12"/>
        <v>Distrito Central43922176</v>
      </c>
      <c r="B187" s="41" t="str">
        <f>+COVID_CL_CONFIRMA!$H187&amp;COVID_CL_CONFIRMA!$E187</f>
        <v>Distrito Central43922</v>
      </c>
      <c r="C187" s="41" t="str">
        <f t="shared" si="1"/>
        <v>Francisco Morazan43922</v>
      </c>
      <c r="D187" s="42">
        <f t="shared" si="2"/>
        <v>176</v>
      </c>
      <c r="E187" s="31">
        <v>43922</v>
      </c>
      <c r="F187" s="42">
        <f>+IFERROR(VLOOKUP(COVID_CL_CONFIRMA!$G187,'LOCALIZA HN'!$Q$9:$R$26,2,0),99)</f>
        <v>8</v>
      </c>
      <c r="G187" s="6" t="s">
        <v>17</v>
      </c>
      <c r="H187" s="12" t="s">
        <v>18</v>
      </c>
      <c r="I187" s="42" t="str">
        <f>+IFERROR(IF(VALUE(MID(VLOOKUP(H187,'LOCALIZA HN'!$B$9:$O$306,8,0),2,1))&lt;&gt;COVID_CL_CONFIRMA!$F187,"Error",VLOOKUP(H187,'LOCALIZA HN'!$B$9:$O$306,8,0)),99999)</f>
        <v>0801</v>
      </c>
      <c r="J187" s="8" t="s">
        <v>19</v>
      </c>
      <c r="K187" s="8">
        <v>24</v>
      </c>
      <c r="L187" s="11" t="s">
        <v>20</v>
      </c>
      <c r="M187" s="44" t="str">
        <f t="shared" si="13"/>
        <v>Confirmado</v>
      </c>
      <c r="N187" s="30"/>
      <c r="O187" s="30"/>
      <c r="P187" s="44" t="str">
        <f t="shared" si="14"/>
        <v>HONDURAS</v>
      </c>
      <c r="Q187" s="30"/>
    </row>
    <row r="188" spans="1:17" ht="14.25" customHeight="1">
      <c r="A188" s="41" t="str">
        <f t="shared" si="12"/>
        <v>Distrito Central43922177</v>
      </c>
      <c r="B188" s="41" t="str">
        <f>+COVID_CL_CONFIRMA!$H188&amp;COVID_CL_CONFIRMA!$E188</f>
        <v>Distrito Central43922</v>
      </c>
      <c r="C188" s="41" t="str">
        <f t="shared" si="1"/>
        <v>Francisco Morazan43922</v>
      </c>
      <c r="D188" s="42">
        <f t="shared" si="2"/>
        <v>177</v>
      </c>
      <c r="E188" s="31">
        <v>43922</v>
      </c>
      <c r="F188" s="42">
        <f>+IFERROR(VLOOKUP(COVID_CL_CONFIRMA!$G188,'LOCALIZA HN'!$Q$9:$R$26,2,0),99)</f>
        <v>8</v>
      </c>
      <c r="G188" s="6" t="s">
        <v>17</v>
      </c>
      <c r="H188" s="12" t="s">
        <v>18</v>
      </c>
      <c r="I188" s="42" t="str">
        <f>+IFERROR(IF(VALUE(MID(VLOOKUP(H188,'LOCALIZA HN'!$B$9:$O$306,8,0),2,1))&lt;&gt;COVID_CL_CONFIRMA!$F188,"Error",VLOOKUP(H188,'LOCALIZA HN'!$B$9:$O$306,8,0)),99999)</f>
        <v>0801</v>
      </c>
      <c r="J188" s="8" t="s">
        <v>28</v>
      </c>
      <c r="K188" s="8">
        <v>47</v>
      </c>
      <c r="L188" s="11" t="s">
        <v>20</v>
      </c>
      <c r="M188" s="44" t="str">
        <f t="shared" si="13"/>
        <v>Confirmado</v>
      </c>
      <c r="N188" s="30"/>
      <c r="O188" s="30"/>
      <c r="P188" s="44" t="str">
        <f t="shared" si="14"/>
        <v>HONDURAS</v>
      </c>
      <c r="Q188" s="30"/>
    </row>
    <row r="189" spans="1:17" ht="14.25" customHeight="1">
      <c r="A189" s="41" t="str">
        <f t="shared" si="12"/>
        <v>Distrito Central43922178</v>
      </c>
      <c r="B189" s="41" t="str">
        <f>+COVID_CL_CONFIRMA!$H189&amp;COVID_CL_CONFIRMA!$E189</f>
        <v>Distrito Central43922</v>
      </c>
      <c r="C189" s="41" t="str">
        <f t="shared" si="1"/>
        <v>Francisco Morazan43922</v>
      </c>
      <c r="D189" s="42">
        <f t="shared" si="2"/>
        <v>178</v>
      </c>
      <c r="E189" s="31">
        <v>43922</v>
      </c>
      <c r="F189" s="42">
        <f>+IFERROR(VLOOKUP(COVID_CL_CONFIRMA!$G189,'LOCALIZA HN'!$Q$9:$R$26,2,0),99)</f>
        <v>8</v>
      </c>
      <c r="G189" s="6" t="s">
        <v>17</v>
      </c>
      <c r="H189" s="12" t="s">
        <v>18</v>
      </c>
      <c r="I189" s="42" t="str">
        <f>+IFERROR(IF(VALUE(MID(VLOOKUP(H189,'LOCALIZA HN'!$B$9:$O$306,8,0),2,1))&lt;&gt;COVID_CL_CONFIRMA!$F189,"Error",VLOOKUP(H189,'LOCALIZA HN'!$B$9:$O$306,8,0)),99999)</f>
        <v>0801</v>
      </c>
      <c r="J189" s="8" t="s">
        <v>28</v>
      </c>
      <c r="K189" s="8">
        <v>25</v>
      </c>
      <c r="L189" s="11" t="s">
        <v>20</v>
      </c>
      <c r="M189" s="44" t="str">
        <f t="shared" si="13"/>
        <v>Confirmado</v>
      </c>
      <c r="N189" s="30"/>
      <c r="O189" s="30"/>
      <c r="P189" s="44" t="str">
        <f t="shared" si="14"/>
        <v>HONDURAS</v>
      </c>
      <c r="Q189" s="30"/>
    </row>
    <row r="190" spans="1:17" ht="14.25" customHeight="1">
      <c r="A190" s="41" t="str">
        <f t="shared" si="12"/>
        <v>Las Vegas43922179</v>
      </c>
      <c r="B190" s="41" t="str">
        <f>+COVID_CL_CONFIRMA!$H190&amp;COVID_CL_CONFIRMA!$E190</f>
        <v>Las Vegas43922</v>
      </c>
      <c r="C190" s="41" t="str">
        <f t="shared" si="1"/>
        <v>Santa Barbara43922</v>
      </c>
      <c r="D190" s="42">
        <f t="shared" si="2"/>
        <v>179</v>
      </c>
      <c r="E190" s="31">
        <v>43922</v>
      </c>
      <c r="F190" s="42">
        <f>+IFERROR(VLOOKUP(COVID_CL_CONFIRMA!$G190,'LOCALIZA HN'!$Q$9:$R$26,2,0),99)</f>
        <v>16</v>
      </c>
      <c r="G190" s="6" t="s">
        <v>59</v>
      </c>
      <c r="H190" s="12" t="s">
        <v>67</v>
      </c>
      <c r="I190" s="42" t="str">
        <f>+IFERROR(IF(VALUE(MID(VLOOKUP(H190,'LOCALIZA HN'!$B$9:$O$306,8,0),2,1))&lt;&gt;COVID_CL_CONFIRMA!$F190,"Error",VLOOKUP(H190,'LOCALIZA HN'!$B$9:$O$306,8,0)),99999)</f>
        <v>Error</v>
      </c>
      <c r="J190" s="8" t="s">
        <v>19</v>
      </c>
      <c r="K190" s="8">
        <v>47</v>
      </c>
      <c r="L190" s="11" t="s">
        <v>20</v>
      </c>
      <c r="M190" s="44" t="str">
        <f t="shared" si="13"/>
        <v>Confirmado</v>
      </c>
      <c r="N190" s="30"/>
      <c r="O190" s="30"/>
      <c r="P190" s="44" t="str">
        <f t="shared" si="14"/>
        <v>HONDURAS</v>
      </c>
      <c r="Q190" s="30"/>
    </row>
    <row r="191" spans="1:17" ht="14.25" customHeight="1">
      <c r="A191" s="41" t="str">
        <f t="shared" si="12"/>
        <v>Las Vegas43922180</v>
      </c>
      <c r="B191" s="41" t="str">
        <f>+COVID_CL_CONFIRMA!$H191&amp;COVID_CL_CONFIRMA!$E191</f>
        <v>Las Vegas43922</v>
      </c>
      <c r="C191" s="41" t="str">
        <f t="shared" si="1"/>
        <v>Santa Barbara43922</v>
      </c>
      <c r="D191" s="42">
        <f t="shared" si="2"/>
        <v>180</v>
      </c>
      <c r="E191" s="31">
        <v>43922</v>
      </c>
      <c r="F191" s="42">
        <f>+IFERROR(VLOOKUP(COVID_CL_CONFIRMA!$G191,'LOCALIZA HN'!$Q$9:$R$26,2,0),99)</f>
        <v>16</v>
      </c>
      <c r="G191" s="6" t="s">
        <v>59</v>
      </c>
      <c r="H191" s="12" t="s">
        <v>67</v>
      </c>
      <c r="I191" s="42" t="str">
        <f>+IFERROR(IF(VALUE(MID(VLOOKUP(H191,'LOCALIZA HN'!$B$9:$O$306,8,0),2,1))&lt;&gt;COVID_CL_CONFIRMA!$F191,"Error",VLOOKUP(H191,'LOCALIZA HN'!$B$9:$O$306,8,0)),99999)</f>
        <v>Error</v>
      </c>
      <c r="J191" s="8" t="s">
        <v>19</v>
      </c>
      <c r="K191" s="8">
        <v>41</v>
      </c>
      <c r="L191" s="11" t="s">
        <v>20</v>
      </c>
      <c r="M191" s="44" t="str">
        <f t="shared" si="13"/>
        <v>Confirmado</v>
      </c>
      <c r="N191" s="30"/>
      <c r="O191" s="30"/>
      <c r="P191" s="44" t="str">
        <f t="shared" si="14"/>
        <v>HONDURAS</v>
      </c>
      <c r="Q191" s="30"/>
    </row>
    <row r="192" spans="1:17" ht="14.25" customHeight="1">
      <c r="A192" s="41" t="str">
        <f t="shared" si="12"/>
        <v>Las Vegas43922181</v>
      </c>
      <c r="B192" s="41" t="str">
        <f>+COVID_CL_CONFIRMA!$H192&amp;COVID_CL_CONFIRMA!$E192</f>
        <v>Las Vegas43922</v>
      </c>
      <c r="C192" s="41" t="str">
        <f t="shared" si="1"/>
        <v>Santa Barbara43922</v>
      </c>
      <c r="D192" s="42">
        <f t="shared" si="2"/>
        <v>181</v>
      </c>
      <c r="E192" s="31">
        <v>43922</v>
      </c>
      <c r="F192" s="42">
        <f>+IFERROR(VLOOKUP(COVID_CL_CONFIRMA!$G192,'LOCALIZA HN'!$Q$9:$R$26,2,0),99)</f>
        <v>16</v>
      </c>
      <c r="G192" s="6" t="s">
        <v>59</v>
      </c>
      <c r="H192" s="12" t="s">
        <v>67</v>
      </c>
      <c r="I192" s="42" t="str">
        <f>+IFERROR(IF(VALUE(MID(VLOOKUP(H192,'LOCALIZA HN'!$B$9:$O$306,8,0),2,1))&lt;&gt;COVID_CL_CONFIRMA!$F192,"Error",VLOOKUP(H192,'LOCALIZA HN'!$B$9:$O$306,8,0)),99999)</f>
        <v>Error</v>
      </c>
      <c r="J192" s="8" t="s">
        <v>28</v>
      </c>
      <c r="K192" s="8">
        <v>37</v>
      </c>
      <c r="L192" s="11" t="s">
        <v>20</v>
      </c>
      <c r="M192" s="44" t="str">
        <f t="shared" si="13"/>
        <v>Confirmado</v>
      </c>
      <c r="N192" s="30"/>
      <c r="O192" s="30"/>
      <c r="P192" s="44" t="str">
        <f t="shared" si="14"/>
        <v>HONDURAS</v>
      </c>
      <c r="Q192" s="30"/>
    </row>
    <row r="193" spans="1:17" ht="14.25" customHeight="1">
      <c r="A193" s="41" t="str">
        <f t="shared" si="12"/>
        <v>Distrito Central43922182</v>
      </c>
      <c r="B193" s="41" t="str">
        <f>+COVID_CL_CONFIRMA!$H193&amp;COVID_CL_CONFIRMA!$E193</f>
        <v>Distrito Central43922</v>
      </c>
      <c r="C193" s="41" t="str">
        <f t="shared" si="1"/>
        <v>Francisco Morazan43922</v>
      </c>
      <c r="D193" s="42">
        <f t="shared" si="2"/>
        <v>182</v>
      </c>
      <c r="E193" s="31">
        <v>43922</v>
      </c>
      <c r="F193" s="42">
        <f>+IFERROR(VLOOKUP(COVID_CL_CONFIRMA!$G193,'LOCALIZA HN'!$Q$9:$R$26,2,0),99)</f>
        <v>8</v>
      </c>
      <c r="G193" s="6" t="s">
        <v>17</v>
      </c>
      <c r="H193" s="12" t="s">
        <v>18</v>
      </c>
      <c r="I193" s="42" t="str">
        <f>+IFERROR(IF(VALUE(MID(VLOOKUP(H193,'LOCALIZA HN'!$B$9:$O$306,8,0),2,1))&lt;&gt;COVID_CL_CONFIRMA!$F193,"Error",VLOOKUP(H193,'LOCALIZA HN'!$B$9:$O$306,8,0)),99999)</f>
        <v>0801</v>
      </c>
      <c r="J193" s="8" t="s">
        <v>19</v>
      </c>
      <c r="K193" s="8">
        <v>66</v>
      </c>
      <c r="L193" s="11" t="s">
        <v>20</v>
      </c>
      <c r="M193" s="44" t="str">
        <f t="shared" si="13"/>
        <v>Confirmado</v>
      </c>
      <c r="N193" s="30"/>
      <c r="O193" s="30"/>
      <c r="P193" s="44" t="str">
        <f t="shared" si="14"/>
        <v>HONDURAS</v>
      </c>
      <c r="Q193" s="30"/>
    </row>
    <row r="194" spans="1:17" ht="14.25" customHeight="1">
      <c r="A194" s="41" t="str">
        <f t="shared" si="12"/>
        <v>San Pedro Sula43922183</v>
      </c>
      <c r="B194" s="41" t="str">
        <f>+COVID_CL_CONFIRMA!$H194&amp;COVID_CL_CONFIRMA!$E194</f>
        <v>San Pedro Sula43922</v>
      </c>
      <c r="C194" s="41" t="str">
        <f t="shared" si="1"/>
        <v>Cortes43922</v>
      </c>
      <c r="D194" s="42">
        <f t="shared" si="2"/>
        <v>183</v>
      </c>
      <c r="E194" s="31">
        <v>43922</v>
      </c>
      <c r="F194" s="42">
        <f>+IFERROR(VLOOKUP(COVID_CL_CONFIRMA!$G194,'LOCALIZA HN'!$Q$9:$R$26,2,0),99)</f>
        <v>5</v>
      </c>
      <c r="G194" s="6" t="s">
        <v>32</v>
      </c>
      <c r="H194" s="12" t="s">
        <v>33</v>
      </c>
      <c r="I194" s="42" t="str">
        <f>+IFERROR(IF(VALUE(MID(VLOOKUP(H194,'LOCALIZA HN'!$B$9:$O$306,8,0),2,1))&lt;&gt;COVID_CL_CONFIRMA!$F194,"Error",VLOOKUP(H194,'LOCALIZA HN'!$B$9:$O$306,8,0)),99999)</f>
        <v>0501</v>
      </c>
      <c r="J194" s="8" t="s">
        <v>28</v>
      </c>
      <c r="K194" s="8">
        <v>40</v>
      </c>
      <c r="L194" s="11" t="s">
        <v>20</v>
      </c>
      <c r="M194" s="44" t="str">
        <f t="shared" si="13"/>
        <v>Confirmado</v>
      </c>
      <c r="N194" s="30"/>
      <c r="O194" s="30"/>
      <c r="P194" s="44" t="str">
        <f t="shared" si="14"/>
        <v>HONDURAS</v>
      </c>
      <c r="Q194" s="30"/>
    </row>
    <row r="195" spans="1:17" ht="14.25" customHeight="1">
      <c r="A195" s="41" t="str">
        <f t="shared" si="12"/>
        <v>San Pedro Sula43922184</v>
      </c>
      <c r="B195" s="41" t="str">
        <f>+COVID_CL_CONFIRMA!$H195&amp;COVID_CL_CONFIRMA!$E195</f>
        <v>San Pedro Sula43922</v>
      </c>
      <c r="C195" s="41" t="str">
        <f t="shared" si="1"/>
        <v>Cortes43922</v>
      </c>
      <c r="D195" s="42">
        <f t="shared" si="2"/>
        <v>184</v>
      </c>
      <c r="E195" s="31">
        <v>43922</v>
      </c>
      <c r="F195" s="42">
        <f>+IFERROR(VLOOKUP(COVID_CL_CONFIRMA!$G195,'LOCALIZA HN'!$Q$9:$R$26,2,0),99)</f>
        <v>5</v>
      </c>
      <c r="G195" s="6" t="s">
        <v>32</v>
      </c>
      <c r="H195" s="12" t="s">
        <v>33</v>
      </c>
      <c r="I195" s="42" t="str">
        <f>+IFERROR(IF(VALUE(MID(VLOOKUP(H195,'LOCALIZA HN'!$B$9:$O$306,8,0),2,1))&lt;&gt;COVID_CL_CONFIRMA!$F195,"Error",VLOOKUP(H195,'LOCALIZA HN'!$B$9:$O$306,8,0)),99999)</f>
        <v>0501</v>
      </c>
      <c r="J195" s="8" t="s">
        <v>19</v>
      </c>
      <c r="K195" s="8">
        <v>26</v>
      </c>
      <c r="L195" s="11" t="s">
        <v>20</v>
      </c>
      <c r="M195" s="44" t="str">
        <f t="shared" si="13"/>
        <v>Confirmado</v>
      </c>
      <c r="N195" s="30"/>
      <c r="O195" s="30"/>
      <c r="P195" s="44" t="str">
        <f t="shared" si="14"/>
        <v>HONDURAS</v>
      </c>
      <c r="Q195" s="30"/>
    </row>
    <row r="196" spans="1:17" ht="14.25" customHeight="1">
      <c r="A196" s="41" t="str">
        <f t="shared" si="12"/>
        <v>San Pedro Sula43922185</v>
      </c>
      <c r="B196" s="41" t="str">
        <f>+COVID_CL_CONFIRMA!$H196&amp;COVID_CL_CONFIRMA!$E196</f>
        <v>San Pedro Sula43922</v>
      </c>
      <c r="C196" s="41" t="str">
        <f t="shared" si="1"/>
        <v>Cortes43922</v>
      </c>
      <c r="D196" s="42">
        <f t="shared" si="2"/>
        <v>185</v>
      </c>
      <c r="E196" s="31">
        <v>43922</v>
      </c>
      <c r="F196" s="42">
        <f>+IFERROR(VLOOKUP(COVID_CL_CONFIRMA!$G196,'LOCALIZA HN'!$Q$9:$R$26,2,0),99)</f>
        <v>5</v>
      </c>
      <c r="G196" s="6" t="s">
        <v>32</v>
      </c>
      <c r="H196" s="12" t="s">
        <v>33</v>
      </c>
      <c r="I196" s="42" t="str">
        <f>+IFERROR(IF(VALUE(MID(VLOOKUP(H196,'LOCALIZA HN'!$B$9:$O$306,8,0),2,1))&lt;&gt;COVID_CL_CONFIRMA!$F196,"Error",VLOOKUP(H196,'LOCALIZA HN'!$B$9:$O$306,8,0)),99999)</f>
        <v>0501</v>
      </c>
      <c r="J196" s="8" t="s">
        <v>19</v>
      </c>
      <c r="K196" s="8">
        <v>44</v>
      </c>
      <c r="L196" s="11" t="s">
        <v>20</v>
      </c>
      <c r="M196" s="44" t="str">
        <f t="shared" si="13"/>
        <v>Confirmado</v>
      </c>
      <c r="N196" s="30"/>
      <c r="O196" s="30"/>
      <c r="P196" s="44" t="str">
        <f t="shared" si="14"/>
        <v>HONDURAS</v>
      </c>
      <c r="Q196" s="30"/>
    </row>
    <row r="197" spans="1:17" ht="14.25" customHeight="1">
      <c r="A197" s="41" t="str">
        <f t="shared" si="12"/>
        <v>Choloma43922186</v>
      </c>
      <c r="B197" s="41" t="str">
        <f>+COVID_CL_CONFIRMA!$H197&amp;COVID_CL_CONFIRMA!$E197</f>
        <v>Choloma43922</v>
      </c>
      <c r="C197" s="41" t="str">
        <f t="shared" si="1"/>
        <v>Cortes43922</v>
      </c>
      <c r="D197" s="42">
        <f t="shared" si="2"/>
        <v>186</v>
      </c>
      <c r="E197" s="31">
        <v>43922</v>
      </c>
      <c r="F197" s="42">
        <f>+IFERROR(VLOOKUP(COVID_CL_CONFIRMA!$G197,'LOCALIZA HN'!$Q$9:$R$26,2,0),99)</f>
        <v>5</v>
      </c>
      <c r="G197" s="6" t="s">
        <v>32</v>
      </c>
      <c r="H197" s="12" t="s">
        <v>48</v>
      </c>
      <c r="I197" s="42" t="str">
        <f>+IFERROR(IF(VALUE(MID(VLOOKUP(H197,'LOCALIZA HN'!$B$9:$O$306,8,0),2,1))&lt;&gt;COVID_CL_CONFIRMA!$F197,"Error",VLOOKUP(H197,'LOCALIZA HN'!$B$9:$O$306,8,0)),99999)</f>
        <v>0502</v>
      </c>
      <c r="J197" s="8" t="s">
        <v>19</v>
      </c>
      <c r="K197" s="8">
        <v>71</v>
      </c>
      <c r="L197" s="11" t="s">
        <v>20</v>
      </c>
      <c r="M197" s="44" t="str">
        <f t="shared" si="13"/>
        <v>Confirmado</v>
      </c>
      <c r="N197" s="30"/>
      <c r="O197" s="30"/>
      <c r="P197" s="44" t="str">
        <f t="shared" si="14"/>
        <v>HONDURAS</v>
      </c>
      <c r="Q197" s="30"/>
    </row>
    <row r="198" spans="1:17" ht="14.25" customHeight="1">
      <c r="A198" s="41" t="str">
        <f t="shared" si="12"/>
        <v>Villanueva43922187</v>
      </c>
      <c r="B198" s="41" t="str">
        <f>+COVID_CL_CONFIRMA!$H198&amp;COVID_CL_CONFIRMA!$E198</f>
        <v>Villanueva43922</v>
      </c>
      <c r="C198" s="41" t="str">
        <f t="shared" si="1"/>
        <v>Cortes43922</v>
      </c>
      <c r="D198" s="42">
        <f t="shared" si="2"/>
        <v>187</v>
      </c>
      <c r="E198" s="31">
        <v>43922</v>
      </c>
      <c r="F198" s="42">
        <f>+IFERROR(VLOOKUP(COVID_CL_CONFIRMA!$G198,'LOCALIZA HN'!$Q$9:$R$26,2,0),99)</f>
        <v>5</v>
      </c>
      <c r="G198" s="6" t="s">
        <v>32</v>
      </c>
      <c r="H198" s="12" t="s">
        <v>39</v>
      </c>
      <c r="I198" s="42" t="str">
        <f>+IFERROR(IF(VALUE(MID(VLOOKUP(H198,'LOCALIZA HN'!$B$9:$O$306,8,0),2,1))&lt;&gt;COVID_CL_CONFIRMA!$F198,"Error",VLOOKUP(H198,'LOCALIZA HN'!$B$9:$O$306,8,0)),99999)</f>
        <v>0511</v>
      </c>
      <c r="J198" s="8" t="s">
        <v>19</v>
      </c>
      <c r="K198" s="8">
        <v>89</v>
      </c>
      <c r="L198" s="11" t="s">
        <v>20</v>
      </c>
      <c r="M198" s="44" t="str">
        <f t="shared" si="13"/>
        <v>Confirmado</v>
      </c>
      <c r="N198" s="30"/>
      <c r="O198" s="30"/>
      <c r="P198" s="44" t="str">
        <f t="shared" si="14"/>
        <v>HONDURAS</v>
      </c>
      <c r="Q198" s="30"/>
    </row>
    <row r="199" spans="1:17" ht="14.25" customHeight="1">
      <c r="A199" s="41" t="str">
        <f t="shared" si="12"/>
        <v>San Pedro Sula43922188</v>
      </c>
      <c r="B199" s="41" t="str">
        <f>+COVID_CL_CONFIRMA!$H199&amp;COVID_CL_CONFIRMA!$E199</f>
        <v>San Pedro Sula43922</v>
      </c>
      <c r="C199" s="41" t="str">
        <f t="shared" si="1"/>
        <v>Cortes43922</v>
      </c>
      <c r="D199" s="42">
        <f t="shared" si="2"/>
        <v>188</v>
      </c>
      <c r="E199" s="31">
        <v>43922</v>
      </c>
      <c r="F199" s="42">
        <f>+IFERROR(VLOOKUP(COVID_CL_CONFIRMA!$G199,'LOCALIZA HN'!$Q$9:$R$26,2,0),99)</f>
        <v>5</v>
      </c>
      <c r="G199" s="6" t="s">
        <v>32</v>
      </c>
      <c r="H199" s="12" t="s">
        <v>33</v>
      </c>
      <c r="I199" s="42" t="str">
        <f>+IFERROR(IF(VALUE(MID(VLOOKUP(H199,'LOCALIZA HN'!$B$9:$O$306,8,0),2,1))&lt;&gt;COVID_CL_CONFIRMA!$F199,"Error",VLOOKUP(H199,'LOCALIZA HN'!$B$9:$O$306,8,0)),99999)</f>
        <v>0501</v>
      </c>
      <c r="J199" s="8" t="s">
        <v>28</v>
      </c>
      <c r="K199" s="8">
        <v>62</v>
      </c>
      <c r="L199" s="11" t="s">
        <v>20</v>
      </c>
      <c r="M199" s="44" t="str">
        <f t="shared" si="13"/>
        <v>Confirmado</v>
      </c>
      <c r="N199" s="30"/>
      <c r="O199" s="30"/>
      <c r="P199" s="44" t="str">
        <f t="shared" si="14"/>
        <v>HONDURAS</v>
      </c>
      <c r="Q199" s="30"/>
    </row>
    <row r="200" spans="1:17" ht="14.25" customHeight="1">
      <c r="A200" s="41" t="str">
        <f t="shared" si="12"/>
        <v>San Pedro Sula43922189</v>
      </c>
      <c r="B200" s="41" t="str">
        <f>+COVID_CL_CONFIRMA!$H200&amp;COVID_CL_CONFIRMA!$E200</f>
        <v>San Pedro Sula43922</v>
      </c>
      <c r="C200" s="41" t="str">
        <f t="shared" si="1"/>
        <v>Cortes43922</v>
      </c>
      <c r="D200" s="42">
        <f t="shared" si="2"/>
        <v>189</v>
      </c>
      <c r="E200" s="31">
        <v>43922</v>
      </c>
      <c r="F200" s="42">
        <f>+IFERROR(VLOOKUP(COVID_CL_CONFIRMA!$G200,'LOCALIZA HN'!$Q$9:$R$26,2,0),99)</f>
        <v>5</v>
      </c>
      <c r="G200" s="6" t="s">
        <v>32</v>
      </c>
      <c r="H200" s="12" t="s">
        <v>33</v>
      </c>
      <c r="I200" s="42" t="str">
        <f>+IFERROR(IF(VALUE(MID(VLOOKUP(H200,'LOCALIZA HN'!$B$9:$O$306,8,0),2,1))&lt;&gt;COVID_CL_CONFIRMA!$F200,"Error",VLOOKUP(H200,'LOCALIZA HN'!$B$9:$O$306,8,0)),99999)</f>
        <v>0501</v>
      </c>
      <c r="J200" s="8" t="s">
        <v>28</v>
      </c>
      <c r="K200" s="8">
        <v>30</v>
      </c>
      <c r="L200" s="11" t="s">
        <v>20</v>
      </c>
      <c r="M200" s="44" t="str">
        <f t="shared" si="13"/>
        <v>Confirmado</v>
      </c>
      <c r="N200" s="30"/>
      <c r="O200" s="30"/>
      <c r="P200" s="44" t="str">
        <f t="shared" si="14"/>
        <v>HONDURAS</v>
      </c>
      <c r="Q200" s="30"/>
    </row>
    <row r="201" spans="1:17" ht="14.25" customHeight="1">
      <c r="A201" s="41" t="str">
        <f t="shared" si="12"/>
        <v>San Pedro Sula43922190</v>
      </c>
      <c r="B201" s="41" t="str">
        <f>+COVID_CL_CONFIRMA!$H201&amp;COVID_CL_CONFIRMA!$E201</f>
        <v>San Pedro Sula43922</v>
      </c>
      <c r="C201" s="41" t="str">
        <f t="shared" si="1"/>
        <v>Cortes43922</v>
      </c>
      <c r="D201" s="42">
        <f t="shared" si="2"/>
        <v>190</v>
      </c>
      <c r="E201" s="31">
        <v>43922</v>
      </c>
      <c r="F201" s="42">
        <f>+IFERROR(VLOOKUP(COVID_CL_CONFIRMA!$G201,'LOCALIZA HN'!$Q$9:$R$26,2,0),99)</f>
        <v>5</v>
      </c>
      <c r="G201" s="6" t="s">
        <v>32</v>
      </c>
      <c r="H201" s="12" t="s">
        <v>33</v>
      </c>
      <c r="I201" s="42" t="str">
        <f>+IFERROR(IF(VALUE(MID(VLOOKUP(H201,'LOCALIZA HN'!$B$9:$O$306,8,0),2,1))&lt;&gt;COVID_CL_CONFIRMA!$F201,"Error",VLOOKUP(H201,'LOCALIZA HN'!$B$9:$O$306,8,0)),99999)</f>
        <v>0501</v>
      </c>
      <c r="J201" s="8" t="s">
        <v>28</v>
      </c>
      <c r="K201" s="8">
        <v>14</v>
      </c>
      <c r="L201" s="11" t="s">
        <v>20</v>
      </c>
      <c r="M201" s="44" t="str">
        <f t="shared" si="13"/>
        <v>Confirmado</v>
      </c>
      <c r="N201" s="30"/>
      <c r="O201" s="30"/>
      <c r="P201" s="44" t="str">
        <f t="shared" si="14"/>
        <v>HONDURAS</v>
      </c>
      <c r="Q201" s="30"/>
    </row>
    <row r="202" spans="1:17" ht="14.25" customHeight="1">
      <c r="A202" s="41" t="str">
        <f t="shared" si="12"/>
        <v>San Pedro Sula43922191</v>
      </c>
      <c r="B202" s="41" t="str">
        <f>+COVID_CL_CONFIRMA!$H202&amp;COVID_CL_CONFIRMA!$E202</f>
        <v>San Pedro Sula43922</v>
      </c>
      <c r="C202" s="41" t="str">
        <f t="shared" si="1"/>
        <v>Cortes43922</v>
      </c>
      <c r="D202" s="42">
        <f t="shared" si="2"/>
        <v>191</v>
      </c>
      <c r="E202" s="31">
        <v>43922</v>
      </c>
      <c r="F202" s="42">
        <f>+IFERROR(VLOOKUP(COVID_CL_CONFIRMA!$G202,'LOCALIZA HN'!$Q$9:$R$26,2,0),99)</f>
        <v>5</v>
      </c>
      <c r="G202" s="6" t="s">
        <v>32</v>
      </c>
      <c r="H202" s="12" t="s">
        <v>33</v>
      </c>
      <c r="I202" s="42" t="str">
        <f>+IFERROR(IF(VALUE(MID(VLOOKUP(H202,'LOCALIZA HN'!$B$9:$O$306,8,0),2,1))&lt;&gt;COVID_CL_CONFIRMA!$F202,"Error",VLOOKUP(H202,'LOCALIZA HN'!$B$9:$O$306,8,0)),99999)</f>
        <v>0501</v>
      </c>
      <c r="J202" s="8" t="s">
        <v>28</v>
      </c>
      <c r="K202" s="8">
        <v>29</v>
      </c>
      <c r="L202" s="11" t="s">
        <v>20</v>
      </c>
      <c r="M202" s="44" t="str">
        <f t="shared" si="13"/>
        <v>Confirmado</v>
      </c>
      <c r="N202" s="30"/>
      <c r="O202" s="30"/>
      <c r="P202" s="44" t="str">
        <f t="shared" si="14"/>
        <v>HONDURAS</v>
      </c>
      <c r="Q202" s="30"/>
    </row>
    <row r="203" spans="1:17" ht="14.25" customHeight="1">
      <c r="A203" s="41" t="str">
        <f t="shared" si="12"/>
        <v>San Pedro Sula43922192</v>
      </c>
      <c r="B203" s="41" t="str">
        <f>+COVID_CL_CONFIRMA!$H203&amp;COVID_CL_CONFIRMA!$E203</f>
        <v>San Pedro Sula43922</v>
      </c>
      <c r="C203" s="41" t="str">
        <f t="shared" si="1"/>
        <v>Cortes43922</v>
      </c>
      <c r="D203" s="42">
        <f t="shared" si="2"/>
        <v>192</v>
      </c>
      <c r="E203" s="31">
        <v>43922</v>
      </c>
      <c r="F203" s="42">
        <f>+IFERROR(VLOOKUP(COVID_CL_CONFIRMA!$G203,'LOCALIZA HN'!$Q$9:$R$26,2,0),99)</f>
        <v>5</v>
      </c>
      <c r="G203" s="6" t="s">
        <v>32</v>
      </c>
      <c r="H203" s="12" t="s">
        <v>33</v>
      </c>
      <c r="I203" s="42" t="str">
        <f>+IFERROR(IF(VALUE(MID(VLOOKUP(H203,'LOCALIZA HN'!$B$9:$O$306,8,0),2,1))&lt;&gt;COVID_CL_CONFIRMA!$F203,"Error",VLOOKUP(H203,'LOCALIZA HN'!$B$9:$O$306,8,0)),99999)</f>
        <v>0501</v>
      </c>
      <c r="J203" s="8" t="s">
        <v>28</v>
      </c>
      <c r="K203" s="8">
        <v>41</v>
      </c>
      <c r="L203" s="11" t="s">
        <v>20</v>
      </c>
      <c r="M203" s="44" t="str">
        <f t="shared" si="13"/>
        <v>Confirmado</v>
      </c>
      <c r="N203" s="30"/>
      <c r="O203" s="30"/>
      <c r="P203" s="44" t="str">
        <f t="shared" si="14"/>
        <v>HONDURAS</v>
      </c>
      <c r="Q203" s="30"/>
    </row>
    <row r="204" spans="1:17" ht="14.25" customHeight="1">
      <c r="A204" s="41" t="str">
        <f t="shared" si="12"/>
        <v>Villanueva43922193</v>
      </c>
      <c r="B204" s="41" t="str">
        <f>+COVID_CL_CONFIRMA!$H204&amp;COVID_CL_CONFIRMA!$E204</f>
        <v>Villanueva43922</v>
      </c>
      <c r="C204" s="41" t="str">
        <f t="shared" si="1"/>
        <v>Cortes43922</v>
      </c>
      <c r="D204" s="42">
        <f t="shared" si="2"/>
        <v>193</v>
      </c>
      <c r="E204" s="31">
        <v>43922</v>
      </c>
      <c r="F204" s="42">
        <f>+IFERROR(VLOOKUP(COVID_CL_CONFIRMA!$G204,'LOCALIZA HN'!$Q$9:$R$26,2,0),99)</f>
        <v>5</v>
      </c>
      <c r="G204" s="6" t="s">
        <v>32</v>
      </c>
      <c r="H204" s="12" t="s">
        <v>39</v>
      </c>
      <c r="I204" s="42" t="str">
        <f>+IFERROR(IF(VALUE(MID(VLOOKUP(H204,'LOCALIZA HN'!$B$9:$O$306,8,0),2,1))&lt;&gt;COVID_CL_CONFIRMA!$F204,"Error",VLOOKUP(H204,'LOCALIZA HN'!$B$9:$O$306,8,0)),99999)</f>
        <v>0511</v>
      </c>
      <c r="J204" s="8" t="s">
        <v>28</v>
      </c>
      <c r="K204" s="8">
        <v>41</v>
      </c>
      <c r="L204" s="11" t="s">
        <v>20</v>
      </c>
      <c r="M204" s="44" t="str">
        <f t="shared" si="13"/>
        <v>Confirmado</v>
      </c>
      <c r="N204" s="30"/>
      <c r="O204" s="30"/>
      <c r="P204" s="44" t="str">
        <f t="shared" si="14"/>
        <v>HONDURAS</v>
      </c>
      <c r="Q204" s="30"/>
    </row>
    <row r="205" spans="1:17" ht="14.25" customHeight="1">
      <c r="A205" s="41" t="str">
        <f t="shared" si="12"/>
        <v>San Pedro Sula43922194</v>
      </c>
      <c r="B205" s="41" t="str">
        <f>+COVID_CL_CONFIRMA!$H205&amp;COVID_CL_CONFIRMA!$E205</f>
        <v>San Pedro Sula43922</v>
      </c>
      <c r="C205" s="41" t="str">
        <f t="shared" si="1"/>
        <v>Cortes43922</v>
      </c>
      <c r="D205" s="42">
        <f t="shared" si="2"/>
        <v>194</v>
      </c>
      <c r="E205" s="31">
        <v>43922</v>
      </c>
      <c r="F205" s="42">
        <f>+IFERROR(VLOOKUP(COVID_CL_CONFIRMA!$G205,'LOCALIZA HN'!$Q$9:$R$26,2,0),99)</f>
        <v>5</v>
      </c>
      <c r="G205" s="6" t="s">
        <v>32</v>
      </c>
      <c r="H205" s="12" t="s">
        <v>33</v>
      </c>
      <c r="I205" s="42" t="str">
        <f>+IFERROR(IF(VALUE(MID(VLOOKUP(H205,'LOCALIZA HN'!$B$9:$O$306,8,0),2,1))&lt;&gt;COVID_CL_CONFIRMA!$F205,"Error",VLOOKUP(H205,'LOCALIZA HN'!$B$9:$O$306,8,0)),99999)</f>
        <v>0501</v>
      </c>
      <c r="J205" s="8" t="s">
        <v>28</v>
      </c>
      <c r="K205" s="8">
        <v>26</v>
      </c>
      <c r="L205" s="11" t="s">
        <v>20</v>
      </c>
      <c r="M205" s="44" t="str">
        <f t="shared" si="13"/>
        <v>Confirmado</v>
      </c>
      <c r="N205" s="30"/>
      <c r="O205" s="30"/>
      <c r="P205" s="44" t="str">
        <f t="shared" si="14"/>
        <v>HONDURAS</v>
      </c>
      <c r="Q205" s="30"/>
    </row>
    <row r="206" spans="1:17" ht="14.25" customHeight="1">
      <c r="A206" s="41" t="str">
        <f t="shared" si="12"/>
        <v>San Pedro Sula43922195</v>
      </c>
      <c r="B206" s="41" t="str">
        <f>+COVID_CL_CONFIRMA!$H206&amp;COVID_CL_CONFIRMA!$E206</f>
        <v>San Pedro Sula43922</v>
      </c>
      <c r="C206" s="41" t="str">
        <f t="shared" si="1"/>
        <v>Cortes43922</v>
      </c>
      <c r="D206" s="42">
        <f t="shared" si="2"/>
        <v>195</v>
      </c>
      <c r="E206" s="31">
        <v>43922</v>
      </c>
      <c r="F206" s="42">
        <f>+IFERROR(VLOOKUP(COVID_CL_CONFIRMA!$G206,'LOCALIZA HN'!$Q$9:$R$26,2,0),99)</f>
        <v>5</v>
      </c>
      <c r="G206" s="6" t="s">
        <v>32</v>
      </c>
      <c r="H206" s="12" t="s">
        <v>33</v>
      </c>
      <c r="I206" s="42" t="str">
        <f>+IFERROR(IF(VALUE(MID(VLOOKUP(H206,'LOCALIZA HN'!$B$9:$O$306,8,0),2,1))&lt;&gt;COVID_CL_CONFIRMA!$F206,"Error",VLOOKUP(H206,'LOCALIZA HN'!$B$9:$O$306,8,0)),99999)</f>
        <v>0501</v>
      </c>
      <c r="J206" s="8" t="s">
        <v>19</v>
      </c>
      <c r="K206" s="8">
        <v>47</v>
      </c>
      <c r="L206" s="11" t="s">
        <v>20</v>
      </c>
      <c r="M206" s="44" t="str">
        <f t="shared" si="13"/>
        <v>Confirmado</v>
      </c>
      <c r="N206" s="30"/>
      <c r="O206" s="30"/>
      <c r="P206" s="44" t="str">
        <f t="shared" si="14"/>
        <v>HONDURAS</v>
      </c>
      <c r="Q206" s="30"/>
    </row>
    <row r="207" spans="1:17" ht="14.25" customHeight="1">
      <c r="A207" s="41" t="str">
        <f t="shared" si="12"/>
        <v>San Pedro Sula43922196</v>
      </c>
      <c r="B207" s="41" t="str">
        <f>+COVID_CL_CONFIRMA!$H207&amp;COVID_CL_CONFIRMA!$E207</f>
        <v>San Pedro Sula43922</v>
      </c>
      <c r="C207" s="41" t="str">
        <f t="shared" si="1"/>
        <v>Cortes43922</v>
      </c>
      <c r="D207" s="42">
        <f t="shared" si="2"/>
        <v>196</v>
      </c>
      <c r="E207" s="31">
        <v>43922</v>
      </c>
      <c r="F207" s="42">
        <f>+IFERROR(VLOOKUP(COVID_CL_CONFIRMA!$G207,'LOCALIZA HN'!$Q$9:$R$26,2,0),99)</f>
        <v>5</v>
      </c>
      <c r="G207" s="6" t="s">
        <v>32</v>
      </c>
      <c r="H207" s="12" t="s">
        <v>33</v>
      </c>
      <c r="I207" s="42" t="str">
        <f>+IFERROR(IF(VALUE(MID(VLOOKUP(H207,'LOCALIZA HN'!$B$9:$O$306,8,0),2,1))&lt;&gt;COVID_CL_CONFIRMA!$F207,"Error",VLOOKUP(H207,'LOCALIZA HN'!$B$9:$O$306,8,0)),99999)</f>
        <v>0501</v>
      </c>
      <c r="J207" s="8" t="s">
        <v>19</v>
      </c>
      <c r="K207" s="8">
        <v>35</v>
      </c>
      <c r="L207" s="11" t="s">
        <v>20</v>
      </c>
      <c r="M207" s="44" t="str">
        <f t="shared" si="13"/>
        <v>Confirmado</v>
      </c>
      <c r="N207" s="30"/>
      <c r="O207" s="30"/>
      <c r="P207" s="44" t="str">
        <f t="shared" si="14"/>
        <v>HONDURAS</v>
      </c>
      <c r="Q207" s="30"/>
    </row>
    <row r="208" spans="1:17" ht="14.25" customHeight="1">
      <c r="A208" s="41" t="str">
        <f t="shared" si="12"/>
        <v>San Pedro Sula43922197</v>
      </c>
      <c r="B208" s="41" t="str">
        <f>+COVID_CL_CONFIRMA!$H208&amp;COVID_CL_CONFIRMA!$E208</f>
        <v>San Pedro Sula43922</v>
      </c>
      <c r="C208" s="41" t="str">
        <f t="shared" si="1"/>
        <v>Cortes43922</v>
      </c>
      <c r="D208" s="42">
        <f t="shared" si="2"/>
        <v>197</v>
      </c>
      <c r="E208" s="31">
        <v>43922</v>
      </c>
      <c r="F208" s="42">
        <f>+IFERROR(VLOOKUP(COVID_CL_CONFIRMA!$G208,'LOCALIZA HN'!$Q$9:$R$26,2,0),99)</f>
        <v>5</v>
      </c>
      <c r="G208" s="6" t="s">
        <v>32</v>
      </c>
      <c r="H208" s="12" t="s">
        <v>33</v>
      </c>
      <c r="I208" s="42" t="str">
        <f>+IFERROR(IF(VALUE(MID(VLOOKUP(H208,'LOCALIZA HN'!$B$9:$O$306,8,0),2,1))&lt;&gt;COVID_CL_CONFIRMA!$F208,"Error",VLOOKUP(H208,'LOCALIZA HN'!$B$9:$O$306,8,0)),99999)</f>
        <v>0501</v>
      </c>
      <c r="J208" s="8" t="s">
        <v>28</v>
      </c>
      <c r="K208" s="8">
        <v>44</v>
      </c>
      <c r="L208" s="11" t="s">
        <v>20</v>
      </c>
      <c r="M208" s="44" t="str">
        <f t="shared" si="13"/>
        <v>Confirmado</v>
      </c>
      <c r="N208" s="30"/>
      <c r="O208" s="30"/>
      <c r="P208" s="44" t="str">
        <f t="shared" si="14"/>
        <v>HONDURAS</v>
      </c>
      <c r="Q208" s="30"/>
    </row>
    <row r="209" spans="1:17" ht="14.25" customHeight="1">
      <c r="A209" s="41" t="str">
        <f t="shared" si="12"/>
        <v>San Pedro Sula43922198</v>
      </c>
      <c r="B209" s="41" t="str">
        <f>+COVID_CL_CONFIRMA!$H209&amp;COVID_CL_CONFIRMA!$E209</f>
        <v>San Pedro Sula43922</v>
      </c>
      <c r="C209" s="41" t="str">
        <f t="shared" si="1"/>
        <v>Cortes43922</v>
      </c>
      <c r="D209" s="42">
        <f t="shared" si="2"/>
        <v>198</v>
      </c>
      <c r="E209" s="31">
        <v>43922</v>
      </c>
      <c r="F209" s="42">
        <f>+IFERROR(VLOOKUP(COVID_CL_CONFIRMA!$G209,'LOCALIZA HN'!$Q$9:$R$26,2,0),99)</f>
        <v>5</v>
      </c>
      <c r="G209" s="6" t="s">
        <v>32</v>
      </c>
      <c r="H209" s="12" t="s">
        <v>33</v>
      </c>
      <c r="I209" s="42" t="str">
        <f>+IFERROR(IF(VALUE(MID(VLOOKUP(H209,'LOCALIZA HN'!$B$9:$O$306,8,0),2,1))&lt;&gt;COVID_CL_CONFIRMA!$F209,"Error",VLOOKUP(H209,'LOCALIZA HN'!$B$9:$O$306,8,0)),99999)</f>
        <v>0501</v>
      </c>
      <c r="J209" s="8" t="s">
        <v>28</v>
      </c>
      <c r="K209" s="8">
        <v>54</v>
      </c>
      <c r="L209" s="11" t="s">
        <v>20</v>
      </c>
      <c r="M209" s="44" t="str">
        <f t="shared" si="13"/>
        <v>Confirmado</v>
      </c>
      <c r="N209" s="30"/>
      <c r="O209" s="30"/>
      <c r="P209" s="44" t="str">
        <f t="shared" si="14"/>
        <v>HONDURAS</v>
      </c>
      <c r="Q209" s="30"/>
    </row>
    <row r="210" spans="1:17" ht="14.25" customHeight="1">
      <c r="A210" s="41" t="str">
        <f t="shared" si="12"/>
        <v>Villanueva43922199</v>
      </c>
      <c r="B210" s="41" t="str">
        <f>+COVID_CL_CONFIRMA!$H210&amp;COVID_CL_CONFIRMA!$E210</f>
        <v>Villanueva43922</v>
      </c>
      <c r="C210" s="41" t="str">
        <f t="shared" si="1"/>
        <v>Cortes43922</v>
      </c>
      <c r="D210" s="42">
        <f t="shared" si="2"/>
        <v>199</v>
      </c>
      <c r="E210" s="31">
        <v>43922</v>
      </c>
      <c r="F210" s="42">
        <f>+IFERROR(VLOOKUP(COVID_CL_CONFIRMA!$G210,'LOCALIZA HN'!$Q$9:$R$26,2,0),99)</f>
        <v>5</v>
      </c>
      <c r="G210" s="6" t="s">
        <v>32</v>
      </c>
      <c r="H210" s="12" t="s">
        <v>39</v>
      </c>
      <c r="I210" s="42" t="str">
        <f>+IFERROR(IF(VALUE(MID(VLOOKUP(H210,'LOCALIZA HN'!$B$9:$O$306,8,0),2,1))&lt;&gt;COVID_CL_CONFIRMA!$F210,"Error",VLOOKUP(H210,'LOCALIZA HN'!$B$9:$O$306,8,0)),99999)</f>
        <v>0511</v>
      </c>
      <c r="J210" s="8" t="s">
        <v>28</v>
      </c>
      <c r="K210" s="8">
        <v>35</v>
      </c>
      <c r="L210" s="11" t="s">
        <v>20</v>
      </c>
      <c r="M210" s="44" t="str">
        <f t="shared" si="13"/>
        <v>Confirmado</v>
      </c>
      <c r="N210" s="30"/>
      <c r="O210" s="30"/>
      <c r="P210" s="44" t="str">
        <f t="shared" si="14"/>
        <v>HONDURAS</v>
      </c>
      <c r="Q210" s="30"/>
    </row>
    <row r="211" spans="1:17" ht="14.25" customHeight="1">
      <c r="A211" s="41" t="str">
        <f t="shared" si="12"/>
        <v>San Pedro Sula43922200</v>
      </c>
      <c r="B211" s="41" t="str">
        <f>+COVID_CL_CONFIRMA!$H211&amp;COVID_CL_CONFIRMA!$E211</f>
        <v>San Pedro Sula43922</v>
      </c>
      <c r="C211" s="41" t="str">
        <f t="shared" si="1"/>
        <v>Cortes43922</v>
      </c>
      <c r="D211" s="42">
        <f t="shared" si="2"/>
        <v>200</v>
      </c>
      <c r="E211" s="31">
        <v>43922</v>
      </c>
      <c r="F211" s="42">
        <f>+IFERROR(VLOOKUP(COVID_CL_CONFIRMA!$G211,'LOCALIZA HN'!$Q$9:$R$26,2,0),99)</f>
        <v>5</v>
      </c>
      <c r="G211" s="6" t="s">
        <v>32</v>
      </c>
      <c r="H211" s="12" t="s">
        <v>33</v>
      </c>
      <c r="I211" s="42" t="str">
        <f>+IFERROR(IF(VALUE(MID(VLOOKUP(H211,'LOCALIZA HN'!$B$9:$O$306,8,0),2,1))&lt;&gt;COVID_CL_CONFIRMA!$F211,"Error",VLOOKUP(H211,'LOCALIZA HN'!$B$9:$O$306,8,0)),99999)</f>
        <v>0501</v>
      </c>
      <c r="J211" s="8" t="s">
        <v>19</v>
      </c>
      <c r="K211" s="8">
        <v>29</v>
      </c>
      <c r="L211" s="11" t="s">
        <v>20</v>
      </c>
      <c r="M211" s="44" t="str">
        <f t="shared" si="13"/>
        <v>Confirmado</v>
      </c>
      <c r="N211" s="30"/>
      <c r="O211" s="30"/>
      <c r="P211" s="44" t="str">
        <f t="shared" si="14"/>
        <v>HONDURAS</v>
      </c>
      <c r="Q211" s="30"/>
    </row>
    <row r="212" spans="1:17" ht="14.25" customHeight="1">
      <c r="A212" s="41" t="str">
        <f t="shared" si="12"/>
        <v>Villanueva43922201</v>
      </c>
      <c r="B212" s="41" t="str">
        <f>+COVID_CL_CONFIRMA!$H212&amp;COVID_CL_CONFIRMA!$E212</f>
        <v>Villanueva43922</v>
      </c>
      <c r="C212" s="41" t="str">
        <f t="shared" si="1"/>
        <v>Cortes43922</v>
      </c>
      <c r="D212" s="42">
        <f t="shared" si="2"/>
        <v>201</v>
      </c>
      <c r="E212" s="31">
        <v>43922</v>
      </c>
      <c r="F212" s="42">
        <f>+IFERROR(VLOOKUP(COVID_CL_CONFIRMA!$G212,'LOCALIZA HN'!$Q$9:$R$26,2,0),99)</f>
        <v>5</v>
      </c>
      <c r="G212" s="6" t="s">
        <v>32</v>
      </c>
      <c r="H212" s="12" t="s">
        <v>39</v>
      </c>
      <c r="I212" s="42" t="str">
        <f>+IFERROR(IF(VALUE(MID(VLOOKUP(H212,'LOCALIZA HN'!$B$9:$O$306,8,0),2,1))&lt;&gt;COVID_CL_CONFIRMA!$F212,"Error",VLOOKUP(H212,'LOCALIZA HN'!$B$9:$O$306,8,0)),99999)</f>
        <v>0511</v>
      </c>
      <c r="J212" s="8" t="s">
        <v>19</v>
      </c>
      <c r="K212" s="8">
        <v>44</v>
      </c>
      <c r="L212" s="11" t="s">
        <v>20</v>
      </c>
      <c r="M212" s="44" t="str">
        <f t="shared" si="13"/>
        <v>Confirmado</v>
      </c>
      <c r="N212" s="30"/>
      <c r="O212" s="30"/>
      <c r="P212" s="44" t="str">
        <f t="shared" si="14"/>
        <v>HONDURAS</v>
      </c>
      <c r="Q212" s="30"/>
    </row>
    <row r="213" spans="1:17" ht="14.25" customHeight="1">
      <c r="A213" s="41" t="str">
        <f t="shared" si="12"/>
        <v>San Pedro Sula43922202</v>
      </c>
      <c r="B213" s="41" t="str">
        <f>+COVID_CL_CONFIRMA!$H213&amp;COVID_CL_CONFIRMA!$E213</f>
        <v>San Pedro Sula43922</v>
      </c>
      <c r="C213" s="41" t="str">
        <f t="shared" si="1"/>
        <v>Cortes43922</v>
      </c>
      <c r="D213" s="42">
        <f t="shared" si="2"/>
        <v>202</v>
      </c>
      <c r="E213" s="31">
        <v>43922</v>
      </c>
      <c r="F213" s="42">
        <f>+IFERROR(VLOOKUP(COVID_CL_CONFIRMA!$G213,'LOCALIZA HN'!$Q$9:$R$26,2,0),99)</f>
        <v>5</v>
      </c>
      <c r="G213" s="6" t="s">
        <v>32</v>
      </c>
      <c r="H213" s="12" t="s">
        <v>33</v>
      </c>
      <c r="I213" s="42" t="str">
        <f>+IFERROR(IF(VALUE(MID(VLOOKUP(H213,'LOCALIZA HN'!$B$9:$O$306,8,0),2,1))&lt;&gt;COVID_CL_CONFIRMA!$F213,"Error",VLOOKUP(H213,'LOCALIZA HN'!$B$9:$O$306,8,0)),99999)</f>
        <v>0501</v>
      </c>
      <c r="J213" s="8" t="s">
        <v>28</v>
      </c>
      <c r="K213" s="8">
        <v>46</v>
      </c>
      <c r="L213" s="11" t="s">
        <v>20</v>
      </c>
      <c r="M213" s="44" t="str">
        <f t="shared" si="13"/>
        <v>Confirmado</v>
      </c>
      <c r="N213" s="30"/>
      <c r="O213" s="30"/>
      <c r="P213" s="44" t="str">
        <f t="shared" si="14"/>
        <v>HONDURAS</v>
      </c>
      <c r="Q213" s="30"/>
    </row>
    <row r="214" spans="1:17" ht="14.25" customHeight="1">
      <c r="A214" s="41" t="str">
        <f t="shared" si="12"/>
        <v>San Manuel 43922203</v>
      </c>
      <c r="B214" s="41" t="str">
        <f>+COVID_CL_CONFIRMA!$H214&amp;COVID_CL_CONFIRMA!$E214</f>
        <v>San Manuel 43922</v>
      </c>
      <c r="C214" s="41" t="str">
        <f t="shared" si="1"/>
        <v>Cortes43922</v>
      </c>
      <c r="D214" s="42">
        <f t="shared" si="2"/>
        <v>203</v>
      </c>
      <c r="E214" s="31">
        <v>43922</v>
      </c>
      <c r="F214" s="42">
        <f>+IFERROR(VLOOKUP(COVID_CL_CONFIRMA!$G214,'LOCALIZA HN'!$Q$9:$R$26,2,0),99)</f>
        <v>5</v>
      </c>
      <c r="G214" s="6" t="s">
        <v>32</v>
      </c>
      <c r="H214" s="12" t="s">
        <v>61</v>
      </c>
      <c r="I214" s="42">
        <f>+IFERROR(IF(VALUE(MID(VLOOKUP(H214,'LOCALIZA HN'!$B$9:$O$306,8,0),2,1))&lt;&gt;COVID_CL_CONFIRMA!$F214,"Error",VLOOKUP(H214,'LOCALIZA HN'!$B$9:$O$306,8,0)),99999)</f>
        <v>99999</v>
      </c>
      <c r="J214" s="8" t="s">
        <v>19</v>
      </c>
      <c r="K214" s="8">
        <v>53</v>
      </c>
      <c r="L214" s="11" t="s">
        <v>20</v>
      </c>
      <c r="M214" s="44" t="str">
        <f t="shared" si="13"/>
        <v>Confirmado</v>
      </c>
      <c r="N214" s="30"/>
      <c r="O214" s="30"/>
      <c r="P214" s="44" t="str">
        <f t="shared" si="14"/>
        <v>HONDURAS</v>
      </c>
      <c r="Q214" s="30"/>
    </row>
    <row r="215" spans="1:17" ht="14.25" customHeight="1">
      <c r="A215" s="41" t="str">
        <f t="shared" si="12"/>
        <v>Villanueva43922204</v>
      </c>
      <c r="B215" s="41" t="str">
        <f>+COVID_CL_CONFIRMA!$H215&amp;COVID_CL_CONFIRMA!$E215</f>
        <v>Villanueva43922</v>
      </c>
      <c r="C215" s="41" t="str">
        <f t="shared" si="1"/>
        <v>Cortes43922</v>
      </c>
      <c r="D215" s="42">
        <f t="shared" si="2"/>
        <v>204</v>
      </c>
      <c r="E215" s="31">
        <v>43922</v>
      </c>
      <c r="F215" s="42">
        <f>+IFERROR(VLOOKUP(COVID_CL_CONFIRMA!$G215,'LOCALIZA HN'!$Q$9:$R$26,2,0),99)</f>
        <v>5</v>
      </c>
      <c r="G215" s="6" t="s">
        <v>32</v>
      </c>
      <c r="H215" s="12" t="s">
        <v>39</v>
      </c>
      <c r="I215" s="42" t="str">
        <f>+IFERROR(IF(VALUE(MID(VLOOKUP(H215,'LOCALIZA HN'!$B$9:$O$306,8,0),2,1))&lt;&gt;COVID_CL_CONFIRMA!$F215,"Error",VLOOKUP(H215,'LOCALIZA HN'!$B$9:$O$306,8,0)),99999)</f>
        <v>0511</v>
      </c>
      <c r="J215" s="8" t="s">
        <v>19</v>
      </c>
      <c r="K215" s="8">
        <v>43</v>
      </c>
      <c r="L215" s="11" t="s">
        <v>20</v>
      </c>
      <c r="M215" s="44" t="str">
        <f t="shared" si="13"/>
        <v>Confirmado</v>
      </c>
      <c r="N215" s="30"/>
      <c r="O215" s="30"/>
      <c r="P215" s="44" t="str">
        <f t="shared" si="14"/>
        <v>HONDURAS</v>
      </c>
      <c r="Q215" s="30"/>
    </row>
    <row r="216" spans="1:17" ht="14.25" customHeight="1">
      <c r="A216" s="41" t="str">
        <f t="shared" si="12"/>
        <v>San Pedro Sula43922205</v>
      </c>
      <c r="B216" s="41" t="str">
        <f>+COVID_CL_CONFIRMA!$H216&amp;COVID_CL_CONFIRMA!$E216</f>
        <v>San Pedro Sula43922</v>
      </c>
      <c r="C216" s="41" t="str">
        <f t="shared" si="1"/>
        <v>Cortes43922</v>
      </c>
      <c r="D216" s="42">
        <f t="shared" si="2"/>
        <v>205</v>
      </c>
      <c r="E216" s="31">
        <v>43922</v>
      </c>
      <c r="F216" s="42">
        <f>+IFERROR(VLOOKUP(COVID_CL_CONFIRMA!$G216,'LOCALIZA HN'!$Q$9:$R$26,2,0),99)</f>
        <v>5</v>
      </c>
      <c r="G216" s="6" t="s">
        <v>32</v>
      </c>
      <c r="H216" s="12" t="s">
        <v>33</v>
      </c>
      <c r="I216" s="42" t="str">
        <f>+IFERROR(IF(VALUE(MID(VLOOKUP(H216,'LOCALIZA HN'!$B$9:$O$306,8,0),2,1))&lt;&gt;COVID_CL_CONFIRMA!$F216,"Error",VLOOKUP(H216,'LOCALIZA HN'!$B$9:$O$306,8,0)),99999)</f>
        <v>0501</v>
      </c>
      <c r="J216" s="8" t="s">
        <v>28</v>
      </c>
      <c r="K216" s="8">
        <v>35</v>
      </c>
      <c r="L216" s="11" t="s">
        <v>20</v>
      </c>
      <c r="M216" s="44" t="str">
        <f t="shared" si="13"/>
        <v>Confirmado</v>
      </c>
      <c r="N216" s="30"/>
      <c r="O216" s="30"/>
      <c r="P216" s="44" t="str">
        <f t="shared" si="14"/>
        <v>HONDURAS</v>
      </c>
      <c r="Q216" s="30"/>
    </row>
    <row r="217" spans="1:17" ht="14.25" customHeight="1">
      <c r="A217" s="41" t="str">
        <f t="shared" si="12"/>
        <v>San Pedro Sula43922206</v>
      </c>
      <c r="B217" s="41" t="str">
        <f>+COVID_CL_CONFIRMA!$H217&amp;COVID_CL_CONFIRMA!$E217</f>
        <v>San Pedro Sula43922</v>
      </c>
      <c r="C217" s="41" t="str">
        <f t="shared" si="1"/>
        <v>Cortes43922</v>
      </c>
      <c r="D217" s="42">
        <f t="shared" si="2"/>
        <v>206</v>
      </c>
      <c r="E217" s="31">
        <v>43922</v>
      </c>
      <c r="F217" s="42">
        <f>+IFERROR(VLOOKUP(COVID_CL_CONFIRMA!$G217,'LOCALIZA HN'!$Q$9:$R$26,2,0),99)</f>
        <v>5</v>
      </c>
      <c r="G217" s="6" t="s">
        <v>32</v>
      </c>
      <c r="H217" s="12" t="s">
        <v>33</v>
      </c>
      <c r="I217" s="42" t="str">
        <f>+IFERROR(IF(VALUE(MID(VLOOKUP(H217,'LOCALIZA HN'!$B$9:$O$306,8,0),2,1))&lt;&gt;COVID_CL_CONFIRMA!$F217,"Error",VLOOKUP(H217,'LOCALIZA HN'!$B$9:$O$306,8,0)),99999)</f>
        <v>0501</v>
      </c>
      <c r="J217" s="8" t="s">
        <v>28</v>
      </c>
      <c r="K217" s="8">
        <v>52</v>
      </c>
      <c r="L217" s="11" t="s">
        <v>20</v>
      </c>
      <c r="M217" s="44" t="str">
        <f t="shared" si="13"/>
        <v>Confirmado</v>
      </c>
      <c r="N217" s="30"/>
      <c r="O217" s="30"/>
      <c r="P217" s="44" t="str">
        <f t="shared" si="14"/>
        <v>HONDURAS</v>
      </c>
      <c r="Q217" s="30"/>
    </row>
    <row r="218" spans="1:17" ht="14.25" customHeight="1">
      <c r="A218" s="41" t="str">
        <f t="shared" si="12"/>
        <v>San Pedro Sula43922207</v>
      </c>
      <c r="B218" s="41" t="str">
        <f>+COVID_CL_CONFIRMA!$H218&amp;COVID_CL_CONFIRMA!$E218</f>
        <v>San Pedro Sula43922</v>
      </c>
      <c r="C218" s="41" t="str">
        <f t="shared" si="1"/>
        <v>Cortes43922</v>
      </c>
      <c r="D218" s="42">
        <f t="shared" si="2"/>
        <v>207</v>
      </c>
      <c r="E218" s="31">
        <v>43922</v>
      </c>
      <c r="F218" s="42">
        <f>+IFERROR(VLOOKUP(COVID_CL_CONFIRMA!$G218,'LOCALIZA HN'!$Q$9:$R$26,2,0),99)</f>
        <v>5</v>
      </c>
      <c r="G218" s="6" t="s">
        <v>32</v>
      </c>
      <c r="H218" s="12" t="s">
        <v>33</v>
      </c>
      <c r="I218" s="42" t="str">
        <f>+IFERROR(IF(VALUE(MID(VLOOKUP(H218,'LOCALIZA HN'!$B$9:$O$306,8,0),2,1))&lt;&gt;COVID_CL_CONFIRMA!$F218,"Error",VLOOKUP(H218,'LOCALIZA HN'!$B$9:$O$306,8,0)),99999)</f>
        <v>0501</v>
      </c>
      <c r="J218" s="8" t="s">
        <v>28</v>
      </c>
      <c r="K218" s="8">
        <v>22</v>
      </c>
      <c r="L218" s="11" t="s">
        <v>20</v>
      </c>
      <c r="M218" s="44" t="str">
        <f t="shared" si="13"/>
        <v>Confirmado</v>
      </c>
      <c r="N218" s="30"/>
      <c r="O218" s="30"/>
      <c r="P218" s="44" t="str">
        <f t="shared" si="14"/>
        <v>HONDURAS</v>
      </c>
      <c r="Q218" s="30"/>
    </row>
    <row r="219" spans="1:17" ht="14.25" customHeight="1">
      <c r="A219" s="41" t="str">
        <f t="shared" si="12"/>
        <v>San Pedro Sula43922208</v>
      </c>
      <c r="B219" s="41" t="str">
        <f>+COVID_CL_CONFIRMA!$H219&amp;COVID_CL_CONFIRMA!$E219</f>
        <v>San Pedro Sula43922</v>
      </c>
      <c r="C219" s="41" t="str">
        <f t="shared" si="1"/>
        <v>Cortes43922</v>
      </c>
      <c r="D219" s="42">
        <f t="shared" si="2"/>
        <v>208</v>
      </c>
      <c r="E219" s="31">
        <v>43922</v>
      </c>
      <c r="F219" s="42">
        <f>+IFERROR(VLOOKUP(COVID_CL_CONFIRMA!$G219,'LOCALIZA HN'!$Q$9:$R$26,2,0),99)</f>
        <v>5</v>
      </c>
      <c r="G219" s="6" t="s">
        <v>32</v>
      </c>
      <c r="H219" s="12" t="s">
        <v>33</v>
      </c>
      <c r="I219" s="42" t="str">
        <f>+IFERROR(IF(VALUE(MID(VLOOKUP(H219,'LOCALIZA HN'!$B$9:$O$306,8,0),2,1))&lt;&gt;COVID_CL_CONFIRMA!$F219,"Error",VLOOKUP(H219,'LOCALIZA HN'!$B$9:$O$306,8,0)),99999)</f>
        <v>0501</v>
      </c>
      <c r="J219" s="8" t="s">
        <v>19</v>
      </c>
      <c r="K219" s="8">
        <v>37</v>
      </c>
      <c r="L219" s="11" t="s">
        <v>20</v>
      </c>
      <c r="M219" s="44" t="str">
        <f t="shared" si="13"/>
        <v>Confirmado</v>
      </c>
      <c r="N219" s="30"/>
      <c r="O219" s="30"/>
      <c r="P219" s="44" t="str">
        <f t="shared" si="14"/>
        <v>HONDURAS</v>
      </c>
      <c r="Q219" s="30"/>
    </row>
    <row r="220" spans="1:17" ht="14.25" customHeight="1">
      <c r="A220" s="41" t="str">
        <f t="shared" si="12"/>
        <v>Potrerillo43922209</v>
      </c>
      <c r="B220" s="41" t="str">
        <f>+COVID_CL_CONFIRMA!$H220&amp;COVID_CL_CONFIRMA!$E220</f>
        <v>Potrerillo43922</v>
      </c>
      <c r="C220" s="41" t="str">
        <f t="shared" si="1"/>
        <v>Cortes43922</v>
      </c>
      <c r="D220" s="42">
        <f t="shared" si="2"/>
        <v>209</v>
      </c>
      <c r="E220" s="31">
        <v>43922</v>
      </c>
      <c r="F220" s="42">
        <f>+IFERROR(VLOOKUP(COVID_CL_CONFIRMA!$G220,'LOCALIZA HN'!$Q$9:$R$26,2,0),99)</f>
        <v>5</v>
      </c>
      <c r="G220" s="6" t="s">
        <v>32</v>
      </c>
      <c r="H220" s="12" t="s">
        <v>68</v>
      </c>
      <c r="I220" s="42">
        <f>+IFERROR(IF(VALUE(MID(VLOOKUP(H220,'LOCALIZA HN'!$B$9:$O$306,8,0),2,1))&lt;&gt;COVID_CL_CONFIRMA!$F220,"Error",VLOOKUP(H220,'LOCALIZA HN'!$B$9:$O$306,8,0)),99999)</f>
        <v>99999</v>
      </c>
      <c r="J220" s="8" t="s">
        <v>28</v>
      </c>
      <c r="K220" s="8">
        <v>64</v>
      </c>
      <c r="L220" s="11" t="s">
        <v>20</v>
      </c>
      <c r="M220" s="44" t="str">
        <f t="shared" si="13"/>
        <v>Confirmado</v>
      </c>
      <c r="N220" s="30"/>
      <c r="O220" s="30"/>
      <c r="P220" s="44" t="str">
        <f t="shared" si="14"/>
        <v>HONDURAS</v>
      </c>
      <c r="Q220" s="30"/>
    </row>
    <row r="221" spans="1:17" ht="14.25" customHeight="1">
      <c r="A221" s="41" t="str">
        <f t="shared" si="12"/>
        <v>Villanueva43922210</v>
      </c>
      <c r="B221" s="41" t="str">
        <f>+COVID_CL_CONFIRMA!$H221&amp;COVID_CL_CONFIRMA!$E221</f>
        <v>Villanueva43922</v>
      </c>
      <c r="C221" s="41" t="str">
        <f t="shared" si="1"/>
        <v>Cortes43922</v>
      </c>
      <c r="D221" s="42">
        <f t="shared" si="2"/>
        <v>210</v>
      </c>
      <c r="E221" s="31">
        <v>43922</v>
      </c>
      <c r="F221" s="42">
        <f>+IFERROR(VLOOKUP(COVID_CL_CONFIRMA!$G221,'LOCALIZA HN'!$Q$9:$R$26,2,0),99)</f>
        <v>5</v>
      </c>
      <c r="G221" s="6" t="s">
        <v>32</v>
      </c>
      <c r="H221" s="12" t="s">
        <v>39</v>
      </c>
      <c r="I221" s="42" t="str">
        <f>+IFERROR(IF(VALUE(MID(VLOOKUP(H221,'LOCALIZA HN'!$B$9:$O$306,8,0),2,1))&lt;&gt;COVID_CL_CONFIRMA!$F221,"Error",VLOOKUP(H221,'LOCALIZA HN'!$B$9:$O$306,8,0)),99999)</f>
        <v>0511</v>
      </c>
      <c r="J221" s="8" t="s">
        <v>28</v>
      </c>
      <c r="K221" s="8">
        <v>27</v>
      </c>
      <c r="L221" s="11" t="s">
        <v>20</v>
      </c>
      <c r="M221" s="44" t="str">
        <f t="shared" si="13"/>
        <v>Confirmado</v>
      </c>
      <c r="N221" s="30"/>
      <c r="O221" s="30"/>
      <c r="P221" s="44" t="str">
        <f t="shared" si="14"/>
        <v>HONDURAS</v>
      </c>
      <c r="Q221" s="30"/>
    </row>
    <row r="222" spans="1:17" ht="14.25" customHeight="1">
      <c r="A222" s="41" t="str">
        <f t="shared" si="12"/>
        <v>San Pedro Sula43922211</v>
      </c>
      <c r="B222" s="41" t="str">
        <f>+COVID_CL_CONFIRMA!$H222&amp;COVID_CL_CONFIRMA!$E222</f>
        <v>San Pedro Sula43922</v>
      </c>
      <c r="C222" s="41" t="str">
        <f t="shared" si="1"/>
        <v>Cortes43922</v>
      </c>
      <c r="D222" s="42">
        <f t="shared" si="2"/>
        <v>211</v>
      </c>
      <c r="E222" s="31">
        <v>43922</v>
      </c>
      <c r="F222" s="42">
        <f>+IFERROR(VLOOKUP(COVID_CL_CONFIRMA!$G222,'LOCALIZA HN'!$Q$9:$R$26,2,0),99)</f>
        <v>5</v>
      </c>
      <c r="G222" s="6" t="s">
        <v>32</v>
      </c>
      <c r="H222" s="12" t="s">
        <v>33</v>
      </c>
      <c r="I222" s="42" t="str">
        <f>+IFERROR(IF(VALUE(MID(VLOOKUP(H222,'LOCALIZA HN'!$B$9:$O$306,8,0),2,1))&lt;&gt;COVID_CL_CONFIRMA!$F222,"Error",VLOOKUP(H222,'LOCALIZA HN'!$B$9:$O$306,8,0)),99999)</f>
        <v>0501</v>
      </c>
      <c r="J222" s="8" t="s">
        <v>28</v>
      </c>
      <c r="K222" s="8">
        <v>36</v>
      </c>
      <c r="L222" s="11" t="s">
        <v>20</v>
      </c>
      <c r="M222" s="44" t="str">
        <f t="shared" si="13"/>
        <v>Confirmado</v>
      </c>
      <c r="N222" s="30"/>
      <c r="O222" s="30"/>
      <c r="P222" s="44" t="str">
        <f t="shared" si="14"/>
        <v>HONDURAS</v>
      </c>
      <c r="Q222" s="30"/>
    </row>
    <row r="223" spans="1:17" ht="14.25" customHeight="1">
      <c r="A223" s="41" t="str">
        <f t="shared" si="12"/>
        <v>San Pedro Sula43922212</v>
      </c>
      <c r="B223" s="41" t="str">
        <f>+COVID_CL_CONFIRMA!$H223&amp;COVID_CL_CONFIRMA!$E223</f>
        <v>San Pedro Sula43922</v>
      </c>
      <c r="C223" s="41" t="str">
        <f t="shared" si="1"/>
        <v>Cortes43922</v>
      </c>
      <c r="D223" s="42">
        <f t="shared" si="2"/>
        <v>212</v>
      </c>
      <c r="E223" s="31">
        <v>43922</v>
      </c>
      <c r="F223" s="42">
        <f>+IFERROR(VLOOKUP(COVID_CL_CONFIRMA!$G223,'LOCALIZA HN'!$Q$9:$R$26,2,0),99)</f>
        <v>5</v>
      </c>
      <c r="G223" s="6" t="s">
        <v>32</v>
      </c>
      <c r="H223" s="12" t="s">
        <v>33</v>
      </c>
      <c r="I223" s="42" t="str">
        <f>+IFERROR(IF(VALUE(MID(VLOOKUP(H223,'LOCALIZA HN'!$B$9:$O$306,8,0),2,1))&lt;&gt;COVID_CL_CONFIRMA!$F223,"Error",VLOOKUP(H223,'LOCALIZA HN'!$B$9:$O$306,8,0)),99999)</f>
        <v>0501</v>
      </c>
      <c r="J223" s="8" t="s">
        <v>28</v>
      </c>
      <c r="K223" s="8">
        <v>50</v>
      </c>
      <c r="L223" s="11" t="s">
        <v>20</v>
      </c>
      <c r="M223" s="44" t="str">
        <f t="shared" si="13"/>
        <v>Confirmado</v>
      </c>
      <c r="N223" s="30"/>
      <c r="O223" s="30"/>
      <c r="P223" s="44" t="str">
        <f t="shared" si="14"/>
        <v>HONDURAS</v>
      </c>
      <c r="Q223" s="30"/>
    </row>
    <row r="224" spans="1:17" ht="14.25" customHeight="1">
      <c r="A224" s="41" t="str">
        <f t="shared" si="12"/>
        <v>El Progreso43922213</v>
      </c>
      <c r="B224" s="41" t="str">
        <f>+COVID_CL_CONFIRMA!$H224&amp;COVID_CL_CONFIRMA!$E224</f>
        <v>El Progreso43922</v>
      </c>
      <c r="C224" s="41" t="str">
        <f t="shared" si="1"/>
        <v>Yoro43922</v>
      </c>
      <c r="D224" s="42">
        <f t="shared" si="2"/>
        <v>213</v>
      </c>
      <c r="E224" s="31">
        <v>43922</v>
      </c>
      <c r="F224" s="42">
        <f>+IFERROR(VLOOKUP(COVID_CL_CONFIRMA!$G224,'LOCALIZA HN'!$Q$9:$R$26,2,0),99)</f>
        <v>18</v>
      </c>
      <c r="G224" s="6" t="s">
        <v>46</v>
      </c>
      <c r="H224" s="12" t="s">
        <v>69</v>
      </c>
      <c r="I224" s="42" t="str">
        <f>+IFERROR(IF(VALUE(MID(VLOOKUP(H224,'LOCALIZA HN'!$B$9:$O$306,8,0),2,1))&lt;&gt;COVID_CL_CONFIRMA!$F224,"Error",VLOOKUP(H224,'LOCALIZA HN'!$B$9:$O$306,8,0)),99999)</f>
        <v>Error</v>
      </c>
      <c r="J224" s="8" t="s">
        <v>28</v>
      </c>
      <c r="K224" s="8">
        <v>36</v>
      </c>
      <c r="L224" s="11" t="s">
        <v>20</v>
      </c>
      <c r="M224" s="44" t="str">
        <f t="shared" si="13"/>
        <v>Confirmado</v>
      </c>
      <c r="N224" s="30"/>
      <c r="O224" s="30"/>
      <c r="P224" s="44" t="str">
        <f t="shared" si="14"/>
        <v>HONDURAS</v>
      </c>
      <c r="Q224" s="30"/>
    </row>
    <row r="225" spans="1:17" ht="14.25" customHeight="1">
      <c r="A225" s="41" t="str">
        <f t="shared" si="12"/>
        <v>Villanueva43922214</v>
      </c>
      <c r="B225" s="41" t="str">
        <f>+COVID_CL_CONFIRMA!$H225&amp;COVID_CL_CONFIRMA!$E225</f>
        <v>Villanueva43922</v>
      </c>
      <c r="C225" s="41" t="str">
        <f t="shared" si="1"/>
        <v>Cortes43922</v>
      </c>
      <c r="D225" s="42">
        <f t="shared" si="2"/>
        <v>214</v>
      </c>
      <c r="E225" s="31">
        <v>43922</v>
      </c>
      <c r="F225" s="42">
        <f>+IFERROR(VLOOKUP(COVID_CL_CONFIRMA!$G225,'LOCALIZA HN'!$Q$9:$R$26,2,0),99)</f>
        <v>5</v>
      </c>
      <c r="G225" s="6" t="s">
        <v>32</v>
      </c>
      <c r="H225" s="12" t="s">
        <v>39</v>
      </c>
      <c r="I225" s="42" t="str">
        <f>+IFERROR(IF(VALUE(MID(VLOOKUP(H225,'LOCALIZA HN'!$B$9:$O$306,8,0),2,1))&lt;&gt;COVID_CL_CONFIRMA!$F225,"Error",VLOOKUP(H225,'LOCALIZA HN'!$B$9:$O$306,8,0)),99999)</f>
        <v>0511</v>
      </c>
      <c r="J225" s="8" t="s">
        <v>19</v>
      </c>
      <c r="K225" s="8">
        <v>26</v>
      </c>
      <c r="L225" s="11" t="s">
        <v>20</v>
      </c>
      <c r="M225" s="44" t="str">
        <f t="shared" si="13"/>
        <v>Confirmado</v>
      </c>
      <c r="N225" s="30"/>
      <c r="O225" s="30"/>
      <c r="P225" s="44" t="str">
        <f t="shared" si="14"/>
        <v>HONDURAS</v>
      </c>
      <c r="Q225" s="30"/>
    </row>
    <row r="226" spans="1:17" ht="14.25" customHeight="1">
      <c r="A226" s="41" t="str">
        <f t="shared" si="12"/>
        <v>Villanueva43922215</v>
      </c>
      <c r="B226" s="41" t="str">
        <f>+COVID_CL_CONFIRMA!$H226&amp;COVID_CL_CONFIRMA!$E226</f>
        <v>Villanueva43922</v>
      </c>
      <c r="C226" s="41" t="str">
        <f t="shared" si="1"/>
        <v>Cortes43922</v>
      </c>
      <c r="D226" s="42">
        <f t="shared" si="2"/>
        <v>215</v>
      </c>
      <c r="E226" s="31">
        <v>43922</v>
      </c>
      <c r="F226" s="42">
        <f>+IFERROR(VLOOKUP(COVID_CL_CONFIRMA!$G226,'LOCALIZA HN'!$Q$9:$R$26,2,0),99)</f>
        <v>5</v>
      </c>
      <c r="G226" s="6" t="s">
        <v>32</v>
      </c>
      <c r="H226" s="12" t="s">
        <v>39</v>
      </c>
      <c r="I226" s="42" t="str">
        <f>+IFERROR(IF(VALUE(MID(VLOOKUP(H226,'LOCALIZA HN'!$B$9:$O$306,8,0),2,1))&lt;&gt;COVID_CL_CONFIRMA!$F226,"Error",VLOOKUP(H226,'LOCALIZA HN'!$B$9:$O$306,8,0)),99999)</f>
        <v>0511</v>
      </c>
      <c r="J226" s="8" t="s">
        <v>28</v>
      </c>
      <c r="K226" s="8">
        <v>42</v>
      </c>
      <c r="L226" s="11" t="s">
        <v>20</v>
      </c>
      <c r="M226" s="44" t="str">
        <f t="shared" si="13"/>
        <v>Confirmado</v>
      </c>
      <c r="N226" s="30"/>
      <c r="O226" s="30"/>
      <c r="P226" s="44" t="str">
        <f t="shared" si="14"/>
        <v>HONDURAS</v>
      </c>
      <c r="Q226" s="30"/>
    </row>
    <row r="227" spans="1:17" ht="14.25" customHeight="1">
      <c r="A227" s="41" t="str">
        <f t="shared" si="12"/>
        <v>Pimienta43922216</v>
      </c>
      <c r="B227" s="41" t="str">
        <f>+COVID_CL_CONFIRMA!$H227&amp;COVID_CL_CONFIRMA!$E227</f>
        <v>Pimienta43922</v>
      </c>
      <c r="C227" s="41" t="str">
        <f t="shared" si="1"/>
        <v>Cortes43922</v>
      </c>
      <c r="D227" s="42">
        <f t="shared" si="2"/>
        <v>216</v>
      </c>
      <c r="E227" s="31">
        <v>43922</v>
      </c>
      <c r="F227" s="42">
        <f>+IFERROR(VLOOKUP(COVID_CL_CONFIRMA!$G227,'LOCALIZA HN'!$Q$9:$R$26,2,0),99)</f>
        <v>5</v>
      </c>
      <c r="G227" s="6" t="s">
        <v>32</v>
      </c>
      <c r="H227" s="12" t="s">
        <v>70</v>
      </c>
      <c r="I227" s="42" t="str">
        <f>+IFERROR(IF(VALUE(MID(VLOOKUP(H227,'LOCALIZA HN'!$B$9:$O$306,8,0),2,1))&lt;&gt;COVID_CL_CONFIRMA!$F227,"Error",VLOOKUP(H227,'LOCALIZA HN'!$B$9:$O$306,8,0)),99999)</f>
        <v>0504</v>
      </c>
      <c r="J227" s="8" t="s">
        <v>28</v>
      </c>
      <c r="K227" s="8">
        <v>25</v>
      </c>
      <c r="L227" s="11" t="s">
        <v>20</v>
      </c>
      <c r="M227" s="44" t="str">
        <f t="shared" si="13"/>
        <v>Confirmado</v>
      </c>
      <c r="N227" s="30"/>
      <c r="O227" s="30"/>
      <c r="P227" s="44" t="str">
        <f t="shared" si="14"/>
        <v>HONDURAS</v>
      </c>
      <c r="Q227" s="30"/>
    </row>
    <row r="228" spans="1:17" ht="14.25" customHeight="1">
      <c r="A228" s="41" t="str">
        <f t="shared" si="12"/>
        <v>Pimienta43922217</v>
      </c>
      <c r="B228" s="41" t="str">
        <f>+COVID_CL_CONFIRMA!$H228&amp;COVID_CL_CONFIRMA!$E228</f>
        <v>Pimienta43922</v>
      </c>
      <c r="C228" s="41" t="str">
        <f t="shared" si="1"/>
        <v>Cortes43922</v>
      </c>
      <c r="D228" s="42">
        <f t="shared" si="2"/>
        <v>217</v>
      </c>
      <c r="E228" s="31">
        <v>43922</v>
      </c>
      <c r="F228" s="42">
        <f>+IFERROR(VLOOKUP(COVID_CL_CONFIRMA!$G228,'LOCALIZA HN'!$Q$9:$R$26,2,0),99)</f>
        <v>5</v>
      </c>
      <c r="G228" s="6" t="s">
        <v>32</v>
      </c>
      <c r="H228" s="12" t="s">
        <v>70</v>
      </c>
      <c r="I228" s="42" t="str">
        <f>+IFERROR(IF(VALUE(MID(VLOOKUP(H228,'LOCALIZA HN'!$B$9:$O$306,8,0),2,1))&lt;&gt;COVID_CL_CONFIRMA!$F228,"Error",VLOOKUP(H228,'LOCALIZA HN'!$B$9:$O$306,8,0)),99999)</f>
        <v>0504</v>
      </c>
      <c r="J228" s="8" t="s">
        <v>19</v>
      </c>
      <c r="K228" s="8">
        <v>18</v>
      </c>
      <c r="L228" s="11" t="s">
        <v>20</v>
      </c>
      <c r="M228" s="44" t="str">
        <f t="shared" si="13"/>
        <v>Confirmado</v>
      </c>
      <c r="N228" s="30"/>
      <c r="O228" s="30"/>
      <c r="P228" s="44" t="str">
        <f t="shared" si="14"/>
        <v>HONDURAS</v>
      </c>
      <c r="Q228" s="30"/>
    </row>
    <row r="229" spans="1:17" ht="14.25" customHeight="1">
      <c r="A229" s="41" t="str">
        <f t="shared" si="12"/>
        <v>San Pedro Sula43922218</v>
      </c>
      <c r="B229" s="41" t="str">
        <f>+COVID_CL_CONFIRMA!$H229&amp;COVID_CL_CONFIRMA!$E229</f>
        <v>San Pedro Sula43922</v>
      </c>
      <c r="C229" s="41" t="str">
        <f t="shared" si="1"/>
        <v>Cortes43922</v>
      </c>
      <c r="D229" s="42">
        <f t="shared" si="2"/>
        <v>218</v>
      </c>
      <c r="E229" s="31">
        <v>43922</v>
      </c>
      <c r="F229" s="42">
        <f>+IFERROR(VLOOKUP(COVID_CL_CONFIRMA!$G229,'LOCALIZA HN'!$Q$9:$R$26,2,0),99)</f>
        <v>5</v>
      </c>
      <c r="G229" s="6" t="s">
        <v>32</v>
      </c>
      <c r="H229" s="12" t="s">
        <v>33</v>
      </c>
      <c r="I229" s="42" t="str">
        <f>+IFERROR(IF(VALUE(MID(VLOOKUP(H229,'LOCALIZA HN'!$B$9:$O$306,8,0),2,1))&lt;&gt;COVID_CL_CONFIRMA!$F229,"Error",VLOOKUP(H229,'LOCALIZA HN'!$B$9:$O$306,8,0)),99999)</f>
        <v>0501</v>
      </c>
      <c r="J229" s="8" t="s">
        <v>28</v>
      </c>
      <c r="K229" s="8">
        <v>26</v>
      </c>
      <c r="L229" s="11" t="s">
        <v>20</v>
      </c>
      <c r="M229" s="44" t="str">
        <f t="shared" si="13"/>
        <v>Confirmado</v>
      </c>
      <c r="N229" s="30"/>
      <c r="O229" s="30"/>
      <c r="P229" s="44" t="str">
        <f t="shared" si="14"/>
        <v>HONDURAS</v>
      </c>
      <c r="Q229" s="30"/>
    </row>
    <row r="230" spans="1:17" ht="14.25" customHeight="1">
      <c r="A230" s="41" t="str">
        <f t="shared" si="12"/>
        <v>El Progreso43922219</v>
      </c>
      <c r="B230" s="41" t="str">
        <f>+COVID_CL_CONFIRMA!$H230&amp;COVID_CL_CONFIRMA!$E230</f>
        <v>El Progreso43922</v>
      </c>
      <c r="C230" s="41" t="str">
        <f t="shared" si="1"/>
        <v>Yoro43922</v>
      </c>
      <c r="D230" s="42">
        <f t="shared" si="2"/>
        <v>219</v>
      </c>
      <c r="E230" s="31">
        <v>43922</v>
      </c>
      <c r="F230" s="42">
        <f>+IFERROR(VLOOKUP(COVID_CL_CONFIRMA!$G230,'LOCALIZA HN'!$Q$9:$R$26,2,0),99)</f>
        <v>18</v>
      </c>
      <c r="G230" s="6" t="s">
        <v>46</v>
      </c>
      <c r="H230" s="12" t="s">
        <v>69</v>
      </c>
      <c r="I230" s="42" t="str">
        <f>+IFERROR(IF(VALUE(MID(VLOOKUP(H230,'LOCALIZA HN'!$B$9:$O$306,8,0),2,1))&lt;&gt;COVID_CL_CONFIRMA!$F230,"Error",VLOOKUP(H230,'LOCALIZA HN'!$B$9:$O$306,8,0)),99999)</f>
        <v>Error</v>
      </c>
      <c r="J230" s="8" t="s">
        <v>28</v>
      </c>
      <c r="K230" s="8">
        <v>69</v>
      </c>
      <c r="L230" s="11" t="s">
        <v>20</v>
      </c>
      <c r="M230" s="44" t="str">
        <f t="shared" si="13"/>
        <v>Confirmado</v>
      </c>
      <c r="N230" s="30"/>
      <c r="O230" s="30"/>
      <c r="P230" s="44" t="str">
        <f t="shared" si="14"/>
        <v>HONDURAS</v>
      </c>
      <c r="Q230" s="30"/>
    </row>
    <row r="231" spans="1:17" ht="14.25" customHeight="1">
      <c r="A231" s="41" t="str">
        <f t="shared" si="12"/>
        <v>43923220</v>
      </c>
      <c r="B231" s="41" t="str">
        <f>+COVID_CL_CONFIRMA!$H231&amp;COVID_CL_CONFIRMA!$E231</f>
        <v>43923</v>
      </c>
      <c r="C231" s="41" t="str">
        <f t="shared" si="1"/>
        <v>Cortes43923</v>
      </c>
      <c r="D231" s="42">
        <f t="shared" si="2"/>
        <v>220</v>
      </c>
      <c r="E231" s="31">
        <v>43923</v>
      </c>
      <c r="F231" s="42">
        <f>+IFERROR(VLOOKUP(COVID_CL_CONFIRMA!$G231,'LOCALIZA HN'!$Q$9:$R$26,2,0),99)</f>
        <v>5</v>
      </c>
      <c r="G231" s="6" t="s">
        <v>32</v>
      </c>
      <c r="H231" s="12"/>
      <c r="I231" s="42">
        <f>+IFERROR(IF(VALUE(MID(VLOOKUP(H231,'LOCALIZA HN'!$B$9:$O$306,8,0),2,1))&lt;&gt;COVID_CL_CONFIRMA!$F231,"Error",VLOOKUP(H231,'LOCALIZA HN'!$B$9:$O$306,8,0)),99999)</f>
        <v>99999</v>
      </c>
      <c r="J231" s="8" t="s">
        <v>19</v>
      </c>
      <c r="K231" s="8">
        <v>30</v>
      </c>
      <c r="L231" s="11" t="s">
        <v>20</v>
      </c>
      <c r="M231" s="44" t="str">
        <f t="shared" si="13"/>
        <v>Confirmado</v>
      </c>
      <c r="N231" s="30"/>
      <c r="O231" s="30"/>
      <c r="P231" s="44" t="str">
        <f t="shared" si="14"/>
        <v>HONDURAS</v>
      </c>
      <c r="Q231" s="30"/>
    </row>
    <row r="232" spans="1:17" ht="14.25" customHeight="1">
      <c r="A232" s="41" t="str">
        <f t="shared" si="12"/>
        <v>43923221</v>
      </c>
      <c r="B232" s="41" t="str">
        <f>+COVID_CL_CONFIRMA!$H232&amp;COVID_CL_CONFIRMA!$E232</f>
        <v>43923</v>
      </c>
      <c r="C232" s="41" t="str">
        <f t="shared" si="1"/>
        <v>Francisco Morazan43923</v>
      </c>
      <c r="D232" s="42">
        <f t="shared" si="2"/>
        <v>221</v>
      </c>
      <c r="E232" s="31">
        <v>43923</v>
      </c>
      <c r="F232" s="42">
        <f>+IFERROR(VLOOKUP(COVID_CL_CONFIRMA!$G232,'LOCALIZA HN'!$Q$9:$R$26,2,0),99)</f>
        <v>8</v>
      </c>
      <c r="G232" s="6" t="s">
        <v>17</v>
      </c>
      <c r="H232" s="12"/>
      <c r="I232" s="42">
        <f>+IFERROR(IF(VALUE(MID(VLOOKUP(H232,'LOCALIZA HN'!$B$9:$O$306,8,0),2,1))&lt;&gt;COVID_CL_CONFIRMA!$F232,"Error",VLOOKUP(H232,'LOCALIZA HN'!$B$9:$O$306,8,0)),99999)</f>
        <v>99999</v>
      </c>
      <c r="J232" s="8" t="s">
        <v>28</v>
      </c>
      <c r="K232" s="8">
        <v>32</v>
      </c>
      <c r="L232" s="11" t="s">
        <v>20</v>
      </c>
      <c r="M232" s="44" t="str">
        <f t="shared" si="13"/>
        <v>Confirmado</v>
      </c>
      <c r="N232" s="30"/>
      <c r="O232" s="30"/>
      <c r="P232" s="44" t="str">
        <f t="shared" si="14"/>
        <v>HONDURAS</v>
      </c>
      <c r="Q232" s="30"/>
    </row>
    <row r="233" spans="1:17" ht="14.25" customHeight="1">
      <c r="A233" s="41" t="str">
        <f t="shared" si="12"/>
        <v>43923222</v>
      </c>
      <c r="B233" s="41" t="str">
        <f>+COVID_CL_CONFIRMA!$H233&amp;COVID_CL_CONFIRMA!$E233</f>
        <v>43923</v>
      </c>
      <c r="C233" s="41" t="str">
        <f t="shared" si="1"/>
        <v>La Paz43923</v>
      </c>
      <c r="D233" s="42">
        <f t="shared" si="2"/>
        <v>222</v>
      </c>
      <c r="E233" s="31">
        <v>43923</v>
      </c>
      <c r="F233" s="42">
        <f>+IFERROR(VLOOKUP(COVID_CL_CONFIRMA!$G233,'LOCALIZA HN'!$Q$9:$R$26,2,0),99)</f>
        <v>12</v>
      </c>
      <c r="G233" s="6" t="s">
        <v>71</v>
      </c>
      <c r="H233" s="12"/>
      <c r="I233" s="42">
        <f>+IFERROR(IF(VALUE(MID(VLOOKUP(H233,'LOCALIZA HN'!$B$9:$O$306,8,0),2,1))&lt;&gt;COVID_CL_CONFIRMA!$F233,"Error",VLOOKUP(H233,'LOCALIZA HN'!$B$9:$O$306,8,0)),99999)</f>
        <v>99999</v>
      </c>
      <c r="J233" s="8" t="s">
        <v>28</v>
      </c>
      <c r="K233" s="8">
        <v>53</v>
      </c>
      <c r="L233" s="11" t="s">
        <v>20</v>
      </c>
      <c r="M233" s="44" t="str">
        <f t="shared" si="13"/>
        <v>Confirmado</v>
      </c>
      <c r="N233" s="30"/>
      <c r="O233" s="30"/>
      <c r="P233" s="44" t="str">
        <f t="shared" si="14"/>
        <v>HONDURAS</v>
      </c>
      <c r="Q233" s="30"/>
    </row>
    <row r="234" spans="1:17" ht="14.25" customHeight="1">
      <c r="A234" s="41" t="str">
        <f t="shared" si="12"/>
        <v>Distrito Central43924223</v>
      </c>
      <c r="B234" s="41" t="str">
        <f>+COVID_CL_CONFIRMA!$H234&amp;COVID_CL_CONFIRMA!$E234</f>
        <v>Distrito Central43924</v>
      </c>
      <c r="C234" s="41" t="str">
        <f t="shared" si="1"/>
        <v>Francisco Morazan43924</v>
      </c>
      <c r="D234" s="42">
        <f t="shared" si="2"/>
        <v>223</v>
      </c>
      <c r="E234" s="31">
        <v>43924</v>
      </c>
      <c r="F234" s="42">
        <f>+IFERROR(VLOOKUP(COVID_CL_CONFIRMA!$G234,'LOCALIZA HN'!$Q$9:$R$26,2,0),99)</f>
        <v>8</v>
      </c>
      <c r="G234" s="6" t="s">
        <v>17</v>
      </c>
      <c r="H234" s="12" t="s">
        <v>18</v>
      </c>
      <c r="I234" s="42" t="str">
        <f>+IFERROR(IF(VALUE(MID(VLOOKUP(H234,'LOCALIZA HN'!$B$9:$O$306,8,0),2,1))&lt;&gt;COVID_CL_CONFIRMA!$F234,"Error",VLOOKUP(H234,'LOCALIZA HN'!$B$9:$O$306,8,0)),99999)</f>
        <v>0801</v>
      </c>
      <c r="J234" s="8" t="s">
        <v>19</v>
      </c>
      <c r="K234" s="8">
        <v>82</v>
      </c>
      <c r="L234" s="11" t="s">
        <v>20</v>
      </c>
      <c r="M234" s="44" t="str">
        <f t="shared" si="13"/>
        <v>Confirmado</v>
      </c>
      <c r="N234" s="30"/>
      <c r="O234" s="30"/>
      <c r="P234" s="44" t="str">
        <f t="shared" si="14"/>
        <v>HONDURAS</v>
      </c>
      <c r="Q234" s="30"/>
    </row>
    <row r="235" spans="1:17" ht="14.25" customHeight="1">
      <c r="A235" s="41" t="str">
        <f t="shared" si="12"/>
        <v>Las Vegas43924224</v>
      </c>
      <c r="B235" s="41" t="str">
        <f>+COVID_CL_CONFIRMA!$H235&amp;COVID_CL_CONFIRMA!$E235</f>
        <v>Las Vegas43924</v>
      </c>
      <c r="C235" s="41" t="str">
        <f t="shared" si="1"/>
        <v>Santa Barbara43924</v>
      </c>
      <c r="D235" s="42">
        <f t="shared" si="2"/>
        <v>224</v>
      </c>
      <c r="E235" s="31">
        <v>43924</v>
      </c>
      <c r="F235" s="42">
        <f>+IFERROR(VLOOKUP(COVID_CL_CONFIRMA!$G235,'LOCALIZA HN'!$Q$9:$R$26,2,0),99)</f>
        <v>16</v>
      </c>
      <c r="G235" s="6" t="s">
        <v>59</v>
      </c>
      <c r="H235" s="12" t="s">
        <v>67</v>
      </c>
      <c r="I235" s="42" t="str">
        <f>+IFERROR(IF(VALUE(MID(VLOOKUP(H235,'LOCALIZA HN'!$B$9:$O$306,8,0),2,1))&lt;&gt;COVID_CL_CONFIRMA!$F235,"Error",VLOOKUP(H235,'LOCALIZA HN'!$B$9:$O$306,8,0)),99999)</f>
        <v>Error</v>
      </c>
      <c r="J235" s="8" t="s">
        <v>28</v>
      </c>
      <c r="K235" s="8">
        <v>37</v>
      </c>
      <c r="L235" s="11" t="s">
        <v>20</v>
      </c>
      <c r="M235" s="44" t="str">
        <f t="shared" si="13"/>
        <v>Confirmado</v>
      </c>
      <c r="N235" s="30"/>
      <c r="O235" s="30"/>
      <c r="P235" s="44" t="str">
        <f t="shared" si="14"/>
        <v>HONDURAS</v>
      </c>
      <c r="Q235" s="30"/>
    </row>
    <row r="236" spans="1:17" ht="14.25" customHeight="1">
      <c r="A236" s="41" t="str">
        <f t="shared" si="12"/>
        <v>Las Vegas43924225</v>
      </c>
      <c r="B236" s="41" t="str">
        <f>+COVID_CL_CONFIRMA!$H236&amp;COVID_CL_CONFIRMA!$E236</f>
        <v>Las Vegas43924</v>
      </c>
      <c r="C236" s="41" t="str">
        <f t="shared" si="1"/>
        <v>Santa Barbara43924</v>
      </c>
      <c r="D236" s="42">
        <f t="shared" si="2"/>
        <v>225</v>
      </c>
      <c r="E236" s="31">
        <v>43924</v>
      </c>
      <c r="F236" s="42">
        <f>+IFERROR(VLOOKUP(COVID_CL_CONFIRMA!$G236,'LOCALIZA HN'!$Q$9:$R$26,2,0),99)</f>
        <v>16</v>
      </c>
      <c r="G236" s="6" t="s">
        <v>59</v>
      </c>
      <c r="H236" s="12" t="s">
        <v>67</v>
      </c>
      <c r="I236" s="42" t="str">
        <f>+IFERROR(IF(VALUE(MID(VLOOKUP(H236,'LOCALIZA HN'!$B$9:$O$306,8,0),2,1))&lt;&gt;COVID_CL_CONFIRMA!$F236,"Error",VLOOKUP(H236,'LOCALIZA HN'!$B$9:$O$306,8,0)),99999)</f>
        <v>Error</v>
      </c>
      <c r="J236" s="8" t="s">
        <v>19</v>
      </c>
      <c r="K236" s="8">
        <v>41</v>
      </c>
      <c r="L236" s="11" t="s">
        <v>20</v>
      </c>
      <c r="M236" s="44" t="str">
        <f t="shared" si="13"/>
        <v>Confirmado</v>
      </c>
      <c r="N236" s="30"/>
      <c r="O236" s="30"/>
      <c r="P236" s="44" t="str">
        <f t="shared" si="14"/>
        <v>HONDURAS</v>
      </c>
      <c r="Q236" s="30"/>
    </row>
    <row r="237" spans="1:17" ht="14.25" customHeight="1">
      <c r="A237" s="41" t="str">
        <f t="shared" si="12"/>
        <v>Las Vegas43924226</v>
      </c>
      <c r="B237" s="41" t="str">
        <f>+COVID_CL_CONFIRMA!$H237&amp;COVID_CL_CONFIRMA!$E237</f>
        <v>Las Vegas43924</v>
      </c>
      <c r="C237" s="41" t="str">
        <f t="shared" si="1"/>
        <v>Santa Barbara43924</v>
      </c>
      <c r="D237" s="42">
        <f t="shared" si="2"/>
        <v>226</v>
      </c>
      <c r="E237" s="31">
        <v>43924</v>
      </c>
      <c r="F237" s="42">
        <f>+IFERROR(VLOOKUP(COVID_CL_CONFIRMA!$G237,'LOCALIZA HN'!$Q$9:$R$26,2,0),99)</f>
        <v>16</v>
      </c>
      <c r="G237" s="6" t="s">
        <v>59</v>
      </c>
      <c r="H237" s="12" t="s">
        <v>67</v>
      </c>
      <c r="I237" s="42" t="str">
        <f>+IFERROR(IF(VALUE(MID(VLOOKUP(H237,'LOCALIZA HN'!$B$9:$O$306,8,0),2,1))&lt;&gt;COVID_CL_CONFIRMA!$F237,"Error",VLOOKUP(H237,'LOCALIZA HN'!$B$9:$O$306,8,0)),99999)</f>
        <v>Error</v>
      </c>
      <c r="J237" s="8" t="s">
        <v>19</v>
      </c>
      <c r="K237" s="8">
        <v>47</v>
      </c>
      <c r="L237" s="11" t="s">
        <v>20</v>
      </c>
      <c r="M237" s="44" t="str">
        <f t="shared" si="13"/>
        <v>Confirmado</v>
      </c>
      <c r="N237" s="30"/>
      <c r="O237" s="30"/>
      <c r="P237" s="44" t="str">
        <f t="shared" si="14"/>
        <v>HONDURAS</v>
      </c>
      <c r="Q237" s="30"/>
    </row>
    <row r="238" spans="1:17" ht="14.25" customHeight="1">
      <c r="A238" s="41" t="str">
        <f t="shared" si="12"/>
        <v>San Pedro Sula43924227</v>
      </c>
      <c r="B238" s="41" t="str">
        <f>+COVID_CL_CONFIRMA!$H238&amp;COVID_CL_CONFIRMA!$E238</f>
        <v>San Pedro Sula43924</v>
      </c>
      <c r="C238" s="41" t="str">
        <f t="shared" si="1"/>
        <v>Cortes43924</v>
      </c>
      <c r="D238" s="42">
        <f t="shared" si="2"/>
        <v>227</v>
      </c>
      <c r="E238" s="31">
        <v>43924</v>
      </c>
      <c r="F238" s="42">
        <f>+IFERROR(VLOOKUP(COVID_CL_CONFIRMA!$G238,'LOCALIZA HN'!$Q$9:$R$26,2,0),99)</f>
        <v>5</v>
      </c>
      <c r="G238" s="6" t="s">
        <v>32</v>
      </c>
      <c r="H238" s="12" t="s">
        <v>33</v>
      </c>
      <c r="I238" s="42" t="str">
        <f>+IFERROR(IF(VALUE(MID(VLOOKUP(H238,'LOCALIZA HN'!$B$9:$O$306,8,0),2,1))&lt;&gt;COVID_CL_CONFIRMA!$F238,"Error",VLOOKUP(H238,'LOCALIZA HN'!$B$9:$O$306,8,0)),99999)</f>
        <v>0501</v>
      </c>
      <c r="J238" s="8" t="s">
        <v>19</v>
      </c>
      <c r="K238" s="8">
        <v>33</v>
      </c>
      <c r="L238" s="11" t="s">
        <v>20</v>
      </c>
      <c r="M238" s="44" t="str">
        <f t="shared" si="13"/>
        <v>Confirmado</v>
      </c>
      <c r="N238" s="30"/>
      <c r="O238" s="30"/>
      <c r="P238" s="44" t="str">
        <f t="shared" si="14"/>
        <v>HONDURAS</v>
      </c>
      <c r="Q238" s="30"/>
    </row>
    <row r="239" spans="1:17" ht="14.25" customHeight="1">
      <c r="A239" s="41" t="str">
        <f t="shared" si="12"/>
        <v>El Progreso43924228</v>
      </c>
      <c r="B239" s="41" t="str">
        <f>+COVID_CL_CONFIRMA!$H239&amp;COVID_CL_CONFIRMA!$E239</f>
        <v>El Progreso43924</v>
      </c>
      <c r="C239" s="41" t="str">
        <f t="shared" si="1"/>
        <v>Yoro43924</v>
      </c>
      <c r="D239" s="42">
        <f t="shared" si="2"/>
        <v>228</v>
      </c>
      <c r="E239" s="31">
        <v>43924</v>
      </c>
      <c r="F239" s="42">
        <f>+IFERROR(VLOOKUP(COVID_CL_CONFIRMA!$G239,'LOCALIZA HN'!$Q$9:$R$26,2,0),99)</f>
        <v>18</v>
      </c>
      <c r="G239" s="6" t="s">
        <v>46</v>
      </c>
      <c r="H239" s="12" t="s">
        <v>69</v>
      </c>
      <c r="I239" s="42" t="str">
        <f>+IFERROR(IF(VALUE(MID(VLOOKUP(H239,'LOCALIZA HN'!$B$9:$O$306,8,0),2,1))&lt;&gt;COVID_CL_CONFIRMA!$F239,"Error",VLOOKUP(H239,'LOCALIZA HN'!$B$9:$O$306,8,0)),99999)</f>
        <v>Error</v>
      </c>
      <c r="J239" s="8" t="s">
        <v>28</v>
      </c>
      <c r="K239" s="8">
        <v>50</v>
      </c>
      <c r="L239" s="11" t="s">
        <v>20</v>
      </c>
      <c r="M239" s="44" t="str">
        <f t="shared" si="13"/>
        <v>Confirmado</v>
      </c>
      <c r="N239" s="30"/>
      <c r="O239" s="30"/>
      <c r="P239" s="44" t="str">
        <f t="shared" si="14"/>
        <v>HONDURAS</v>
      </c>
      <c r="Q239" s="30"/>
    </row>
    <row r="240" spans="1:17" ht="14.25" customHeight="1">
      <c r="A240" s="41" t="str">
        <f t="shared" si="12"/>
        <v>San Pedro Sula43924229</v>
      </c>
      <c r="B240" s="41" t="str">
        <f>+COVID_CL_CONFIRMA!$H240&amp;COVID_CL_CONFIRMA!$E240</f>
        <v>San Pedro Sula43924</v>
      </c>
      <c r="C240" s="41" t="str">
        <f t="shared" si="1"/>
        <v>Cortes43924</v>
      </c>
      <c r="D240" s="42">
        <f t="shared" si="2"/>
        <v>229</v>
      </c>
      <c r="E240" s="31">
        <v>43924</v>
      </c>
      <c r="F240" s="42">
        <f>+IFERROR(VLOOKUP(COVID_CL_CONFIRMA!$G240,'LOCALIZA HN'!$Q$9:$R$26,2,0),99)</f>
        <v>5</v>
      </c>
      <c r="G240" s="6" t="s">
        <v>32</v>
      </c>
      <c r="H240" s="12" t="s">
        <v>33</v>
      </c>
      <c r="I240" s="42" t="str">
        <f>+IFERROR(IF(VALUE(MID(VLOOKUP(H240,'LOCALIZA HN'!$B$9:$O$306,8,0),2,1))&lt;&gt;COVID_CL_CONFIRMA!$F240,"Error",VLOOKUP(H240,'LOCALIZA HN'!$B$9:$O$306,8,0)),99999)</f>
        <v>0501</v>
      </c>
      <c r="J240" s="8" t="s">
        <v>19</v>
      </c>
      <c r="K240" s="8">
        <v>48</v>
      </c>
      <c r="L240" s="11" t="s">
        <v>20</v>
      </c>
      <c r="M240" s="44" t="str">
        <f t="shared" si="13"/>
        <v>Confirmado</v>
      </c>
      <c r="N240" s="30"/>
      <c r="O240" s="30"/>
      <c r="P240" s="44" t="str">
        <f t="shared" si="14"/>
        <v>HONDURAS</v>
      </c>
      <c r="Q240" s="30"/>
    </row>
    <row r="241" spans="1:17" ht="14.25" customHeight="1">
      <c r="A241" s="41" t="str">
        <f t="shared" si="12"/>
        <v>La Lima43924230</v>
      </c>
      <c r="B241" s="41" t="str">
        <f>+COVID_CL_CONFIRMA!$H241&amp;COVID_CL_CONFIRMA!$E241</f>
        <v>La Lima43924</v>
      </c>
      <c r="C241" s="41" t="str">
        <f t="shared" si="1"/>
        <v>Cortes43924</v>
      </c>
      <c r="D241" s="42">
        <f t="shared" si="2"/>
        <v>230</v>
      </c>
      <c r="E241" s="31">
        <v>43924</v>
      </c>
      <c r="F241" s="42">
        <f>+IFERROR(VLOOKUP(COVID_CL_CONFIRMA!$G241,'LOCALIZA HN'!$Q$9:$R$26,2,0),99)</f>
        <v>5</v>
      </c>
      <c r="G241" s="6" t="s">
        <v>32</v>
      </c>
      <c r="H241" s="12" t="s">
        <v>49</v>
      </c>
      <c r="I241" s="42" t="str">
        <f>+IFERROR(IF(VALUE(MID(VLOOKUP(H241,'LOCALIZA HN'!$B$9:$O$306,8,0),2,1))&lt;&gt;COVID_CL_CONFIRMA!$F241,"Error",VLOOKUP(H241,'LOCALIZA HN'!$B$9:$O$306,8,0)),99999)</f>
        <v>0512</v>
      </c>
      <c r="J241" s="8" t="s">
        <v>19</v>
      </c>
      <c r="K241" s="8">
        <v>75</v>
      </c>
      <c r="L241" s="11" t="s">
        <v>20</v>
      </c>
      <c r="M241" s="44" t="str">
        <f t="shared" si="13"/>
        <v>Confirmado</v>
      </c>
      <c r="N241" s="30"/>
      <c r="O241" s="30"/>
      <c r="P241" s="44" t="str">
        <f t="shared" si="14"/>
        <v>HONDURAS</v>
      </c>
      <c r="Q241" s="30"/>
    </row>
    <row r="242" spans="1:17" ht="14.25" customHeight="1">
      <c r="A242" s="41" t="str">
        <f t="shared" si="12"/>
        <v>San Pedro Sula43924231</v>
      </c>
      <c r="B242" s="41" t="str">
        <f>+COVID_CL_CONFIRMA!$H242&amp;COVID_CL_CONFIRMA!$E242</f>
        <v>San Pedro Sula43924</v>
      </c>
      <c r="C242" s="41" t="str">
        <f t="shared" si="1"/>
        <v>Cortes43924</v>
      </c>
      <c r="D242" s="42">
        <f t="shared" si="2"/>
        <v>231</v>
      </c>
      <c r="E242" s="31">
        <v>43924</v>
      </c>
      <c r="F242" s="42">
        <f>+IFERROR(VLOOKUP(COVID_CL_CONFIRMA!$G242,'LOCALIZA HN'!$Q$9:$R$26,2,0),99)</f>
        <v>5</v>
      </c>
      <c r="G242" s="6" t="s">
        <v>32</v>
      </c>
      <c r="H242" s="12" t="s">
        <v>33</v>
      </c>
      <c r="I242" s="42" t="str">
        <f>+IFERROR(IF(VALUE(MID(VLOOKUP(H242,'LOCALIZA HN'!$B$9:$O$306,8,0),2,1))&lt;&gt;COVID_CL_CONFIRMA!$F242,"Error",VLOOKUP(H242,'LOCALIZA HN'!$B$9:$O$306,8,0)),99999)</f>
        <v>0501</v>
      </c>
      <c r="J242" s="8" t="s">
        <v>19</v>
      </c>
      <c r="K242" s="8">
        <v>62</v>
      </c>
      <c r="L242" s="11" t="s">
        <v>20</v>
      </c>
      <c r="M242" s="44" t="str">
        <f t="shared" si="13"/>
        <v>Confirmado</v>
      </c>
      <c r="N242" s="30"/>
      <c r="O242" s="30"/>
      <c r="P242" s="44" t="str">
        <f t="shared" si="14"/>
        <v>HONDURAS</v>
      </c>
      <c r="Q242" s="30"/>
    </row>
    <row r="243" spans="1:17" ht="14.25" customHeight="1">
      <c r="A243" s="41" t="str">
        <f t="shared" si="12"/>
        <v>San Pedro Sula43924232</v>
      </c>
      <c r="B243" s="41" t="str">
        <f>+COVID_CL_CONFIRMA!$H243&amp;COVID_CL_CONFIRMA!$E243</f>
        <v>San Pedro Sula43924</v>
      </c>
      <c r="C243" s="41" t="str">
        <f t="shared" si="1"/>
        <v>Cortes43924</v>
      </c>
      <c r="D243" s="42">
        <f t="shared" si="2"/>
        <v>232</v>
      </c>
      <c r="E243" s="31">
        <v>43924</v>
      </c>
      <c r="F243" s="42">
        <f>+IFERROR(VLOOKUP(COVID_CL_CONFIRMA!$G243,'LOCALIZA HN'!$Q$9:$R$26,2,0),99)</f>
        <v>5</v>
      </c>
      <c r="G243" s="6" t="s">
        <v>32</v>
      </c>
      <c r="H243" s="12" t="s">
        <v>33</v>
      </c>
      <c r="I243" s="42" t="str">
        <f>+IFERROR(IF(VALUE(MID(VLOOKUP(H243,'LOCALIZA HN'!$B$9:$O$306,8,0),2,1))&lt;&gt;COVID_CL_CONFIRMA!$F243,"Error",VLOOKUP(H243,'LOCALIZA HN'!$B$9:$O$306,8,0)),99999)</f>
        <v>0501</v>
      </c>
      <c r="J243" s="8" t="s">
        <v>28</v>
      </c>
      <c r="K243" s="8">
        <v>27</v>
      </c>
      <c r="L243" s="11" t="s">
        <v>20</v>
      </c>
      <c r="M243" s="44" t="str">
        <f t="shared" si="13"/>
        <v>Confirmado</v>
      </c>
      <c r="N243" s="30"/>
      <c r="O243" s="30"/>
      <c r="P243" s="44" t="str">
        <f t="shared" si="14"/>
        <v>HONDURAS</v>
      </c>
      <c r="Q243" s="30"/>
    </row>
    <row r="244" spans="1:17" ht="14.25" customHeight="1">
      <c r="A244" s="41" t="str">
        <f t="shared" si="12"/>
        <v>San Pedro Sula43924233</v>
      </c>
      <c r="B244" s="41" t="str">
        <f>+COVID_CL_CONFIRMA!$H244&amp;COVID_CL_CONFIRMA!$E244</f>
        <v>San Pedro Sula43924</v>
      </c>
      <c r="C244" s="41" t="str">
        <f t="shared" si="1"/>
        <v>Cortes43924</v>
      </c>
      <c r="D244" s="42">
        <f t="shared" si="2"/>
        <v>233</v>
      </c>
      <c r="E244" s="31">
        <v>43924</v>
      </c>
      <c r="F244" s="42">
        <f>+IFERROR(VLOOKUP(COVID_CL_CONFIRMA!$G244,'LOCALIZA HN'!$Q$9:$R$26,2,0),99)</f>
        <v>5</v>
      </c>
      <c r="G244" s="6" t="s">
        <v>32</v>
      </c>
      <c r="H244" s="12" t="s">
        <v>33</v>
      </c>
      <c r="I244" s="42" t="str">
        <f>+IFERROR(IF(VALUE(MID(VLOOKUP(H244,'LOCALIZA HN'!$B$9:$O$306,8,0),2,1))&lt;&gt;COVID_CL_CONFIRMA!$F244,"Error",VLOOKUP(H244,'LOCALIZA HN'!$B$9:$O$306,8,0)),99999)</f>
        <v>0501</v>
      </c>
      <c r="J244" s="8" t="s">
        <v>28</v>
      </c>
      <c r="K244" s="8">
        <v>32</v>
      </c>
      <c r="L244" s="11" t="s">
        <v>20</v>
      </c>
      <c r="M244" s="44" t="str">
        <f t="shared" si="13"/>
        <v>Confirmado</v>
      </c>
      <c r="N244" s="30"/>
      <c r="O244" s="30"/>
      <c r="P244" s="44" t="str">
        <f t="shared" si="14"/>
        <v>HONDURAS</v>
      </c>
      <c r="Q244" s="30"/>
    </row>
    <row r="245" spans="1:17" ht="14.25" customHeight="1">
      <c r="A245" s="41" t="str">
        <f t="shared" si="12"/>
        <v>San Pedro Sula43924234</v>
      </c>
      <c r="B245" s="41" t="str">
        <f>+COVID_CL_CONFIRMA!$H245&amp;COVID_CL_CONFIRMA!$E245</f>
        <v>San Pedro Sula43924</v>
      </c>
      <c r="C245" s="41" t="str">
        <f t="shared" si="1"/>
        <v>Cortes43924</v>
      </c>
      <c r="D245" s="42">
        <f t="shared" si="2"/>
        <v>234</v>
      </c>
      <c r="E245" s="31">
        <v>43924</v>
      </c>
      <c r="F245" s="42">
        <f>+IFERROR(VLOOKUP(COVID_CL_CONFIRMA!$G245,'LOCALIZA HN'!$Q$9:$R$26,2,0),99)</f>
        <v>5</v>
      </c>
      <c r="G245" s="6" t="s">
        <v>32</v>
      </c>
      <c r="H245" s="12" t="s">
        <v>33</v>
      </c>
      <c r="I245" s="42" t="str">
        <f>+IFERROR(IF(VALUE(MID(VLOOKUP(H245,'LOCALIZA HN'!$B$9:$O$306,8,0),2,1))&lt;&gt;COVID_CL_CONFIRMA!$F245,"Error",VLOOKUP(H245,'LOCALIZA HN'!$B$9:$O$306,8,0)),99999)</f>
        <v>0501</v>
      </c>
      <c r="J245" s="8" t="s">
        <v>19</v>
      </c>
      <c r="K245" s="8">
        <v>26</v>
      </c>
      <c r="L245" s="11" t="s">
        <v>20</v>
      </c>
      <c r="M245" s="44" t="str">
        <f t="shared" si="13"/>
        <v>Confirmado</v>
      </c>
      <c r="N245" s="30"/>
      <c r="O245" s="30"/>
      <c r="P245" s="44" t="str">
        <f t="shared" si="14"/>
        <v>HONDURAS</v>
      </c>
      <c r="Q245" s="30"/>
    </row>
    <row r="246" spans="1:17" ht="14.25" customHeight="1">
      <c r="A246" s="41" t="str">
        <f t="shared" si="12"/>
        <v>San Pedro Sula43924235</v>
      </c>
      <c r="B246" s="41" t="str">
        <f>+COVID_CL_CONFIRMA!$H246&amp;COVID_CL_CONFIRMA!$E246</f>
        <v>San Pedro Sula43924</v>
      </c>
      <c r="C246" s="41" t="str">
        <f t="shared" si="1"/>
        <v>Cortes43924</v>
      </c>
      <c r="D246" s="42">
        <f t="shared" si="2"/>
        <v>235</v>
      </c>
      <c r="E246" s="31">
        <v>43924</v>
      </c>
      <c r="F246" s="42">
        <f>+IFERROR(VLOOKUP(COVID_CL_CONFIRMA!$G246,'LOCALIZA HN'!$Q$9:$R$26,2,0),99)</f>
        <v>5</v>
      </c>
      <c r="G246" s="6" t="s">
        <v>32</v>
      </c>
      <c r="H246" s="12" t="s">
        <v>33</v>
      </c>
      <c r="I246" s="42" t="str">
        <f>+IFERROR(IF(VALUE(MID(VLOOKUP(H246,'LOCALIZA HN'!$B$9:$O$306,8,0),2,1))&lt;&gt;COVID_CL_CONFIRMA!$F246,"Error",VLOOKUP(H246,'LOCALIZA HN'!$B$9:$O$306,8,0)),99999)</f>
        <v>0501</v>
      </c>
      <c r="J246" s="8" t="s">
        <v>19</v>
      </c>
      <c r="K246" s="8">
        <v>30</v>
      </c>
      <c r="L246" s="11" t="s">
        <v>20</v>
      </c>
      <c r="M246" s="44" t="str">
        <f t="shared" si="13"/>
        <v>Confirmado</v>
      </c>
      <c r="N246" s="30"/>
      <c r="O246" s="30"/>
      <c r="P246" s="44" t="str">
        <f t="shared" si="14"/>
        <v>HONDURAS</v>
      </c>
      <c r="Q246" s="30"/>
    </row>
    <row r="247" spans="1:17" ht="14.25" customHeight="1">
      <c r="A247" s="41" t="str">
        <f t="shared" si="12"/>
        <v>San Pedro Sula43924236</v>
      </c>
      <c r="B247" s="41" t="str">
        <f>+COVID_CL_CONFIRMA!$H247&amp;COVID_CL_CONFIRMA!$E247</f>
        <v>San Pedro Sula43924</v>
      </c>
      <c r="C247" s="41" t="str">
        <f t="shared" si="1"/>
        <v>Cortes43924</v>
      </c>
      <c r="D247" s="42">
        <f t="shared" si="2"/>
        <v>236</v>
      </c>
      <c r="E247" s="31">
        <v>43924</v>
      </c>
      <c r="F247" s="42">
        <f>+IFERROR(VLOOKUP(COVID_CL_CONFIRMA!$G247,'LOCALIZA HN'!$Q$9:$R$26,2,0),99)</f>
        <v>5</v>
      </c>
      <c r="G247" s="6" t="s">
        <v>32</v>
      </c>
      <c r="H247" s="12" t="s">
        <v>33</v>
      </c>
      <c r="I247" s="42" t="str">
        <f>+IFERROR(IF(VALUE(MID(VLOOKUP(H247,'LOCALIZA HN'!$B$9:$O$306,8,0),2,1))&lt;&gt;COVID_CL_CONFIRMA!$F247,"Error",VLOOKUP(H247,'LOCALIZA HN'!$B$9:$O$306,8,0)),99999)</f>
        <v>0501</v>
      </c>
      <c r="J247" s="8" t="s">
        <v>28</v>
      </c>
      <c r="K247" s="8">
        <v>48</v>
      </c>
      <c r="L247" s="11" t="s">
        <v>20</v>
      </c>
      <c r="M247" s="44" t="str">
        <f t="shared" si="13"/>
        <v>Confirmado</v>
      </c>
      <c r="N247" s="30"/>
      <c r="O247" s="30"/>
      <c r="P247" s="44" t="str">
        <f t="shared" si="14"/>
        <v>HONDURAS</v>
      </c>
      <c r="Q247" s="30"/>
    </row>
    <row r="248" spans="1:17" ht="14.25" customHeight="1">
      <c r="A248" s="41" t="str">
        <f t="shared" si="12"/>
        <v>San Pedro Sula43924237</v>
      </c>
      <c r="B248" s="41" t="str">
        <f>+COVID_CL_CONFIRMA!$H248&amp;COVID_CL_CONFIRMA!$E248</f>
        <v>San Pedro Sula43924</v>
      </c>
      <c r="C248" s="41" t="str">
        <f t="shared" si="1"/>
        <v>Cortes43924</v>
      </c>
      <c r="D248" s="42">
        <f t="shared" si="2"/>
        <v>237</v>
      </c>
      <c r="E248" s="31">
        <v>43924</v>
      </c>
      <c r="F248" s="42">
        <f>+IFERROR(VLOOKUP(COVID_CL_CONFIRMA!$G248,'LOCALIZA HN'!$Q$9:$R$26,2,0),99)</f>
        <v>5</v>
      </c>
      <c r="G248" s="6" t="s">
        <v>32</v>
      </c>
      <c r="H248" s="12" t="s">
        <v>33</v>
      </c>
      <c r="I248" s="42" t="str">
        <f>+IFERROR(IF(VALUE(MID(VLOOKUP(H248,'LOCALIZA HN'!$B$9:$O$306,8,0),2,1))&lt;&gt;COVID_CL_CONFIRMA!$F248,"Error",VLOOKUP(H248,'LOCALIZA HN'!$B$9:$O$306,8,0)),99999)</f>
        <v>0501</v>
      </c>
      <c r="J248" s="8" t="s">
        <v>28</v>
      </c>
      <c r="K248" s="8">
        <v>28</v>
      </c>
      <c r="L248" s="11" t="s">
        <v>20</v>
      </c>
      <c r="M248" s="44" t="str">
        <f t="shared" si="13"/>
        <v>Confirmado</v>
      </c>
      <c r="N248" s="30"/>
      <c r="O248" s="30"/>
      <c r="P248" s="44" t="str">
        <f t="shared" si="14"/>
        <v>HONDURAS</v>
      </c>
      <c r="Q248" s="30"/>
    </row>
    <row r="249" spans="1:17" ht="14.25" customHeight="1">
      <c r="A249" s="41" t="str">
        <f t="shared" si="12"/>
        <v>Choloma43924238</v>
      </c>
      <c r="B249" s="41" t="str">
        <f>+COVID_CL_CONFIRMA!$H249&amp;COVID_CL_CONFIRMA!$E249</f>
        <v>Choloma43924</v>
      </c>
      <c r="C249" s="41" t="str">
        <f t="shared" si="1"/>
        <v>Cortes43924</v>
      </c>
      <c r="D249" s="42">
        <f t="shared" si="2"/>
        <v>238</v>
      </c>
      <c r="E249" s="31">
        <v>43924</v>
      </c>
      <c r="F249" s="42">
        <f>+IFERROR(VLOOKUP(COVID_CL_CONFIRMA!$G249,'LOCALIZA HN'!$Q$9:$R$26,2,0),99)</f>
        <v>5</v>
      </c>
      <c r="G249" s="6" t="s">
        <v>32</v>
      </c>
      <c r="H249" s="12" t="s">
        <v>48</v>
      </c>
      <c r="I249" s="42" t="str">
        <f>+IFERROR(IF(VALUE(MID(VLOOKUP(H249,'LOCALIZA HN'!$B$9:$O$306,8,0),2,1))&lt;&gt;COVID_CL_CONFIRMA!$F249,"Error",VLOOKUP(H249,'LOCALIZA HN'!$B$9:$O$306,8,0)),99999)</f>
        <v>0502</v>
      </c>
      <c r="J249" s="8" t="s">
        <v>19</v>
      </c>
      <c r="K249" s="8">
        <v>69</v>
      </c>
      <c r="L249" s="11" t="s">
        <v>20</v>
      </c>
      <c r="M249" s="44" t="str">
        <f t="shared" si="13"/>
        <v>Confirmado</v>
      </c>
      <c r="N249" s="30"/>
      <c r="O249" s="30"/>
      <c r="P249" s="44" t="str">
        <f t="shared" si="14"/>
        <v>HONDURAS</v>
      </c>
      <c r="Q249" s="30"/>
    </row>
    <row r="250" spans="1:17" ht="14.25" customHeight="1">
      <c r="A250" s="41" t="str">
        <f t="shared" si="12"/>
        <v>Villanueva43924239</v>
      </c>
      <c r="B250" s="41" t="str">
        <f>+COVID_CL_CONFIRMA!$H250&amp;COVID_CL_CONFIRMA!$E250</f>
        <v>Villanueva43924</v>
      </c>
      <c r="C250" s="41" t="str">
        <f t="shared" si="1"/>
        <v>Cortes43924</v>
      </c>
      <c r="D250" s="42">
        <f t="shared" si="2"/>
        <v>239</v>
      </c>
      <c r="E250" s="31">
        <v>43924</v>
      </c>
      <c r="F250" s="42">
        <f>+IFERROR(VLOOKUP(COVID_CL_CONFIRMA!$G250,'LOCALIZA HN'!$Q$9:$R$26,2,0),99)</f>
        <v>5</v>
      </c>
      <c r="G250" s="6" t="s">
        <v>32</v>
      </c>
      <c r="H250" s="12" t="s">
        <v>39</v>
      </c>
      <c r="I250" s="42" t="str">
        <f>+IFERROR(IF(VALUE(MID(VLOOKUP(H250,'LOCALIZA HN'!$B$9:$O$306,8,0),2,1))&lt;&gt;COVID_CL_CONFIRMA!$F250,"Error",VLOOKUP(H250,'LOCALIZA HN'!$B$9:$O$306,8,0)),99999)</f>
        <v>0511</v>
      </c>
      <c r="J250" s="8" t="s">
        <v>28</v>
      </c>
      <c r="K250" s="8">
        <v>68</v>
      </c>
      <c r="L250" s="11" t="s">
        <v>20</v>
      </c>
      <c r="M250" s="44" t="str">
        <f t="shared" si="13"/>
        <v>Confirmado</v>
      </c>
      <c r="N250" s="30"/>
      <c r="O250" s="30"/>
      <c r="P250" s="44" t="str">
        <f t="shared" si="14"/>
        <v>HONDURAS</v>
      </c>
      <c r="Q250" s="30"/>
    </row>
    <row r="251" spans="1:17" ht="14.25" customHeight="1">
      <c r="A251" s="41" t="str">
        <f t="shared" si="12"/>
        <v>San Pedro Sula43924240</v>
      </c>
      <c r="B251" s="41" t="str">
        <f>+COVID_CL_CONFIRMA!$H251&amp;COVID_CL_CONFIRMA!$E251</f>
        <v>San Pedro Sula43924</v>
      </c>
      <c r="C251" s="41" t="str">
        <f t="shared" si="1"/>
        <v>Cortes43924</v>
      </c>
      <c r="D251" s="42">
        <f t="shared" si="2"/>
        <v>240</v>
      </c>
      <c r="E251" s="31">
        <v>43924</v>
      </c>
      <c r="F251" s="42">
        <f>+IFERROR(VLOOKUP(COVID_CL_CONFIRMA!$G251,'LOCALIZA HN'!$Q$9:$R$26,2,0),99)</f>
        <v>5</v>
      </c>
      <c r="G251" s="6" t="s">
        <v>32</v>
      </c>
      <c r="H251" s="12" t="s">
        <v>33</v>
      </c>
      <c r="I251" s="42" t="str">
        <f>+IFERROR(IF(VALUE(MID(VLOOKUP(H251,'LOCALIZA HN'!$B$9:$O$306,8,0),2,1))&lt;&gt;COVID_CL_CONFIRMA!$F251,"Error",VLOOKUP(H251,'LOCALIZA HN'!$B$9:$O$306,8,0)),99999)</f>
        <v>0501</v>
      </c>
      <c r="J251" s="8" t="s">
        <v>28</v>
      </c>
      <c r="K251" s="8">
        <v>53</v>
      </c>
      <c r="L251" s="11" t="s">
        <v>20</v>
      </c>
      <c r="M251" s="44" t="str">
        <f t="shared" si="13"/>
        <v>Confirmado</v>
      </c>
      <c r="N251" s="30"/>
      <c r="O251" s="30"/>
      <c r="P251" s="44" t="str">
        <f t="shared" si="14"/>
        <v>HONDURAS</v>
      </c>
      <c r="Q251" s="30"/>
    </row>
    <row r="252" spans="1:17" ht="14.25" customHeight="1">
      <c r="A252" s="41" t="str">
        <f t="shared" si="12"/>
        <v>La Lima43924241</v>
      </c>
      <c r="B252" s="41" t="str">
        <f>+COVID_CL_CONFIRMA!$H252&amp;COVID_CL_CONFIRMA!$E252</f>
        <v>La Lima43924</v>
      </c>
      <c r="C252" s="41" t="str">
        <f t="shared" si="1"/>
        <v>Cortes43924</v>
      </c>
      <c r="D252" s="42">
        <f t="shared" si="2"/>
        <v>241</v>
      </c>
      <c r="E252" s="31">
        <v>43924</v>
      </c>
      <c r="F252" s="42">
        <f>+IFERROR(VLOOKUP(COVID_CL_CONFIRMA!$G252,'LOCALIZA HN'!$Q$9:$R$26,2,0),99)</f>
        <v>5</v>
      </c>
      <c r="G252" s="6" t="s">
        <v>32</v>
      </c>
      <c r="H252" s="12" t="s">
        <v>49</v>
      </c>
      <c r="I252" s="42" t="str">
        <f>+IFERROR(IF(VALUE(MID(VLOOKUP(H252,'LOCALIZA HN'!$B$9:$O$306,8,0),2,1))&lt;&gt;COVID_CL_CONFIRMA!$F252,"Error",VLOOKUP(H252,'LOCALIZA HN'!$B$9:$O$306,8,0)),99999)</f>
        <v>0512</v>
      </c>
      <c r="J252" s="8" t="s">
        <v>19</v>
      </c>
      <c r="K252" s="8">
        <v>20</v>
      </c>
      <c r="L252" s="11" t="s">
        <v>20</v>
      </c>
      <c r="M252" s="44" t="str">
        <f t="shared" si="13"/>
        <v>Confirmado</v>
      </c>
      <c r="N252" s="30"/>
      <c r="O252" s="30"/>
      <c r="P252" s="44" t="str">
        <f t="shared" si="14"/>
        <v>HONDURAS</v>
      </c>
      <c r="Q252" s="30"/>
    </row>
    <row r="253" spans="1:17" ht="14.25" customHeight="1">
      <c r="A253" s="41" t="str">
        <f t="shared" si="12"/>
        <v>Villanueva43924242</v>
      </c>
      <c r="B253" s="41" t="str">
        <f>+COVID_CL_CONFIRMA!$H253&amp;COVID_CL_CONFIRMA!$E253</f>
        <v>Villanueva43924</v>
      </c>
      <c r="C253" s="41" t="str">
        <f t="shared" si="1"/>
        <v>Cortes43924</v>
      </c>
      <c r="D253" s="42">
        <f t="shared" si="2"/>
        <v>242</v>
      </c>
      <c r="E253" s="31">
        <v>43924</v>
      </c>
      <c r="F253" s="42">
        <f>+IFERROR(VLOOKUP(COVID_CL_CONFIRMA!$G253,'LOCALIZA HN'!$Q$9:$R$26,2,0),99)</f>
        <v>5</v>
      </c>
      <c r="G253" s="6" t="s">
        <v>32</v>
      </c>
      <c r="H253" s="12" t="s">
        <v>39</v>
      </c>
      <c r="I253" s="42" t="str">
        <f>+IFERROR(IF(VALUE(MID(VLOOKUP(H253,'LOCALIZA HN'!$B$9:$O$306,8,0),2,1))&lt;&gt;COVID_CL_CONFIRMA!$F253,"Error",VLOOKUP(H253,'LOCALIZA HN'!$B$9:$O$306,8,0)),99999)</f>
        <v>0511</v>
      </c>
      <c r="J253" s="8" t="s">
        <v>28</v>
      </c>
      <c r="K253" s="8">
        <v>70</v>
      </c>
      <c r="L253" s="11" t="s">
        <v>20</v>
      </c>
      <c r="M253" s="44" t="str">
        <f t="shared" si="13"/>
        <v>Confirmado</v>
      </c>
      <c r="N253" s="30"/>
      <c r="O253" s="30"/>
      <c r="P253" s="44" t="str">
        <f t="shared" si="14"/>
        <v>HONDURAS</v>
      </c>
      <c r="Q253" s="30"/>
    </row>
    <row r="254" spans="1:17" ht="14.25" customHeight="1">
      <c r="A254" s="41" t="str">
        <f t="shared" si="12"/>
        <v>Potrerillos43924243</v>
      </c>
      <c r="B254" s="41" t="str">
        <f>+COVID_CL_CONFIRMA!$H254&amp;COVID_CL_CONFIRMA!$E254</f>
        <v>Potrerillos43924</v>
      </c>
      <c r="C254" s="41" t="str">
        <f t="shared" si="1"/>
        <v>Cortes43924</v>
      </c>
      <c r="D254" s="42">
        <f t="shared" si="2"/>
        <v>243</v>
      </c>
      <c r="E254" s="31">
        <v>43924</v>
      </c>
      <c r="F254" s="42">
        <f>+IFERROR(VLOOKUP(COVID_CL_CONFIRMA!$G254,'LOCALIZA HN'!$Q$9:$R$26,2,0),99)</f>
        <v>5</v>
      </c>
      <c r="G254" s="6" t="s">
        <v>32</v>
      </c>
      <c r="H254" s="12" t="s">
        <v>72</v>
      </c>
      <c r="I254" s="42" t="str">
        <f>+IFERROR(IF(VALUE(MID(VLOOKUP(H254,'LOCALIZA HN'!$B$9:$O$306,8,0),2,1))&lt;&gt;COVID_CL_CONFIRMA!$F254,"Error",VLOOKUP(H254,'LOCALIZA HN'!$B$9:$O$306,8,0)),99999)</f>
        <v>0505</v>
      </c>
      <c r="J254" s="8" t="s">
        <v>28</v>
      </c>
      <c r="K254" s="8">
        <v>57</v>
      </c>
      <c r="L254" s="11" t="s">
        <v>20</v>
      </c>
      <c r="M254" s="44" t="str">
        <f t="shared" si="13"/>
        <v>Confirmado</v>
      </c>
      <c r="N254" s="30"/>
      <c r="O254" s="30"/>
      <c r="P254" s="44" t="str">
        <f t="shared" si="14"/>
        <v>HONDURAS</v>
      </c>
      <c r="Q254" s="30"/>
    </row>
    <row r="255" spans="1:17" ht="14.25" customHeight="1">
      <c r="A255" s="41" t="str">
        <f t="shared" si="12"/>
        <v>San Pedro Sula43924244</v>
      </c>
      <c r="B255" s="41" t="str">
        <f>+COVID_CL_CONFIRMA!$H255&amp;COVID_CL_CONFIRMA!$E255</f>
        <v>San Pedro Sula43924</v>
      </c>
      <c r="C255" s="41" t="str">
        <f t="shared" si="1"/>
        <v>Cortes43924</v>
      </c>
      <c r="D255" s="42">
        <f t="shared" si="2"/>
        <v>244</v>
      </c>
      <c r="E255" s="31">
        <v>43924</v>
      </c>
      <c r="F255" s="42">
        <f>+IFERROR(VLOOKUP(COVID_CL_CONFIRMA!$G255,'LOCALIZA HN'!$Q$9:$R$26,2,0),99)</f>
        <v>5</v>
      </c>
      <c r="G255" s="6" t="s">
        <v>32</v>
      </c>
      <c r="H255" s="12" t="s">
        <v>33</v>
      </c>
      <c r="I255" s="42" t="str">
        <f>+IFERROR(IF(VALUE(MID(VLOOKUP(H255,'LOCALIZA HN'!$B$9:$O$306,8,0),2,1))&lt;&gt;COVID_CL_CONFIRMA!$F255,"Error",VLOOKUP(H255,'LOCALIZA HN'!$B$9:$O$306,8,0)),99999)</f>
        <v>0501</v>
      </c>
      <c r="J255" s="8" t="s">
        <v>28</v>
      </c>
      <c r="K255" s="8">
        <v>57</v>
      </c>
      <c r="L255" s="11" t="s">
        <v>20</v>
      </c>
      <c r="M255" s="44" t="str">
        <f t="shared" si="13"/>
        <v>Confirmado</v>
      </c>
      <c r="N255" s="30"/>
      <c r="O255" s="30"/>
      <c r="P255" s="44" t="str">
        <f t="shared" si="14"/>
        <v>HONDURAS</v>
      </c>
      <c r="Q255" s="30"/>
    </row>
    <row r="256" spans="1:17" ht="14.25" customHeight="1">
      <c r="A256" s="41" t="str">
        <f t="shared" si="12"/>
        <v>San Pedro Sula43924245</v>
      </c>
      <c r="B256" s="41" t="str">
        <f>+COVID_CL_CONFIRMA!$H256&amp;COVID_CL_CONFIRMA!$E256</f>
        <v>San Pedro Sula43924</v>
      </c>
      <c r="C256" s="41" t="str">
        <f t="shared" si="1"/>
        <v>Cortes43924</v>
      </c>
      <c r="D256" s="42">
        <f t="shared" si="2"/>
        <v>245</v>
      </c>
      <c r="E256" s="31">
        <v>43924</v>
      </c>
      <c r="F256" s="42">
        <f>+IFERROR(VLOOKUP(COVID_CL_CONFIRMA!$G256,'LOCALIZA HN'!$Q$9:$R$26,2,0),99)</f>
        <v>5</v>
      </c>
      <c r="G256" s="6" t="s">
        <v>32</v>
      </c>
      <c r="H256" s="12" t="s">
        <v>33</v>
      </c>
      <c r="I256" s="42" t="str">
        <f>+IFERROR(IF(VALUE(MID(VLOOKUP(H256,'LOCALIZA HN'!$B$9:$O$306,8,0),2,1))&lt;&gt;COVID_CL_CONFIRMA!$F256,"Error",VLOOKUP(H256,'LOCALIZA HN'!$B$9:$O$306,8,0)),99999)</f>
        <v>0501</v>
      </c>
      <c r="J256" s="8" t="s">
        <v>28</v>
      </c>
      <c r="K256" s="8">
        <v>30</v>
      </c>
      <c r="L256" s="11" t="s">
        <v>20</v>
      </c>
      <c r="M256" s="44" t="str">
        <f t="shared" si="13"/>
        <v>Confirmado</v>
      </c>
      <c r="N256" s="30"/>
      <c r="O256" s="30"/>
      <c r="P256" s="44" t="str">
        <f t="shared" si="14"/>
        <v>HONDURAS</v>
      </c>
      <c r="Q256" s="30"/>
    </row>
    <row r="257" spans="1:17" ht="14.25" customHeight="1">
      <c r="A257" s="41" t="str">
        <f t="shared" si="12"/>
        <v>San Pedro Sula43924246</v>
      </c>
      <c r="B257" s="41" t="str">
        <f>+COVID_CL_CONFIRMA!$H257&amp;COVID_CL_CONFIRMA!$E257</f>
        <v>San Pedro Sula43924</v>
      </c>
      <c r="C257" s="41" t="str">
        <f t="shared" si="1"/>
        <v>Cortes43924</v>
      </c>
      <c r="D257" s="42">
        <f t="shared" si="2"/>
        <v>246</v>
      </c>
      <c r="E257" s="31">
        <v>43924</v>
      </c>
      <c r="F257" s="42">
        <f>+IFERROR(VLOOKUP(COVID_CL_CONFIRMA!$G257,'LOCALIZA HN'!$Q$9:$R$26,2,0),99)</f>
        <v>5</v>
      </c>
      <c r="G257" s="6" t="s">
        <v>32</v>
      </c>
      <c r="H257" s="12" t="s">
        <v>33</v>
      </c>
      <c r="I257" s="42" t="str">
        <f>+IFERROR(IF(VALUE(MID(VLOOKUP(H257,'LOCALIZA HN'!$B$9:$O$306,8,0),2,1))&lt;&gt;COVID_CL_CONFIRMA!$F257,"Error",VLOOKUP(H257,'LOCALIZA HN'!$B$9:$O$306,8,0)),99999)</f>
        <v>0501</v>
      </c>
      <c r="J257" s="8" t="s">
        <v>28</v>
      </c>
      <c r="K257" s="8">
        <v>30</v>
      </c>
      <c r="L257" s="11" t="s">
        <v>20</v>
      </c>
      <c r="M257" s="44" t="str">
        <f t="shared" si="13"/>
        <v>Confirmado</v>
      </c>
      <c r="N257" s="30"/>
      <c r="O257" s="30"/>
      <c r="P257" s="44" t="str">
        <f t="shared" si="14"/>
        <v>HONDURAS</v>
      </c>
      <c r="Q257" s="30"/>
    </row>
    <row r="258" spans="1:17" ht="14.25" customHeight="1">
      <c r="A258" s="41" t="str">
        <f t="shared" si="12"/>
        <v>San Pedro Sula43924247</v>
      </c>
      <c r="B258" s="41" t="str">
        <f>+COVID_CL_CONFIRMA!$H258&amp;COVID_CL_CONFIRMA!$E258</f>
        <v>San Pedro Sula43924</v>
      </c>
      <c r="C258" s="41" t="str">
        <f t="shared" si="1"/>
        <v>Cortes43924</v>
      </c>
      <c r="D258" s="42">
        <f t="shared" si="2"/>
        <v>247</v>
      </c>
      <c r="E258" s="31">
        <v>43924</v>
      </c>
      <c r="F258" s="42">
        <f>+IFERROR(VLOOKUP(COVID_CL_CONFIRMA!$G258,'LOCALIZA HN'!$Q$9:$R$26,2,0),99)</f>
        <v>5</v>
      </c>
      <c r="G258" s="6" t="s">
        <v>32</v>
      </c>
      <c r="H258" s="12" t="s">
        <v>33</v>
      </c>
      <c r="I258" s="42" t="str">
        <f>+IFERROR(IF(VALUE(MID(VLOOKUP(H258,'LOCALIZA HN'!$B$9:$O$306,8,0),2,1))&lt;&gt;COVID_CL_CONFIRMA!$F258,"Error",VLOOKUP(H258,'LOCALIZA HN'!$B$9:$O$306,8,0)),99999)</f>
        <v>0501</v>
      </c>
      <c r="J258" s="8" t="s">
        <v>19</v>
      </c>
      <c r="K258" s="8">
        <v>35</v>
      </c>
      <c r="L258" s="11" t="s">
        <v>20</v>
      </c>
      <c r="M258" s="44" t="str">
        <f t="shared" si="13"/>
        <v>Confirmado</v>
      </c>
      <c r="N258" s="30"/>
      <c r="O258" s="30"/>
      <c r="P258" s="44" t="str">
        <f t="shared" si="14"/>
        <v>HONDURAS</v>
      </c>
      <c r="Q258" s="30"/>
    </row>
    <row r="259" spans="1:17" ht="14.25" customHeight="1">
      <c r="A259" s="41" t="str">
        <f t="shared" si="12"/>
        <v>Choloma43924248</v>
      </c>
      <c r="B259" s="41" t="str">
        <f>+COVID_CL_CONFIRMA!$H259&amp;COVID_CL_CONFIRMA!$E259</f>
        <v>Choloma43924</v>
      </c>
      <c r="C259" s="41" t="str">
        <f t="shared" si="1"/>
        <v>Cortes43924</v>
      </c>
      <c r="D259" s="42">
        <f t="shared" si="2"/>
        <v>248</v>
      </c>
      <c r="E259" s="31">
        <v>43924</v>
      </c>
      <c r="F259" s="42">
        <f>+IFERROR(VLOOKUP(COVID_CL_CONFIRMA!$G259,'LOCALIZA HN'!$Q$9:$R$26,2,0),99)</f>
        <v>5</v>
      </c>
      <c r="G259" s="6" t="s">
        <v>32</v>
      </c>
      <c r="H259" s="12" t="s">
        <v>48</v>
      </c>
      <c r="I259" s="42" t="str">
        <f>+IFERROR(IF(VALUE(MID(VLOOKUP(H259,'LOCALIZA HN'!$B$9:$O$306,8,0),2,1))&lt;&gt;COVID_CL_CONFIRMA!$F259,"Error",VLOOKUP(H259,'LOCALIZA HN'!$B$9:$O$306,8,0)),99999)</f>
        <v>0502</v>
      </c>
      <c r="J259" s="8" t="s">
        <v>28</v>
      </c>
      <c r="K259" s="8">
        <v>48</v>
      </c>
      <c r="L259" s="11" t="s">
        <v>20</v>
      </c>
      <c r="M259" s="44" t="str">
        <f t="shared" si="13"/>
        <v>Confirmado</v>
      </c>
      <c r="N259" s="30"/>
      <c r="O259" s="30"/>
      <c r="P259" s="44" t="str">
        <f t="shared" si="14"/>
        <v>HONDURAS</v>
      </c>
      <c r="Q259" s="30"/>
    </row>
    <row r="260" spans="1:17" ht="14.25" customHeight="1">
      <c r="A260" s="41" t="str">
        <f t="shared" si="12"/>
        <v>Villanueva43924249</v>
      </c>
      <c r="B260" s="41" t="str">
        <f>+COVID_CL_CONFIRMA!$H260&amp;COVID_CL_CONFIRMA!$E260</f>
        <v>Villanueva43924</v>
      </c>
      <c r="C260" s="41" t="str">
        <f t="shared" si="1"/>
        <v>Cortes43924</v>
      </c>
      <c r="D260" s="42">
        <f t="shared" si="2"/>
        <v>249</v>
      </c>
      <c r="E260" s="31">
        <v>43924</v>
      </c>
      <c r="F260" s="42">
        <f>+IFERROR(VLOOKUP(COVID_CL_CONFIRMA!$G260,'LOCALIZA HN'!$Q$9:$R$26,2,0),99)</f>
        <v>5</v>
      </c>
      <c r="G260" s="6" t="s">
        <v>32</v>
      </c>
      <c r="H260" s="12" t="s">
        <v>39</v>
      </c>
      <c r="I260" s="42" t="str">
        <f>+IFERROR(IF(VALUE(MID(VLOOKUP(H260,'LOCALIZA HN'!$B$9:$O$306,8,0),2,1))&lt;&gt;COVID_CL_CONFIRMA!$F260,"Error",VLOOKUP(H260,'LOCALIZA HN'!$B$9:$O$306,8,0)),99999)</f>
        <v>0511</v>
      </c>
      <c r="J260" s="8" t="s">
        <v>19</v>
      </c>
      <c r="K260" s="8"/>
      <c r="L260" s="11" t="s">
        <v>20</v>
      </c>
      <c r="M260" s="44" t="str">
        <f t="shared" si="13"/>
        <v>Confirmado</v>
      </c>
      <c r="N260" s="30"/>
      <c r="O260" s="30"/>
      <c r="P260" s="44" t="str">
        <f t="shared" si="14"/>
        <v>HONDURAS</v>
      </c>
      <c r="Q260" s="30"/>
    </row>
    <row r="261" spans="1:17" ht="14.25" customHeight="1">
      <c r="A261" s="41" t="str">
        <f t="shared" si="12"/>
        <v>Villanueva43924250</v>
      </c>
      <c r="B261" s="41" t="str">
        <f>+COVID_CL_CONFIRMA!$H261&amp;COVID_CL_CONFIRMA!$E261</f>
        <v>Villanueva43924</v>
      </c>
      <c r="C261" s="41" t="str">
        <f t="shared" si="1"/>
        <v>Cortes43924</v>
      </c>
      <c r="D261" s="42">
        <f t="shared" si="2"/>
        <v>250</v>
      </c>
      <c r="E261" s="31">
        <v>43924</v>
      </c>
      <c r="F261" s="42">
        <f>+IFERROR(VLOOKUP(COVID_CL_CONFIRMA!$G261,'LOCALIZA HN'!$Q$9:$R$26,2,0),99)</f>
        <v>5</v>
      </c>
      <c r="G261" s="6" t="s">
        <v>32</v>
      </c>
      <c r="H261" s="12" t="s">
        <v>39</v>
      </c>
      <c r="I261" s="42" t="str">
        <f>+IFERROR(IF(VALUE(MID(VLOOKUP(H261,'LOCALIZA HN'!$B$9:$O$306,8,0),2,1))&lt;&gt;COVID_CL_CONFIRMA!$F261,"Error",VLOOKUP(H261,'LOCALIZA HN'!$B$9:$O$306,8,0)),99999)</f>
        <v>0511</v>
      </c>
      <c r="J261" s="8" t="s">
        <v>28</v>
      </c>
      <c r="K261" s="8">
        <v>76</v>
      </c>
      <c r="L261" s="11" t="s">
        <v>20</v>
      </c>
      <c r="M261" s="44" t="str">
        <f t="shared" si="13"/>
        <v>Confirmado</v>
      </c>
      <c r="N261" s="30"/>
      <c r="O261" s="30"/>
      <c r="P261" s="44" t="str">
        <f t="shared" si="14"/>
        <v>HONDURAS</v>
      </c>
      <c r="Q261" s="30"/>
    </row>
    <row r="262" spans="1:17" ht="14.25" customHeight="1">
      <c r="A262" s="41" t="str">
        <f t="shared" si="12"/>
        <v>San Pedro Sula43924251</v>
      </c>
      <c r="B262" s="41" t="str">
        <f>+COVID_CL_CONFIRMA!$H262&amp;COVID_CL_CONFIRMA!$E262</f>
        <v>San Pedro Sula43924</v>
      </c>
      <c r="C262" s="41" t="str">
        <f t="shared" si="1"/>
        <v>Cortes43924</v>
      </c>
      <c r="D262" s="42">
        <f t="shared" si="2"/>
        <v>251</v>
      </c>
      <c r="E262" s="31">
        <v>43924</v>
      </c>
      <c r="F262" s="42">
        <f>+IFERROR(VLOOKUP(COVID_CL_CONFIRMA!$G262,'LOCALIZA HN'!$Q$9:$R$26,2,0),99)</f>
        <v>5</v>
      </c>
      <c r="G262" s="6" t="s">
        <v>32</v>
      </c>
      <c r="H262" s="12" t="s">
        <v>33</v>
      </c>
      <c r="I262" s="42" t="str">
        <f>+IFERROR(IF(VALUE(MID(VLOOKUP(H262,'LOCALIZA HN'!$B$9:$O$306,8,0),2,1))&lt;&gt;COVID_CL_CONFIRMA!$F262,"Error",VLOOKUP(H262,'LOCALIZA HN'!$B$9:$O$306,8,0)),99999)</f>
        <v>0501</v>
      </c>
      <c r="J262" s="8" t="s">
        <v>28</v>
      </c>
      <c r="K262" s="8">
        <v>70</v>
      </c>
      <c r="L262" s="11" t="s">
        <v>20</v>
      </c>
      <c r="M262" s="44" t="str">
        <f t="shared" si="13"/>
        <v>Confirmado</v>
      </c>
      <c r="N262" s="30"/>
      <c r="O262" s="30"/>
      <c r="P262" s="44" t="str">
        <f t="shared" si="14"/>
        <v>HONDURAS</v>
      </c>
      <c r="Q262" s="30"/>
    </row>
    <row r="263" spans="1:17" ht="14.25" customHeight="1">
      <c r="A263" s="41" t="str">
        <f t="shared" si="12"/>
        <v>San Pedro Sula43924252</v>
      </c>
      <c r="B263" s="41" t="str">
        <f>+COVID_CL_CONFIRMA!$H263&amp;COVID_CL_CONFIRMA!$E263</f>
        <v>San Pedro Sula43924</v>
      </c>
      <c r="C263" s="41" t="str">
        <f t="shared" si="1"/>
        <v>Cortes43924</v>
      </c>
      <c r="D263" s="42">
        <f t="shared" si="2"/>
        <v>252</v>
      </c>
      <c r="E263" s="31">
        <v>43924</v>
      </c>
      <c r="F263" s="42">
        <f>+IFERROR(VLOOKUP(COVID_CL_CONFIRMA!$G263,'LOCALIZA HN'!$Q$9:$R$26,2,0),99)</f>
        <v>5</v>
      </c>
      <c r="G263" s="6" t="s">
        <v>32</v>
      </c>
      <c r="H263" s="12" t="s">
        <v>33</v>
      </c>
      <c r="I263" s="42" t="str">
        <f>+IFERROR(IF(VALUE(MID(VLOOKUP(H263,'LOCALIZA HN'!$B$9:$O$306,8,0),2,1))&lt;&gt;COVID_CL_CONFIRMA!$F263,"Error",VLOOKUP(H263,'LOCALIZA HN'!$B$9:$O$306,8,0)),99999)</f>
        <v>0501</v>
      </c>
      <c r="J263" s="8" t="s">
        <v>28</v>
      </c>
      <c r="K263" s="8">
        <v>53</v>
      </c>
      <c r="L263" s="11" t="s">
        <v>20</v>
      </c>
      <c r="M263" s="44" t="str">
        <f t="shared" si="13"/>
        <v>Confirmado</v>
      </c>
      <c r="N263" s="30"/>
      <c r="O263" s="30"/>
      <c r="P263" s="44" t="str">
        <f t="shared" si="14"/>
        <v>HONDURAS</v>
      </c>
      <c r="Q263" s="30"/>
    </row>
    <row r="264" spans="1:17" ht="14.25" customHeight="1">
      <c r="A264" s="41" t="str">
        <f t="shared" si="12"/>
        <v>La Lima43924253</v>
      </c>
      <c r="B264" s="41" t="str">
        <f>+COVID_CL_CONFIRMA!$H264&amp;COVID_CL_CONFIRMA!$E264</f>
        <v>La Lima43924</v>
      </c>
      <c r="C264" s="41" t="str">
        <f t="shared" si="1"/>
        <v>Cortes43924</v>
      </c>
      <c r="D264" s="42">
        <f t="shared" si="2"/>
        <v>253</v>
      </c>
      <c r="E264" s="31">
        <v>43924</v>
      </c>
      <c r="F264" s="42">
        <f>+IFERROR(VLOOKUP(COVID_CL_CONFIRMA!$G264,'LOCALIZA HN'!$Q$9:$R$26,2,0),99)</f>
        <v>5</v>
      </c>
      <c r="G264" s="6" t="s">
        <v>32</v>
      </c>
      <c r="H264" s="12" t="s">
        <v>49</v>
      </c>
      <c r="I264" s="42" t="str">
        <f>+IFERROR(IF(VALUE(MID(VLOOKUP(H264,'LOCALIZA HN'!$B$9:$O$306,8,0),2,1))&lt;&gt;COVID_CL_CONFIRMA!$F264,"Error",VLOOKUP(H264,'LOCALIZA HN'!$B$9:$O$306,8,0)),99999)</f>
        <v>0512</v>
      </c>
      <c r="J264" s="8" t="s">
        <v>28</v>
      </c>
      <c r="K264" s="8">
        <v>38</v>
      </c>
      <c r="L264" s="11" t="s">
        <v>20</v>
      </c>
      <c r="M264" s="44" t="str">
        <f t="shared" si="13"/>
        <v>Confirmado</v>
      </c>
      <c r="N264" s="30"/>
      <c r="O264" s="30"/>
      <c r="P264" s="44" t="str">
        <f t="shared" si="14"/>
        <v>HONDURAS</v>
      </c>
      <c r="Q264" s="30"/>
    </row>
    <row r="265" spans="1:17" ht="14.25" customHeight="1">
      <c r="A265" s="41" t="str">
        <f t="shared" si="12"/>
        <v>Petoa43924254</v>
      </c>
      <c r="B265" s="41" t="str">
        <f>+COVID_CL_CONFIRMA!$H265&amp;COVID_CL_CONFIRMA!$E265</f>
        <v>Petoa43924</v>
      </c>
      <c r="C265" s="41" t="str">
        <f t="shared" si="1"/>
        <v>Santa Barbara43924</v>
      </c>
      <c r="D265" s="42">
        <f t="shared" si="2"/>
        <v>254</v>
      </c>
      <c r="E265" s="31">
        <v>43924</v>
      </c>
      <c r="F265" s="42">
        <f>+IFERROR(VLOOKUP(COVID_CL_CONFIRMA!$G265,'LOCALIZA HN'!$Q$9:$R$26,2,0),99)</f>
        <v>16</v>
      </c>
      <c r="G265" s="6" t="s">
        <v>59</v>
      </c>
      <c r="H265" s="12" t="s">
        <v>73</v>
      </c>
      <c r="I265" s="42" t="str">
        <f>+IFERROR(IF(VALUE(MID(VLOOKUP(H265,'LOCALIZA HN'!$B$9:$O$306,8,0),2,1))&lt;&gt;COVID_CL_CONFIRMA!$F265,"Error",VLOOKUP(H265,'LOCALIZA HN'!$B$9:$O$306,8,0)),99999)</f>
        <v>Error</v>
      </c>
      <c r="J265" s="8" t="s">
        <v>28</v>
      </c>
      <c r="K265" s="8">
        <v>55</v>
      </c>
      <c r="L265" s="11" t="s">
        <v>20</v>
      </c>
      <c r="M265" s="44" t="str">
        <f t="shared" si="13"/>
        <v>Confirmado</v>
      </c>
      <c r="N265" s="30"/>
      <c r="O265" s="30"/>
      <c r="P265" s="44" t="str">
        <f t="shared" si="14"/>
        <v>HONDURAS</v>
      </c>
      <c r="Q265" s="30"/>
    </row>
    <row r="266" spans="1:17" ht="14.25" customHeight="1">
      <c r="A266" s="41" t="str">
        <f t="shared" si="12"/>
        <v>Villanueva43924255</v>
      </c>
      <c r="B266" s="41" t="str">
        <f>+COVID_CL_CONFIRMA!$H266&amp;COVID_CL_CONFIRMA!$E266</f>
        <v>Villanueva43924</v>
      </c>
      <c r="C266" s="41" t="str">
        <f t="shared" si="1"/>
        <v>Cortes43924</v>
      </c>
      <c r="D266" s="42">
        <f t="shared" si="2"/>
        <v>255</v>
      </c>
      <c r="E266" s="31">
        <v>43924</v>
      </c>
      <c r="F266" s="42">
        <f>+IFERROR(VLOOKUP(COVID_CL_CONFIRMA!$G266,'LOCALIZA HN'!$Q$9:$R$26,2,0),99)</f>
        <v>5</v>
      </c>
      <c r="G266" s="6" t="s">
        <v>32</v>
      </c>
      <c r="H266" s="12" t="s">
        <v>39</v>
      </c>
      <c r="I266" s="42" t="str">
        <f>+IFERROR(IF(VALUE(MID(VLOOKUP(H266,'LOCALIZA HN'!$B$9:$O$306,8,0),2,1))&lt;&gt;COVID_CL_CONFIRMA!$F266,"Error",VLOOKUP(H266,'LOCALIZA HN'!$B$9:$O$306,8,0)),99999)</f>
        <v>0511</v>
      </c>
      <c r="J266" s="8" t="s">
        <v>19</v>
      </c>
      <c r="K266" s="8">
        <v>21</v>
      </c>
      <c r="L266" s="11" t="s">
        <v>20</v>
      </c>
      <c r="M266" s="44" t="str">
        <f t="shared" si="13"/>
        <v>Confirmado</v>
      </c>
      <c r="N266" s="30"/>
      <c r="O266" s="30"/>
      <c r="P266" s="44" t="str">
        <f t="shared" si="14"/>
        <v>HONDURAS</v>
      </c>
      <c r="Q266" s="30"/>
    </row>
    <row r="267" spans="1:17" ht="14.25" customHeight="1">
      <c r="A267" s="41" t="str">
        <f t="shared" si="12"/>
        <v>43924256</v>
      </c>
      <c r="B267" s="41" t="str">
        <f>+COVID_CL_CONFIRMA!$H267&amp;COVID_CL_CONFIRMA!$E267</f>
        <v>43924</v>
      </c>
      <c r="C267" s="41" t="str">
        <f t="shared" si="1"/>
        <v>Yoro43924</v>
      </c>
      <c r="D267" s="42">
        <f t="shared" si="2"/>
        <v>256</v>
      </c>
      <c r="E267" s="31">
        <v>43924</v>
      </c>
      <c r="F267" s="42">
        <f>+IFERROR(VLOOKUP(COVID_CL_CONFIRMA!$G267,'LOCALIZA HN'!$Q$9:$R$26,2,0),99)</f>
        <v>18</v>
      </c>
      <c r="G267" s="6" t="s">
        <v>46</v>
      </c>
      <c r="H267" s="12"/>
      <c r="I267" s="42">
        <f>+IFERROR(IF(VALUE(MID(VLOOKUP(H267,'LOCALIZA HN'!$B$9:$O$306,8,0),2,1))&lt;&gt;COVID_CL_CONFIRMA!$F267,"Error",VLOOKUP(H267,'LOCALIZA HN'!$B$9:$O$306,8,0)),99999)</f>
        <v>99999</v>
      </c>
      <c r="J267" s="8" t="s">
        <v>28</v>
      </c>
      <c r="K267" s="8">
        <v>47</v>
      </c>
      <c r="L267" s="11" t="s">
        <v>20</v>
      </c>
      <c r="M267" s="44" t="str">
        <f t="shared" si="13"/>
        <v>Confirmado</v>
      </c>
      <c r="N267" s="30"/>
      <c r="O267" s="30"/>
      <c r="P267" s="44" t="str">
        <f t="shared" si="14"/>
        <v>HONDURAS</v>
      </c>
      <c r="Q267" s="30"/>
    </row>
    <row r="268" spans="1:17" ht="14.25" customHeight="1">
      <c r="A268" s="41" t="str">
        <f t="shared" si="12"/>
        <v>La Ceiba43924257</v>
      </c>
      <c r="B268" s="41" t="str">
        <f>+COVID_CL_CONFIRMA!$H268&amp;COVID_CL_CONFIRMA!$E268</f>
        <v>La Ceiba43924</v>
      </c>
      <c r="C268" s="41" t="str">
        <f t="shared" si="1"/>
        <v>Atlantida43924</v>
      </c>
      <c r="D268" s="42">
        <f t="shared" si="2"/>
        <v>257</v>
      </c>
      <c r="E268" s="31">
        <v>43924</v>
      </c>
      <c r="F268" s="42">
        <f>+IFERROR(VLOOKUP(COVID_CL_CONFIRMA!$G268,'LOCALIZA HN'!$Q$9:$R$26,2,0),99)</f>
        <v>1</v>
      </c>
      <c r="G268" s="6" t="s">
        <v>23</v>
      </c>
      <c r="H268" s="12" t="s">
        <v>24</v>
      </c>
      <c r="I268" s="42" t="str">
        <f>+IFERROR(IF(VALUE(MID(VLOOKUP(H268,'LOCALIZA HN'!$B$9:$O$306,8,0),2,1))&lt;&gt;COVID_CL_CONFIRMA!$F268,"Error",VLOOKUP(H268,'LOCALIZA HN'!$B$9:$O$306,8,0)),99999)</f>
        <v>0101</v>
      </c>
      <c r="J268" s="8" t="s">
        <v>28</v>
      </c>
      <c r="K268" s="8">
        <v>42</v>
      </c>
      <c r="L268" s="11" t="s">
        <v>20</v>
      </c>
      <c r="M268" s="44" t="str">
        <f t="shared" si="13"/>
        <v>Confirmado</v>
      </c>
      <c r="N268" s="29" t="s">
        <v>74</v>
      </c>
      <c r="O268" s="29" t="s">
        <v>75</v>
      </c>
      <c r="P268" s="44" t="str">
        <f t="shared" si="14"/>
        <v>HONDURAS</v>
      </c>
      <c r="Q268" s="30"/>
    </row>
    <row r="269" spans="1:17" ht="14.25" customHeight="1">
      <c r="A269" s="41" t="str">
        <f t="shared" si="12"/>
        <v>Esparta43924258</v>
      </c>
      <c r="B269" s="41" t="str">
        <f>+COVID_CL_CONFIRMA!$H269&amp;COVID_CL_CONFIRMA!$E269</f>
        <v>Esparta43924</v>
      </c>
      <c r="C269" s="41" t="str">
        <f t="shared" si="1"/>
        <v>Atlantida43924</v>
      </c>
      <c r="D269" s="42">
        <f t="shared" si="2"/>
        <v>258</v>
      </c>
      <c r="E269" s="31">
        <v>43924</v>
      </c>
      <c r="F269" s="42">
        <f>+IFERROR(VLOOKUP(COVID_CL_CONFIRMA!$G269,'LOCALIZA HN'!$Q$9:$R$26,2,0),99)</f>
        <v>1</v>
      </c>
      <c r="G269" s="6" t="s">
        <v>23</v>
      </c>
      <c r="H269" s="12" t="s">
        <v>63</v>
      </c>
      <c r="I269" s="42" t="str">
        <f>+IFERROR(IF(VALUE(MID(VLOOKUP(H269,'LOCALIZA HN'!$B$9:$O$306,8,0),2,1))&lt;&gt;COVID_CL_CONFIRMA!$F269,"Error",VLOOKUP(H269,'LOCALIZA HN'!$B$9:$O$306,8,0)),99999)</f>
        <v>0103</v>
      </c>
      <c r="J269" s="8" t="s">
        <v>19</v>
      </c>
      <c r="K269" s="8">
        <v>38</v>
      </c>
      <c r="L269" s="11" t="s">
        <v>20</v>
      </c>
      <c r="M269" s="44" t="str">
        <f t="shared" si="13"/>
        <v>Confirmado</v>
      </c>
      <c r="N269" s="30"/>
      <c r="O269" s="30"/>
      <c r="P269" s="44" t="str">
        <f t="shared" si="14"/>
        <v>HONDURAS</v>
      </c>
      <c r="Q269" s="30"/>
    </row>
    <row r="270" spans="1:17" ht="14.25" customHeight="1">
      <c r="A270" s="41" t="str">
        <f t="shared" si="12"/>
        <v>Esparta43924259</v>
      </c>
      <c r="B270" s="41" t="str">
        <f>+COVID_CL_CONFIRMA!$H270&amp;COVID_CL_CONFIRMA!$E270</f>
        <v>Esparta43924</v>
      </c>
      <c r="C270" s="41" t="str">
        <f t="shared" si="1"/>
        <v>Atlantida43924</v>
      </c>
      <c r="D270" s="42">
        <f t="shared" si="2"/>
        <v>259</v>
      </c>
      <c r="E270" s="31">
        <v>43924</v>
      </c>
      <c r="F270" s="42">
        <f>+IFERROR(VLOOKUP(COVID_CL_CONFIRMA!$G270,'LOCALIZA HN'!$Q$9:$R$26,2,0),99)</f>
        <v>1</v>
      </c>
      <c r="G270" s="6" t="s">
        <v>23</v>
      </c>
      <c r="H270" s="12" t="s">
        <v>63</v>
      </c>
      <c r="I270" s="42" t="str">
        <f>+IFERROR(IF(VALUE(MID(VLOOKUP(H270,'LOCALIZA HN'!$B$9:$O$306,8,0),2,1))&lt;&gt;COVID_CL_CONFIRMA!$F270,"Error",VLOOKUP(H270,'LOCALIZA HN'!$B$9:$O$306,8,0)),99999)</f>
        <v>0103</v>
      </c>
      <c r="J270" s="8" t="s">
        <v>19</v>
      </c>
      <c r="K270" s="8">
        <v>68</v>
      </c>
      <c r="L270" s="11" t="s">
        <v>20</v>
      </c>
      <c r="M270" s="44" t="str">
        <f t="shared" si="13"/>
        <v>Confirmado</v>
      </c>
      <c r="N270" s="30"/>
      <c r="O270" s="30"/>
      <c r="P270" s="44" t="str">
        <f t="shared" si="14"/>
        <v>HONDURAS</v>
      </c>
      <c r="Q270" s="30"/>
    </row>
    <row r="271" spans="1:17" ht="14.25" customHeight="1">
      <c r="A271" s="41" t="str">
        <f t="shared" si="12"/>
        <v>Esparta43924260</v>
      </c>
      <c r="B271" s="41" t="str">
        <f>+COVID_CL_CONFIRMA!$H271&amp;COVID_CL_CONFIRMA!$E271</f>
        <v>Esparta43924</v>
      </c>
      <c r="C271" s="41" t="str">
        <f t="shared" si="1"/>
        <v>Atlantida43924</v>
      </c>
      <c r="D271" s="42">
        <f t="shared" si="2"/>
        <v>260</v>
      </c>
      <c r="E271" s="31">
        <v>43924</v>
      </c>
      <c r="F271" s="42">
        <f>+IFERROR(VLOOKUP(COVID_CL_CONFIRMA!$G271,'LOCALIZA HN'!$Q$9:$R$26,2,0),99)</f>
        <v>1</v>
      </c>
      <c r="G271" s="6" t="s">
        <v>23</v>
      </c>
      <c r="H271" s="12" t="s">
        <v>63</v>
      </c>
      <c r="I271" s="42" t="str">
        <f>+IFERROR(IF(VALUE(MID(VLOOKUP(H271,'LOCALIZA HN'!$B$9:$O$306,8,0),2,1))&lt;&gt;COVID_CL_CONFIRMA!$F271,"Error",VLOOKUP(H271,'LOCALIZA HN'!$B$9:$O$306,8,0)),99999)</f>
        <v>0103</v>
      </c>
      <c r="J271" s="8" t="s">
        <v>28</v>
      </c>
      <c r="K271" s="8">
        <v>14</v>
      </c>
      <c r="L271" s="11" t="s">
        <v>20</v>
      </c>
      <c r="M271" s="44" t="str">
        <f t="shared" si="13"/>
        <v>Confirmado</v>
      </c>
      <c r="N271" s="30"/>
      <c r="O271" s="30"/>
      <c r="P271" s="44" t="str">
        <f t="shared" si="14"/>
        <v>HONDURAS</v>
      </c>
      <c r="Q271" s="30"/>
    </row>
    <row r="272" spans="1:17" ht="14.25" customHeight="1">
      <c r="A272" s="41" t="str">
        <f t="shared" si="12"/>
        <v>Esparta43924261</v>
      </c>
      <c r="B272" s="41" t="str">
        <f>+COVID_CL_CONFIRMA!$H272&amp;COVID_CL_CONFIRMA!$E272</f>
        <v>Esparta43924</v>
      </c>
      <c r="C272" s="41" t="str">
        <f t="shared" si="1"/>
        <v>Atlantida43924</v>
      </c>
      <c r="D272" s="42">
        <f t="shared" si="2"/>
        <v>261</v>
      </c>
      <c r="E272" s="31">
        <v>43924</v>
      </c>
      <c r="F272" s="42">
        <f>+IFERROR(VLOOKUP(COVID_CL_CONFIRMA!$G272,'LOCALIZA HN'!$Q$9:$R$26,2,0),99)</f>
        <v>1</v>
      </c>
      <c r="G272" s="6" t="s">
        <v>23</v>
      </c>
      <c r="H272" s="12" t="s">
        <v>63</v>
      </c>
      <c r="I272" s="42" t="str">
        <f>+IFERROR(IF(VALUE(MID(VLOOKUP(H272,'LOCALIZA HN'!$B$9:$O$306,8,0),2,1))&lt;&gt;COVID_CL_CONFIRMA!$F272,"Error",VLOOKUP(H272,'LOCALIZA HN'!$B$9:$O$306,8,0)),99999)</f>
        <v>0103</v>
      </c>
      <c r="J272" s="8" t="s">
        <v>28</v>
      </c>
      <c r="K272" s="8">
        <v>7</v>
      </c>
      <c r="L272" s="11" t="s">
        <v>20</v>
      </c>
      <c r="M272" s="44" t="str">
        <f t="shared" si="13"/>
        <v>Confirmado</v>
      </c>
      <c r="N272" s="30"/>
      <c r="O272" s="30"/>
      <c r="P272" s="44" t="str">
        <f t="shared" si="14"/>
        <v>HONDURAS</v>
      </c>
      <c r="Q272" s="30"/>
    </row>
    <row r="273" spans="1:17" ht="14.25" customHeight="1">
      <c r="A273" s="41" t="str">
        <f t="shared" si="12"/>
        <v>Esparta43924262</v>
      </c>
      <c r="B273" s="41" t="str">
        <f>+COVID_CL_CONFIRMA!$H273&amp;COVID_CL_CONFIRMA!$E273</f>
        <v>Esparta43924</v>
      </c>
      <c r="C273" s="41" t="str">
        <f t="shared" si="1"/>
        <v>Atlantida43924</v>
      </c>
      <c r="D273" s="42">
        <f t="shared" si="2"/>
        <v>262</v>
      </c>
      <c r="E273" s="31">
        <v>43924</v>
      </c>
      <c r="F273" s="42">
        <f>+IFERROR(VLOOKUP(COVID_CL_CONFIRMA!$G273,'LOCALIZA HN'!$Q$9:$R$26,2,0),99)</f>
        <v>1</v>
      </c>
      <c r="G273" s="6" t="s">
        <v>23</v>
      </c>
      <c r="H273" s="12" t="s">
        <v>63</v>
      </c>
      <c r="I273" s="42" t="str">
        <f>+IFERROR(IF(VALUE(MID(VLOOKUP(H273,'LOCALIZA HN'!$B$9:$O$306,8,0),2,1))&lt;&gt;COVID_CL_CONFIRMA!$F273,"Error",VLOOKUP(H273,'LOCALIZA HN'!$B$9:$O$306,8,0)),99999)</f>
        <v>0103</v>
      </c>
      <c r="J273" s="8" t="s">
        <v>19</v>
      </c>
      <c r="K273" s="8">
        <v>15</v>
      </c>
      <c r="L273" s="11" t="s">
        <v>20</v>
      </c>
      <c r="M273" s="44" t="str">
        <f t="shared" si="13"/>
        <v>Confirmado</v>
      </c>
      <c r="N273" s="30"/>
      <c r="O273" s="30"/>
      <c r="P273" s="44" t="str">
        <f t="shared" si="14"/>
        <v>HONDURAS</v>
      </c>
      <c r="Q273" s="30"/>
    </row>
    <row r="274" spans="1:17" ht="14.25" customHeight="1">
      <c r="A274" s="41" t="str">
        <f t="shared" si="12"/>
        <v>Esparta43924263</v>
      </c>
      <c r="B274" s="41" t="str">
        <f>+COVID_CL_CONFIRMA!$H274&amp;COVID_CL_CONFIRMA!$E274</f>
        <v>Esparta43924</v>
      </c>
      <c r="C274" s="41" t="str">
        <f t="shared" si="1"/>
        <v>Atlantida43924</v>
      </c>
      <c r="D274" s="42">
        <f t="shared" si="2"/>
        <v>263</v>
      </c>
      <c r="E274" s="31">
        <v>43924</v>
      </c>
      <c r="F274" s="42">
        <f>+IFERROR(VLOOKUP(COVID_CL_CONFIRMA!$G274,'LOCALIZA HN'!$Q$9:$R$26,2,0),99)</f>
        <v>1</v>
      </c>
      <c r="G274" s="6" t="s">
        <v>23</v>
      </c>
      <c r="H274" s="12" t="s">
        <v>63</v>
      </c>
      <c r="I274" s="42" t="str">
        <f>+IFERROR(IF(VALUE(MID(VLOOKUP(H274,'LOCALIZA HN'!$B$9:$O$306,8,0),2,1))&lt;&gt;COVID_CL_CONFIRMA!$F274,"Error",VLOOKUP(H274,'LOCALIZA HN'!$B$9:$O$306,8,0)),99999)</f>
        <v>0103</v>
      </c>
      <c r="J274" s="8" t="s">
        <v>28</v>
      </c>
      <c r="K274" s="8">
        <v>41</v>
      </c>
      <c r="L274" s="11" t="s">
        <v>20</v>
      </c>
      <c r="M274" s="44" t="str">
        <f t="shared" si="13"/>
        <v>Confirmado</v>
      </c>
      <c r="N274" s="30"/>
      <c r="O274" s="30"/>
      <c r="P274" s="44" t="str">
        <f t="shared" si="14"/>
        <v>HONDURAS</v>
      </c>
      <c r="Q274" s="30"/>
    </row>
    <row r="275" spans="1:17" ht="14.25" customHeight="1">
      <c r="A275" s="41" t="str">
        <f t="shared" si="12"/>
        <v>Villanueva43924264</v>
      </c>
      <c r="B275" s="41" t="str">
        <f>+COVID_CL_CONFIRMA!$H275&amp;COVID_CL_CONFIRMA!$E275</f>
        <v>Villanueva43924</v>
      </c>
      <c r="C275" s="41" t="str">
        <f t="shared" si="1"/>
        <v>Cortes43924</v>
      </c>
      <c r="D275" s="42">
        <f t="shared" si="2"/>
        <v>264</v>
      </c>
      <c r="E275" s="31">
        <v>43924</v>
      </c>
      <c r="F275" s="42">
        <f>+IFERROR(VLOOKUP(COVID_CL_CONFIRMA!$G275,'LOCALIZA HN'!$Q$9:$R$26,2,0),99)</f>
        <v>5</v>
      </c>
      <c r="G275" s="6" t="s">
        <v>32</v>
      </c>
      <c r="H275" s="12" t="s">
        <v>39</v>
      </c>
      <c r="I275" s="42" t="str">
        <f>+IFERROR(IF(VALUE(MID(VLOOKUP(H275,'LOCALIZA HN'!$B$9:$O$306,8,0),2,1))&lt;&gt;COVID_CL_CONFIRMA!$F275,"Error",VLOOKUP(H275,'LOCALIZA HN'!$B$9:$O$306,8,0)),99999)</f>
        <v>0511</v>
      </c>
      <c r="J275" s="8" t="s">
        <v>19</v>
      </c>
      <c r="K275" s="8">
        <v>42</v>
      </c>
      <c r="L275" s="11" t="s">
        <v>20</v>
      </c>
      <c r="M275" s="44" t="str">
        <f t="shared" si="13"/>
        <v>Confirmado</v>
      </c>
      <c r="N275" s="30"/>
      <c r="O275" s="30"/>
      <c r="P275" s="44" t="str">
        <f t="shared" si="14"/>
        <v>HONDURAS</v>
      </c>
      <c r="Q275" s="30"/>
    </row>
    <row r="276" spans="1:17" ht="14.25" customHeight="1">
      <c r="A276" s="41" t="str">
        <f t="shared" si="12"/>
        <v>Distrito Central43925265</v>
      </c>
      <c r="B276" s="41" t="str">
        <f>+COVID_CL_CONFIRMA!$H276&amp;COVID_CL_CONFIRMA!$E276</f>
        <v>Distrito Central43925</v>
      </c>
      <c r="C276" s="41" t="str">
        <f t="shared" si="1"/>
        <v>Francisco Morazan43925</v>
      </c>
      <c r="D276" s="42">
        <f t="shared" si="2"/>
        <v>265</v>
      </c>
      <c r="E276" s="31">
        <v>43925</v>
      </c>
      <c r="F276" s="42">
        <f>+IFERROR(VLOOKUP(COVID_CL_CONFIRMA!$G276,'LOCALIZA HN'!$Q$9:$R$26,2,0),99)</f>
        <v>8</v>
      </c>
      <c r="G276" s="6" t="s">
        <v>17</v>
      </c>
      <c r="H276" s="12" t="s">
        <v>18</v>
      </c>
      <c r="I276" s="42" t="str">
        <f>+IFERROR(IF(VALUE(MID(VLOOKUP(H276,'LOCALIZA HN'!$B$9:$O$306,8,0),2,1))&lt;&gt;COVID_CL_CONFIRMA!$F276,"Error",VLOOKUP(H276,'LOCALIZA HN'!$B$9:$O$306,8,0)),99999)</f>
        <v>0801</v>
      </c>
      <c r="J276" s="8" t="s">
        <v>28</v>
      </c>
      <c r="K276" s="8">
        <v>38</v>
      </c>
      <c r="L276" s="11" t="s">
        <v>20</v>
      </c>
      <c r="M276" s="44" t="str">
        <f t="shared" si="13"/>
        <v>Confirmado</v>
      </c>
      <c r="N276" s="30"/>
      <c r="O276" s="30"/>
      <c r="P276" s="44" t="str">
        <f t="shared" si="14"/>
        <v>HONDURAS</v>
      </c>
      <c r="Q276" s="30"/>
    </row>
    <row r="277" spans="1:17" ht="14.25" customHeight="1">
      <c r="A277" s="41" t="str">
        <f t="shared" si="12"/>
        <v>Distrito Central43925266</v>
      </c>
      <c r="B277" s="41" t="str">
        <f>+COVID_CL_CONFIRMA!$H277&amp;COVID_CL_CONFIRMA!$E277</f>
        <v>Distrito Central43925</v>
      </c>
      <c r="C277" s="41" t="str">
        <f t="shared" si="1"/>
        <v>Francisco Morazan43925</v>
      </c>
      <c r="D277" s="42">
        <f t="shared" si="2"/>
        <v>266</v>
      </c>
      <c r="E277" s="31">
        <v>43925</v>
      </c>
      <c r="F277" s="42">
        <f>+IFERROR(VLOOKUP(COVID_CL_CONFIRMA!$G277,'LOCALIZA HN'!$Q$9:$R$26,2,0),99)</f>
        <v>8</v>
      </c>
      <c r="G277" s="6" t="s">
        <v>17</v>
      </c>
      <c r="H277" s="12" t="s">
        <v>18</v>
      </c>
      <c r="I277" s="42" t="str">
        <f>+IFERROR(IF(VALUE(MID(VLOOKUP(H277,'LOCALIZA HN'!$B$9:$O$306,8,0),2,1))&lt;&gt;COVID_CL_CONFIRMA!$F277,"Error",VLOOKUP(H277,'LOCALIZA HN'!$B$9:$O$306,8,0)),99999)</f>
        <v>0801</v>
      </c>
      <c r="J277" s="8" t="s">
        <v>28</v>
      </c>
      <c r="K277" s="8">
        <v>44</v>
      </c>
      <c r="L277" s="11" t="s">
        <v>20</v>
      </c>
      <c r="M277" s="44" t="str">
        <f t="shared" si="13"/>
        <v>Confirmado</v>
      </c>
      <c r="N277" s="30"/>
      <c r="O277" s="30"/>
      <c r="P277" s="44" t="str">
        <f t="shared" si="14"/>
        <v>HONDURAS</v>
      </c>
      <c r="Q277" s="30"/>
    </row>
    <row r="278" spans="1:17" ht="14.25" customHeight="1">
      <c r="A278" s="41" t="str">
        <f t="shared" si="12"/>
        <v>Siguatepeque43925267</v>
      </c>
      <c r="B278" s="41" t="str">
        <f>+COVID_CL_CONFIRMA!$H278&amp;COVID_CL_CONFIRMA!$E278</f>
        <v>Siguatepeque43925</v>
      </c>
      <c r="C278" s="41" t="str">
        <f t="shared" si="1"/>
        <v>Comayagua43925</v>
      </c>
      <c r="D278" s="42">
        <f t="shared" si="2"/>
        <v>267</v>
      </c>
      <c r="E278" s="31">
        <v>43925</v>
      </c>
      <c r="F278" s="42">
        <f>+IFERROR(VLOOKUP(COVID_CL_CONFIRMA!$G278,'LOCALIZA HN'!$Q$9:$R$26,2,0),99)</f>
        <v>3</v>
      </c>
      <c r="G278" s="6" t="s">
        <v>76</v>
      </c>
      <c r="H278" s="12" t="s">
        <v>77</v>
      </c>
      <c r="I278" s="42" t="str">
        <f>+IFERROR(IF(VALUE(MID(VLOOKUP(H278,'LOCALIZA HN'!$B$9:$O$306,8,0),2,1))&lt;&gt;COVID_CL_CONFIRMA!$F278,"Error",VLOOKUP(H278,'LOCALIZA HN'!$B$9:$O$306,8,0)),99999)</f>
        <v>0318</v>
      </c>
      <c r="J278" s="8" t="s">
        <v>28</v>
      </c>
      <c r="K278" s="8">
        <v>57</v>
      </c>
      <c r="L278" s="11" t="s">
        <v>20</v>
      </c>
      <c r="M278" s="44" t="str">
        <f t="shared" si="13"/>
        <v>Confirmado</v>
      </c>
      <c r="N278" s="30"/>
      <c r="O278" s="30"/>
      <c r="P278" s="44" t="str">
        <f t="shared" si="14"/>
        <v>HONDURAS</v>
      </c>
      <c r="Q278" s="30"/>
    </row>
    <row r="279" spans="1:17" ht="14.25" customHeight="1">
      <c r="A279" s="41" t="str">
        <f t="shared" si="12"/>
        <v>Pimienta43925268</v>
      </c>
      <c r="B279" s="41" t="str">
        <f>+COVID_CL_CONFIRMA!$H279&amp;COVID_CL_CONFIRMA!$E279</f>
        <v>Pimienta43925</v>
      </c>
      <c r="C279" s="41" t="str">
        <f t="shared" si="1"/>
        <v>Cortes43925</v>
      </c>
      <c r="D279" s="42">
        <f t="shared" si="2"/>
        <v>268</v>
      </c>
      <c r="E279" s="31">
        <v>43925</v>
      </c>
      <c r="F279" s="42">
        <f>+IFERROR(VLOOKUP(COVID_CL_CONFIRMA!$G279,'LOCALIZA HN'!$Q$9:$R$26,2,0),99)</f>
        <v>5</v>
      </c>
      <c r="G279" s="6" t="s">
        <v>32</v>
      </c>
      <c r="H279" s="12" t="s">
        <v>70</v>
      </c>
      <c r="I279" s="42" t="str">
        <f>+IFERROR(IF(VALUE(MID(VLOOKUP(H279,'LOCALIZA HN'!$B$9:$O$306,8,0),2,1))&lt;&gt;COVID_CL_CONFIRMA!$F279,"Error",VLOOKUP(H279,'LOCALIZA HN'!$B$9:$O$306,8,0)),99999)</f>
        <v>0504</v>
      </c>
      <c r="J279" s="8" t="s">
        <v>28</v>
      </c>
      <c r="K279" s="8">
        <v>20</v>
      </c>
      <c r="L279" s="11" t="s">
        <v>20</v>
      </c>
      <c r="M279" s="44" t="str">
        <f t="shared" si="13"/>
        <v>Confirmado</v>
      </c>
      <c r="N279" s="30"/>
      <c r="O279" s="30"/>
      <c r="P279" s="44" t="str">
        <f t="shared" si="14"/>
        <v>HONDURAS</v>
      </c>
      <c r="Q279" s="30"/>
    </row>
    <row r="280" spans="1:17" ht="14.25" customHeight="1">
      <c r="A280" s="41" t="str">
        <f t="shared" si="12"/>
        <v>San Pedro Sula43926269</v>
      </c>
      <c r="B280" s="41" t="str">
        <f>+COVID_CL_CONFIRMA!$H280&amp;COVID_CL_CONFIRMA!$E280</f>
        <v>San Pedro Sula43926</v>
      </c>
      <c r="C280" s="41" t="str">
        <f t="shared" si="1"/>
        <v>Cortes43926</v>
      </c>
      <c r="D280" s="42">
        <f t="shared" si="2"/>
        <v>269</v>
      </c>
      <c r="E280" s="31">
        <v>43926</v>
      </c>
      <c r="F280" s="42">
        <f>+IFERROR(VLOOKUP(COVID_CL_CONFIRMA!$G280,'LOCALIZA HN'!$Q$9:$R$26,2,0),99)</f>
        <v>5</v>
      </c>
      <c r="G280" s="6" t="s">
        <v>32</v>
      </c>
      <c r="H280" s="12" t="s">
        <v>33</v>
      </c>
      <c r="I280" s="42" t="str">
        <f>+IFERROR(IF(VALUE(MID(VLOOKUP(H280,'LOCALIZA HN'!$B$9:$O$306,8,0),2,1))&lt;&gt;COVID_CL_CONFIRMA!$F280,"Error",VLOOKUP(H280,'LOCALIZA HN'!$B$9:$O$306,8,0)),99999)</f>
        <v>0501</v>
      </c>
      <c r="J280" s="8" t="s">
        <v>19</v>
      </c>
      <c r="K280" s="8">
        <v>64</v>
      </c>
      <c r="L280" s="11" t="s">
        <v>20</v>
      </c>
      <c r="M280" s="44" t="str">
        <f t="shared" si="13"/>
        <v>Confirmado</v>
      </c>
      <c r="N280" s="30"/>
      <c r="O280" s="30"/>
      <c r="P280" s="44" t="str">
        <f t="shared" si="14"/>
        <v>HONDURAS</v>
      </c>
      <c r="Q280" s="30"/>
    </row>
    <row r="281" spans="1:17" ht="14.25" customHeight="1">
      <c r="A281" s="41" t="str">
        <f t="shared" si="12"/>
        <v>Pimienta43926270</v>
      </c>
      <c r="B281" s="41" t="str">
        <f>+COVID_CL_CONFIRMA!$H281&amp;COVID_CL_CONFIRMA!$E281</f>
        <v>Pimienta43926</v>
      </c>
      <c r="C281" s="41" t="str">
        <f t="shared" si="1"/>
        <v>Cortes43926</v>
      </c>
      <c r="D281" s="42">
        <f t="shared" si="2"/>
        <v>270</v>
      </c>
      <c r="E281" s="31">
        <v>43926</v>
      </c>
      <c r="F281" s="42">
        <f>+IFERROR(VLOOKUP(COVID_CL_CONFIRMA!$G281,'LOCALIZA HN'!$Q$9:$R$26,2,0),99)</f>
        <v>5</v>
      </c>
      <c r="G281" s="6" t="s">
        <v>32</v>
      </c>
      <c r="H281" s="12" t="s">
        <v>70</v>
      </c>
      <c r="I281" s="42" t="str">
        <f>+IFERROR(IF(VALUE(MID(VLOOKUP(H281,'LOCALIZA HN'!$B$9:$O$306,8,0),2,1))&lt;&gt;COVID_CL_CONFIRMA!$F281,"Error",VLOOKUP(H281,'LOCALIZA HN'!$B$9:$O$306,8,0)),99999)</f>
        <v>0504</v>
      </c>
      <c r="J281" s="8" t="s">
        <v>19</v>
      </c>
      <c r="K281" s="8">
        <v>54</v>
      </c>
      <c r="L281" s="11" t="s">
        <v>20</v>
      </c>
      <c r="M281" s="44" t="str">
        <f t="shared" si="13"/>
        <v>Confirmado</v>
      </c>
      <c r="N281" s="30"/>
      <c r="O281" s="30"/>
      <c r="P281" s="44" t="str">
        <f t="shared" si="14"/>
        <v>HONDURAS</v>
      </c>
      <c r="Q281" s="30"/>
    </row>
    <row r="282" spans="1:17" ht="14.25" customHeight="1">
      <c r="A282" s="41" t="str">
        <f t="shared" si="12"/>
        <v>Pimienta43926271</v>
      </c>
      <c r="B282" s="41" t="str">
        <f>+COVID_CL_CONFIRMA!$H282&amp;COVID_CL_CONFIRMA!$E282</f>
        <v>Pimienta43926</v>
      </c>
      <c r="C282" s="41" t="str">
        <f t="shared" si="1"/>
        <v>Cortes43926</v>
      </c>
      <c r="D282" s="42">
        <f t="shared" si="2"/>
        <v>271</v>
      </c>
      <c r="E282" s="31">
        <v>43926</v>
      </c>
      <c r="F282" s="42">
        <f>+IFERROR(VLOOKUP(COVID_CL_CONFIRMA!$G282,'LOCALIZA HN'!$Q$9:$R$26,2,0),99)</f>
        <v>5</v>
      </c>
      <c r="G282" s="6" t="s">
        <v>32</v>
      </c>
      <c r="H282" s="12" t="s">
        <v>70</v>
      </c>
      <c r="I282" s="42" t="str">
        <f>+IFERROR(IF(VALUE(MID(VLOOKUP(H282,'LOCALIZA HN'!$B$9:$O$306,8,0),2,1))&lt;&gt;COVID_CL_CONFIRMA!$F282,"Error",VLOOKUP(H282,'LOCALIZA HN'!$B$9:$O$306,8,0)),99999)</f>
        <v>0504</v>
      </c>
      <c r="J282" s="8" t="s">
        <v>28</v>
      </c>
      <c r="K282" s="8">
        <v>29</v>
      </c>
      <c r="L282" s="11" t="s">
        <v>20</v>
      </c>
      <c r="M282" s="44" t="str">
        <f t="shared" si="13"/>
        <v>Confirmado</v>
      </c>
      <c r="N282" s="30"/>
      <c r="O282" s="30"/>
      <c r="P282" s="44" t="str">
        <f t="shared" si="14"/>
        <v>HONDURAS</v>
      </c>
      <c r="Q282" s="30"/>
    </row>
    <row r="283" spans="1:17" ht="14.25" customHeight="1">
      <c r="A283" s="41" t="str">
        <f t="shared" si="12"/>
        <v>Pimienta43926272</v>
      </c>
      <c r="B283" s="41" t="str">
        <f>+COVID_CL_CONFIRMA!$H283&amp;COVID_CL_CONFIRMA!$E283</f>
        <v>Pimienta43926</v>
      </c>
      <c r="C283" s="41" t="str">
        <f t="shared" si="1"/>
        <v>Cortes43926</v>
      </c>
      <c r="D283" s="42">
        <f t="shared" si="2"/>
        <v>272</v>
      </c>
      <c r="E283" s="31">
        <v>43926</v>
      </c>
      <c r="F283" s="42">
        <f>+IFERROR(VLOOKUP(COVID_CL_CONFIRMA!$G283,'LOCALIZA HN'!$Q$9:$R$26,2,0),99)</f>
        <v>5</v>
      </c>
      <c r="G283" s="6" t="s">
        <v>32</v>
      </c>
      <c r="H283" s="12" t="s">
        <v>70</v>
      </c>
      <c r="I283" s="42" t="str">
        <f>+IFERROR(IF(VALUE(MID(VLOOKUP(H283,'LOCALIZA HN'!$B$9:$O$306,8,0),2,1))&lt;&gt;COVID_CL_CONFIRMA!$F283,"Error",VLOOKUP(H283,'LOCALIZA HN'!$B$9:$O$306,8,0)),99999)</f>
        <v>0504</v>
      </c>
      <c r="J283" s="8" t="s">
        <v>19</v>
      </c>
      <c r="K283" s="8">
        <v>62</v>
      </c>
      <c r="L283" s="11" t="s">
        <v>20</v>
      </c>
      <c r="M283" s="44" t="str">
        <f t="shared" si="13"/>
        <v>Confirmado</v>
      </c>
      <c r="N283" s="30"/>
      <c r="O283" s="30"/>
      <c r="P283" s="44" t="str">
        <f t="shared" si="14"/>
        <v>HONDURAS</v>
      </c>
      <c r="Q283" s="30"/>
    </row>
    <row r="284" spans="1:17" ht="14.25" customHeight="1">
      <c r="A284" s="41" t="str">
        <f t="shared" si="12"/>
        <v>San Pedro Sula43926273</v>
      </c>
      <c r="B284" s="41" t="str">
        <f>+COVID_CL_CONFIRMA!$H284&amp;COVID_CL_CONFIRMA!$E284</f>
        <v>San Pedro Sula43926</v>
      </c>
      <c r="C284" s="41" t="str">
        <f t="shared" si="1"/>
        <v>Cortes43926</v>
      </c>
      <c r="D284" s="42">
        <f t="shared" si="2"/>
        <v>273</v>
      </c>
      <c r="E284" s="31">
        <v>43926</v>
      </c>
      <c r="F284" s="42">
        <f>+IFERROR(VLOOKUP(COVID_CL_CONFIRMA!$G284,'LOCALIZA HN'!$Q$9:$R$26,2,0),99)</f>
        <v>5</v>
      </c>
      <c r="G284" s="6" t="s">
        <v>32</v>
      </c>
      <c r="H284" s="12" t="s">
        <v>33</v>
      </c>
      <c r="I284" s="42" t="str">
        <f>+IFERROR(IF(VALUE(MID(VLOOKUP(H284,'LOCALIZA HN'!$B$9:$O$306,8,0),2,1))&lt;&gt;COVID_CL_CONFIRMA!$F284,"Error",VLOOKUP(H284,'LOCALIZA HN'!$B$9:$O$306,8,0)),99999)</f>
        <v>0501</v>
      </c>
      <c r="J284" s="8" t="s">
        <v>28</v>
      </c>
      <c r="K284" s="8">
        <v>30</v>
      </c>
      <c r="L284" s="11" t="s">
        <v>20</v>
      </c>
      <c r="M284" s="44" t="str">
        <f t="shared" si="13"/>
        <v>Confirmado</v>
      </c>
      <c r="N284" s="30"/>
      <c r="O284" s="30"/>
      <c r="P284" s="44" t="str">
        <f t="shared" si="14"/>
        <v>HONDURAS</v>
      </c>
      <c r="Q284" s="30"/>
    </row>
    <row r="285" spans="1:17" ht="14.25" customHeight="1">
      <c r="A285" s="41" t="str">
        <f t="shared" si="12"/>
        <v>San Pedro Sula43926274</v>
      </c>
      <c r="B285" s="41" t="str">
        <f>+COVID_CL_CONFIRMA!$H285&amp;COVID_CL_CONFIRMA!$E285</f>
        <v>San Pedro Sula43926</v>
      </c>
      <c r="C285" s="41" t="str">
        <f t="shared" si="1"/>
        <v>Cortes43926</v>
      </c>
      <c r="D285" s="42">
        <f t="shared" si="2"/>
        <v>274</v>
      </c>
      <c r="E285" s="31">
        <v>43926</v>
      </c>
      <c r="F285" s="42">
        <f>+IFERROR(VLOOKUP(COVID_CL_CONFIRMA!$G285,'LOCALIZA HN'!$Q$9:$R$26,2,0),99)</f>
        <v>5</v>
      </c>
      <c r="G285" s="6" t="s">
        <v>32</v>
      </c>
      <c r="H285" s="12" t="s">
        <v>33</v>
      </c>
      <c r="I285" s="42" t="str">
        <f>+IFERROR(IF(VALUE(MID(VLOOKUP(H285,'LOCALIZA HN'!$B$9:$O$306,8,0),2,1))&lt;&gt;COVID_CL_CONFIRMA!$F285,"Error",VLOOKUP(H285,'LOCALIZA HN'!$B$9:$O$306,8,0)),99999)</f>
        <v>0501</v>
      </c>
      <c r="J285" s="8" t="s">
        <v>28</v>
      </c>
      <c r="K285" s="8">
        <v>22</v>
      </c>
      <c r="L285" s="11" t="s">
        <v>20</v>
      </c>
      <c r="M285" s="44" t="str">
        <f t="shared" si="13"/>
        <v>Confirmado</v>
      </c>
      <c r="N285" s="30"/>
      <c r="O285" s="30"/>
      <c r="P285" s="44" t="str">
        <f t="shared" si="14"/>
        <v>HONDURAS</v>
      </c>
      <c r="Q285" s="30"/>
    </row>
    <row r="286" spans="1:17" ht="14.25" customHeight="1">
      <c r="A286" s="41" t="str">
        <f t="shared" si="12"/>
        <v>San Pedro Sula43926275</v>
      </c>
      <c r="B286" s="41" t="str">
        <f>+COVID_CL_CONFIRMA!$H286&amp;COVID_CL_CONFIRMA!$E286</f>
        <v>San Pedro Sula43926</v>
      </c>
      <c r="C286" s="41" t="str">
        <f t="shared" si="1"/>
        <v>Cortes43926</v>
      </c>
      <c r="D286" s="42">
        <f t="shared" si="2"/>
        <v>275</v>
      </c>
      <c r="E286" s="31">
        <v>43926</v>
      </c>
      <c r="F286" s="42">
        <f>+IFERROR(VLOOKUP(COVID_CL_CONFIRMA!$G286,'LOCALIZA HN'!$Q$9:$R$26,2,0),99)</f>
        <v>5</v>
      </c>
      <c r="G286" s="6" t="s">
        <v>32</v>
      </c>
      <c r="H286" s="12" t="s">
        <v>33</v>
      </c>
      <c r="I286" s="42" t="str">
        <f>+IFERROR(IF(VALUE(MID(VLOOKUP(H286,'LOCALIZA HN'!$B$9:$O$306,8,0),2,1))&lt;&gt;COVID_CL_CONFIRMA!$F286,"Error",VLOOKUP(H286,'LOCALIZA HN'!$B$9:$O$306,8,0)),99999)</f>
        <v>0501</v>
      </c>
      <c r="J286" s="8" t="s">
        <v>28</v>
      </c>
      <c r="K286" s="8">
        <v>54</v>
      </c>
      <c r="L286" s="11" t="s">
        <v>20</v>
      </c>
      <c r="M286" s="44" t="str">
        <f t="shared" si="13"/>
        <v>Confirmado</v>
      </c>
      <c r="N286" s="30"/>
      <c r="O286" s="30"/>
      <c r="P286" s="44" t="str">
        <f t="shared" si="14"/>
        <v>HONDURAS</v>
      </c>
      <c r="Q286" s="30"/>
    </row>
    <row r="287" spans="1:17" ht="14.25" customHeight="1">
      <c r="A287" s="41" t="str">
        <f t="shared" si="12"/>
        <v>San Pedro Sula43926276</v>
      </c>
      <c r="B287" s="41" t="str">
        <f>+COVID_CL_CONFIRMA!$H287&amp;COVID_CL_CONFIRMA!$E287</f>
        <v>San Pedro Sula43926</v>
      </c>
      <c r="C287" s="41" t="str">
        <f t="shared" si="1"/>
        <v>Cortes43926</v>
      </c>
      <c r="D287" s="42">
        <f t="shared" si="2"/>
        <v>276</v>
      </c>
      <c r="E287" s="31">
        <v>43926</v>
      </c>
      <c r="F287" s="42">
        <f>+IFERROR(VLOOKUP(COVID_CL_CONFIRMA!$G287,'LOCALIZA HN'!$Q$9:$R$26,2,0),99)</f>
        <v>5</v>
      </c>
      <c r="G287" s="6" t="s">
        <v>32</v>
      </c>
      <c r="H287" s="12" t="s">
        <v>33</v>
      </c>
      <c r="I287" s="42" t="str">
        <f>+IFERROR(IF(VALUE(MID(VLOOKUP(H287,'LOCALIZA HN'!$B$9:$O$306,8,0),2,1))&lt;&gt;COVID_CL_CONFIRMA!$F287,"Error",VLOOKUP(H287,'LOCALIZA HN'!$B$9:$O$306,8,0)),99999)</f>
        <v>0501</v>
      </c>
      <c r="J287" s="8" t="s">
        <v>28</v>
      </c>
      <c r="K287" s="8">
        <v>35</v>
      </c>
      <c r="L287" s="11" t="s">
        <v>20</v>
      </c>
      <c r="M287" s="44" t="str">
        <f t="shared" si="13"/>
        <v>Confirmado</v>
      </c>
      <c r="N287" s="30"/>
      <c r="O287" s="30"/>
      <c r="P287" s="44" t="str">
        <f t="shared" si="14"/>
        <v>HONDURAS</v>
      </c>
      <c r="Q287" s="30"/>
    </row>
    <row r="288" spans="1:17" ht="14.25" customHeight="1">
      <c r="A288" s="41" t="str">
        <f t="shared" si="12"/>
        <v>San Pedro Sula43926277</v>
      </c>
      <c r="B288" s="41" t="str">
        <f>+COVID_CL_CONFIRMA!$H288&amp;COVID_CL_CONFIRMA!$E288</f>
        <v>San Pedro Sula43926</v>
      </c>
      <c r="C288" s="41" t="str">
        <f t="shared" si="1"/>
        <v>Cortes43926</v>
      </c>
      <c r="D288" s="42">
        <f t="shared" si="2"/>
        <v>277</v>
      </c>
      <c r="E288" s="31">
        <v>43926</v>
      </c>
      <c r="F288" s="42">
        <f>+IFERROR(VLOOKUP(COVID_CL_CONFIRMA!$G288,'LOCALIZA HN'!$Q$9:$R$26,2,0),99)</f>
        <v>5</v>
      </c>
      <c r="G288" s="6" t="s">
        <v>32</v>
      </c>
      <c r="H288" s="12" t="s">
        <v>33</v>
      </c>
      <c r="I288" s="42" t="str">
        <f>+IFERROR(IF(VALUE(MID(VLOOKUP(H288,'LOCALIZA HN'!$B$9:$O$306,8,0),2,1))&lt;&gt;COVID_CL_CONFIRMA!$F288,"Error",VLOOKUP(H288,'LOCALIZA HN'!$B$9:$O$306,8,0)),99999)</f>
        <v>0501</v>
      </c>
      <c r="J288" s="8" t="s">
        <v>28</v>
      </c>
      <c r="K288" s="8">
        <v>36</v>
      </c>
      <c r="L288" s="11" t="s">
        <v>20</v>
      </c>
      <c r="M288" s="44" t="str">
        <f t="shared" si="13"/>
        <v>Confirmado</v>
      </c>
      <c r="N288" s="30"/>
      <c r="O288" s="30"/>
      <c r="P288" s="44" t="str">
        <f t="shared" si="14"/>
        <v>HONDURAS</v>
      </c>
      <c r="Q288" s="30"/>
    </row>
    <row r="289" spans="1:17" ht="14.25" customHeight="1">
      <c r="A289" s="41" t="str">
        <f t="shared" si="12"/>
        <v>La Ceiba43926278</v>
      </c>
      <c r="B289" s="41" t="str">
        <f>+COVID_CL_CONFIRMA!$H289&amp;COVID_CL_CONFIRMA!$E289</f>
        <v>La Ceiba43926</v>
      </c>
      <c r="C289" s="41" t="str">
        <f t="shared" si="1"/>
        <v>Atlantida43926</v>
      </c>
      <c r="D289" s="42">
        <f t="shared" si="2"/>
        <v>278</v>
      </c>
      <c r="E289" s="31">
        <v>43926</v>
      </c>
      <c r="F289" s="42">
        <f>+IFERROR(VLOOKUP(COVID_CL_CONFIRMA!$G289,'LOCALIZA HN'!$Q$9:$R$26,2,0),99)</f>
        <v>1</v>
      </c>
      <c r="G289" s="6" t="s">
        <v>23</v>
      </c>
      <c r="H289" s="12" t="s">
        <v>24</v>
      </c>
      <c r="I289" s="42" t="str">
        <f>+IFERROR(IF(VALUE(MID(VLOOKUP(H289,'LOCALIZA HN'!$B$9:$O$306,8,0),2,1))&lt;&gt;COVID_CL_CONFIRMA!$F289,"Error",VLOOKUP(H289,'LOCALIZA HN'!$B$9:$O$306,8,0)),99999)</f>
        <v>0101</v>
      </c>
      <c r="J289" s="8" t="s">
        <v>19</v>
      </c>
      <c r="K289" s="8">
        <v>23</v>
      </c>
      <c r="L289" s="11" t="s">
        <v>20</v>
      </c>
      <c r="M289" s="44" t="str">
        <f t="shared" si="13"/>
        <v>Confirmado</v>
      </c>
      <c r="N289" s="29" t="s">
        <v>78</v>
      </c>
      <c r="O289" s="29" t="s">
        <v>79</v>
      </c>
      <c r="P289" s="44" t="str">
        <f t="shared" si="14"/>
        <v>HONDURAS</v>
      </c>
      <c r="Q289" s="30"/>
    </row>
    <row r="290" spans="1:17" ht="14.25" customHeight="1">
      <c r="A290" s="41" t="str">
        <f t="shared" si="12"/>
        <v>San Pedro Sula43926279</v>
      </c>
      <c r="B290" s="41" t="str">
        <f>+COVID_CL_CONFIRMA!$H290&amp;COVID_CL_CONFIRMA!$E290</f>
        <v>San Pedro Sula43926</v>
      </c>
      <c r="C290" s="41" t="str">
        <f t="shared" si="1"/>
        <v>Cortes43926</v>
      </c>
      <c r="D290" s="42">
        <f t="shared" si="2"/>
        <v>279</v>
      </c>
      <c r="E290" s="31">
        <v>43926</v>
      </c>
      <c r="F290" s="42">
        <f>+IFERROR(VLOOKUP(COVID_CL_CONFIRMA!$G290,'LOCALIZA HN'!$Q$9:$R$26,2,0),99)</f>
        <v>5</v>
      </c>
      <c r="G290" s="6" t="s">
        <v>32</v>
      </c>
      <c r="H290" s="12" t="s">
        <v>33</v>
      </c>
      <c r="I290" s="42" t="str">
        <f>+IFERROR(IF(VALUE(MID(VLOOKUP(H290,'LOCALIZA HN'!$B$9:$O$306,8,0),2,1))&lt;&gt;COVID_CL_CONFIRMA!$F290,"Error",VLOOKUP(H290,'LOCALIZA HN'!$B$9:$O$306,8,0)),99999)</f>
        <v>0501</v>
      </c>
      <c r="J290" s="8" t="s">
        <v>19</v>
      </c>
      <c r="K290" s="8">
        <v>26</v>
      </c>
      <c r="L290" s="11" t="s">
        <v>20</v>
      </c>
      <c r="M290" s="44" t="str">
        <f t="shared" si="13"/>
        <v>Confirmado</v>
      </c>
      <c r="N290" s="30"/>
      <c r="O290" s="30"/>
      <c r="P290" s="44" t="str">
        <f t="shared" si="14"/>
        <v>HONDURAS</v>
      </c>
      <c r="Q290" s="30"/>
    </row>
    <row r="291" spans="1:17" ht="14.25" customHeight="1">
      <c r="A291" s="41" t="str">
        <f t="shared" si="12"/>
        <v>San Pedro Sula43926280</v>
      </c>
      <c r="B291" s="41" t="str">
        <f>+COVID_CL_CONFIRMA!$H291&amp;COVID_CL_CONFIRMA!$E291</f>
        <v>San Pedro Sula43926</v>
      </c>
      <c r="C291" s="41" t="str">
        <f t="shared" si="1"/>
        <v>Cortes43926</v>
      </c>
      <c r="D291" s="42">
        <f t="shared" si="2"/>
        <v>280</v>
      </c>
      <c r="E291" s="31">
        <v>43926</v>
      </c>
      <c r="F291" s="42">
        <f>+IFERROR(VLOOKUP(COVID_CL_CONFIRMA!$G291,'LOCALIZA HN'!$Q$9:$R$26,2,0),99)</f>
        <v>5</v>
      </c>
      <c r="G291" s="6" t="s">
        <v>32</v>
      </c>
      <c r="H291" s="12" t="s">
        <v>33</v>
      </c>
      <c r="I291" s="42" t="str">
        <f>+IFERROR(IF(VALUE(MID(VLOOKUP(H291,'LOCALIZA HN'!$B$9:$O$306,8,0),2,1))&lt;&gt;COVID_CL_CONFIRMA!$F291,"Error",VLOOKUP(H291,'LOCALIZA HN'!$B$9:$O$306,8,0)),99999)</f>
        <v>0501</v>
      </c>
      <c r="J291" s="8" t="s">
        <v>19</v>
      </c>
      <c r="K291" s="8">
        <v>33</v>
      </c>
      <c r="L291" s="11" t="s">
        <v>20</v>
      </c>
      <c r="M291" s="44" t="str">
        <f t="shared" si="13"/>
        <v>Confirmado</v>
      </c>
      <c r="N291" s="30"/>
      <c r="O291" s="30"/>
      <c r="P291" s="44" t="str">
        <f t="shared" si="14"/>
        <v>HONDURAS</v>
      </c>
      <c r="Q291" s="30"/>
    </row>
    <row r="292" spans="1:17" ht="14.25" customHeight="1">
      <c r="A292" s="41" t="str">
        <f t="shared" si="12"/>
        <v>San Pedro Sula43926281</v>
      </c>
      <c r="B292" s="41" t="str">
        <f>+COVID_CL_CONFIRMA!$H292&amp;COVID_CL_CONFIRMA!$E292</f>
        <v>San Pedro Sula43926</v>
      </c>
      <c r="C292" s="41" t="str">
        <f t="shared" si="1"/>
        <v>Cortes43926</v>
      </c>
      <c r="D292" s="42">
        <f t="shared" si="2"/>
        <v>281</v>
      </c>
      <c r="E292" s="31">
        <v>43926</v>
      </c>
      <c r="F292" s="42">
        <f>+IFERROR(VLOOKUP(COVID_CL_CONFIRMA!$G292,'LOCALIZA HN'!$Q$9:$R$26,2,0),99)</f>
        <v>5</v>
      </c>
      <c r="G292" s="6" t="s">
        <v>32</v>
      </c>
      <c r="H292" s="12" t="s">
        <v>33</v>
      </c>
      <c r="I292" s="42" t="str">
        <f>+IFERROR(IF(VALUE(MID(VLOOKUP(H292,'LOCALIZA HN'!$B$9:$O$306,8,0),2,1))&lt;&gt;COVID_CL_CONFIRMA!$F292,"Error",VLOOKUP(H292,'LOCALIZA HN'!$B$9:$O$306,8,0)),99999)</f>
        <v>0501</v>
      </c>
      <c r="J292" s="8" t="s">
        <v>19</v>
      </c>
      <c r="K292" s="8">
        <v>31</v>
      </c>
      <c r="L292" s="11" t="s">
        <v>20</v>
      </c>
      <c r="M292" s="44" t="str">
        <f t="shared" si="13"/>
        <v>Confirmado</v>
      </c>
      <c r="N292" s="30"/>
      <c r="O292" s="30"/>
      <c r="P292" s="44" t="str">
        <f t="shared" si="14"/>
        <v>HONDURAS</v>
      </c>
      <c r="Q292" s="30"/>
    </row>
    <row r="293" spans="1:17" ht="14.25" customHeight="1">
      <c r="A293" s="41" t="str">
        <f t="shared" si="12"/>
        <v>San Pedro Sula43926282</v>
      </c>
      <c r="B293" s="41" t="str">
        <f>+COVID_CL_CONFIRMA!$H293&amp;COVID_CL_CONFIRMA!$E293</f>
        <v>San Pedro Sula43926</v>
      </c>
      <c r="C293" s="41" t="str">
        <f t="shared" si="1"/>
        <v>Cortes43926</v>
      </c>
      <c r="D293" s="42">
        <f t="shared" si="2"/>
        <v>282</v>
      </c>
      <c r="E293" s="31">
        <v>43926</v>
      </c>
      <c r="F293" s="42">
        <f>+IFERROR(VLOOKUP(COVID_CL_CONFIRMA!$G293,'LOCALIZA HN'!$Q$9:$R$26,2,0),99)</f>
        <v>5</v>
      </c>
      <c r="G293" s="6" t="s">
        <v>32</v>
      </c>
      <c r="H293" s="12" t="s">
        <v>33</v>
      </c>
      <c r="I293" s="42" t="str">
        <f>+IFERROR(IF(VALUE(MID(VLOOKUP(H293,'LOCALIZA HN'!$B$9:$O$306,8,0),2,1))&lt;&gt;COVID_CL_CONFIRMA!$F293,"Error",VLOOKUP(H293,'LOCALIZA HN'!$B$9:$O$306,8,0)),99999)</f>
        <v>0501</v>
      </c>
      <c r="J293" s="8" t="s">
        <v>19</v>
      </c>
      <c r="K293" s="8">
        <v>52</v>
      </c>
      <c r="L293" s="11" t="s">
        <v>20</v>
      </c>
      <c r="M293" s="44" t="str">
        <f t="shared" si="13"/>
        <v>Confirmado</v>
      </c>
      <c r="N293" s="30"/>
      <c r="O293" s="30"/>
      <c r="P293" s="44" t="str">
        <f t="shared" si="14"/>
        <v>HONDURAS</v>
      </c>
      <c r="Q293" s="30"/>
    </row>
    <row r="294" spans="1:17" ht="14.25" customHeight="1">
      <c r="A294" s="41" t="str">
        <f t="shared" si="12"/>
        <v>San Pedro Sula43926283</v>
      </c>
      <c r="B294" s="41" t="str">
        <f>+COVID_CL_CONFIRMA!$H294&amp;COVID_CL_CONFIRMA!$E294</f>
        <v>San Pedro Sula43926</v>
      </c>
      <c r="C294" s="41" t="str">
        <f t="shared" si="1"/>
        <v>Cortes43926</v>
      </c>
      <c r="D294" s="42">
        <f t="shared" si="2"/>
        <v>283</v>
      </c>
      <c r="E294" s="31">
        <v>43926</v>
      </c>
      <c r="F294" s="42">
        <f>+IFERROR(VLOOKUP(COVID_CL_CONFIRMA!$G294,'LOCALIZA HN'!$Q$9:$R$26,2,0),99)</f>
        <v>5</v>
      </c>
      <c r="G294" s="6" t="s">
        <v>32</v>
      </c>
      <c r="H294" s="12" t="s">
        <v>33</v>
      </c>
      <c r="I294" s="42" t="str">
        <f>+IFERROR(IF(VALUE(MID(VLOOKUP(H294,'LOCALIZA HN'!$B$9:$O$306,8,0),2,1))&lt;&gt;COVID_CL_CONFIRMA!$F294,"Error",VLOOKUP(H294,'LOCALIZA HN'!$B$9:$O$306,8,0)),99999)</f>
        <v>0501</v>
      </c>
      <c r="J294" s="8" t="s">
        <v>19</v>
      </c>
      <c r="K294" s="8">
        <v>31</v>
      </c>
      <c r="L294" s="11" t="s">
        <v>20</v>
      </c>
      <c r="M294" s="44" t="str">
        <f t="shared" si="13"/>
        <v>Confirmado</v>
      </c>
      <c r="N294" s="30"/>
      <c r="O294" s="30"/>
      <c r="P294" s="44" t="str">
        <f t="shared" si="14"/>
        <v>HONDURAS</v>
      </c>
      <c r="Q294" s="30"/>
    </row>
    <row r="295" spans="1:17" ht="14.25" customHeight="1">
      <c r="A295" s="41" t="str">
        <f t="shared" si="12"/>
        <v>San Pedro Sula43926284</v>
      </c>
      <c r="B295" s="41" t="str">
        <f>+COVID_CL_CONFIRMA!$H295&amp;COVID_CL_CONFIRMA!$E295</f>
        <v>San Pedro Sula43926</v>
      </c>
      <c r="C295" s="41" t="str">
        <f t="shared" si="1"/>
        <v>Cortes43926</v>
      </c>
      <c r="D295" s="42">
        <f t="shared" si="2"/>
        <v>284</v>
      </c>
      <c r="E295" s="31">
        <v>43926</v>
      </c>
      <c r="F295" s="42">
        <f>+IFERROR(VLOOKUP(COVID_CL_CONFIRMA!$G295,'LOCALIZA HN'!$Q$9:$R$26,2,0),99)</f>
        <v>5</v>
      </c>
      <c r="G295" s="6" t="s">
        <v>32</v>
      </c>
      <c r="H295" s="12" t="s">
        <v>33</v>
      </c>
      <c r="I295" s="42" t="str">
        <f>+IFERROR(IF(VALUE(MID(VLOOKUP(H295,'LOCALIZA HN'!$B$9:$O$306,8,0),2,1))&lt;&gt;COVID_CL_CONFIRMA!$F295,"Error",VLOOKUP(H295,'LOCALIZA HN'!$B$9:$O$306,8,0)),99999)</f>
        <v>0501</v>
      </c>
      <c r="J295" s="8" t="s">
        <v>19</v>
      </c>
      <c r="K295" s="8">
        <v>56</v>
      </c>
      <c r="L295" s="11" t="s">
        <v>20</v>
      </c>
      <c r="M295" s="44" t="str">
        <f t="shared" si="13"/>
        <v>Confirmado</v>
      </c>
      <c r="N295" s="30"/>
      <c r="O295" s="30"/>
      <c r="P295" s="44" t="str">
        <f t="shared" si="14"/>
        <v>HONDURAS</v>
      </c>
      <c r="Q295" s="30"/>
    </row>
    <row r="296" spans="1:17" ht="14.25" customHeight="1">
      <c r="A296" s="41" t="str">
        <f t="shared" si="12"/>
        <v>San Pedro Sula43926285</v>
      </c>
      <c r="B296" s="41" t="str">
        <f>+COVID_CL_CONFIRMA!$H296&amp;COVID_CL_CONFIRMA!$E296</f>
        <v>San Pedro Sula43926</v>
      </c>
      <c r="C296" s="41" t="str">
        <f t="shared" si="1"/>
        <v>Cortes43926</v>
      </c>
      <c r="D296" s="42">
        <f t="shared" si="2"/>
        <v>285</v>
      </c>
      <c r="E296" s="31">
        <v>43926</v>
      </c>
      <c r="F296" s="42">
        <f>+IFERROR(VLOOKUP(COVID_CL_CONFIRMA!$G296,'LOCALIZA HN'!$Q$9:$R$26,2,0),99)</f>
        <v>5</v>
      </c>
      <c r="G296" s="6" t="s">
        <v>32</v>
      </c>
      <c r="H296" s="12" t="s">
        <v>33</v>
      </c>
      <c r="I296" s="42" t="str">
        <f>+IFERROR(IF(VALUE(MID(VLOOKUP(H296,'LOCALIZA HN'!$B$9:$O$306,8,0),2,1))&lt;&gt;COVID_CL_CONFIRMA!$F296,"Error",VLOOKUP(H296,'LOCALIZA HN'!$B$9:$O$306,8,0)),99999)</f>
        <v>0501</v>
      </c>
      <c r="J296" s="8" t="s">
        <v>28</v>
      </c>
      <c r="K296" s="8">
        <v>47</v>
      </c>
      <c r="L296" s="11" t="s">
        <v>20</v>
      </c>
      <c r="M296" s="44" t="str">
        <f t="shared" si="13"/>
        <v>Confirmado</v>
      </c>
      <c r="N296" s="30"/>
      <c r="O296" s="30"/>
      <c r="P296" s="44" t="str">
        <f t="shared" si="14"/>
        <v>HONDURAS</v>
      </c>
      <c r="Q296" s="30"/>
    </row>
    <row r="297" spans="1:17" ht="14.25" customHeight="1">
      <c r="A297" s="41" t="str">
        <f t="shared" si="12"/>
        <v>San Pedro Sula43926286</v>
      </c>
      <c r="B297" s="41" t="str">
        <f>+COVID_CL_CONFIRMA!$H297&amp;COVID_CL_CONFIRMA!$E297</f>
        <v>San Pedro Sula43926</v>
      </c>
      <c r="C297" s="41" t="str">
        <f t="shared" si="1"/>
        <v>Cortes43926</v>
      </c>
      <c r="D297" s="42">
        <f t="shared" si="2"/>
        <v>286</v>
      </c>
      <c r="E297" s="31">
        <v>43926</v>
      </c>
      <c r="F297" s="42">
        <f>+IFERROR(VLOOKUP(COVID_CL_CONFIRMA!$G297,'LOCALIZA HN'!$Q$9:$R$26,2,0),99)</f>
        <v>5</v>
      </c>
      <c r="G297" s="6" t="s">
        <v>32</v>
      </c>
      <c r="H297" s="12" t="s">
        <v>33</v>
      </c>
      <c r="I297" s="42" t="str">
        <f>+IFERROR(IF(VALUE(MID(VLOOKUP(H297,'LOCALIZA HN'!$B$9:$O$306,8,0),2,1))&lt;&gt;COVID_CL_CONFIRMA!$F297,"Error",VLOOKUP(H297,'LOCALIZA HN'!$B$9:$O$306,8,0)),99999)</f>
        <v>0501</v>
      </c>
      <c r="J297" s="8" t="s">
        <v>28</v>
      </c>
      <c r="K297" s="8">
        <v>58</v>
      </c>
      <c r="L297" s="11" t="s">
        <v>20</v>
      </c>
      <c r="M297" s="44" t="str">
        <f t="shared" si="13"/>
        <v>Confirmado</v>
      </c>
      <c r="N297" s="30"/>
      <c r="O297" s="30"/>
      <c r="P297" s="44" t="str">
        <f t="shared" si="14"/>
        <v>HONDURAS</v>
      </c>
      <c r="Q297" s="30"/>
    </row>
    <row r="298" spans="1:17" ht="14.25" customHeight="1">
      <c r="A298" s="41" t="str">
        <f t="shared" si="12"/>
        <v>La Lima43926287</v>
      </c>
      <c r="B298" s="41" t="str">
        <f>+COVID_CL_CONFIRMA!$H298&amp;COVID_CL_CONFIRMA!$E298</f>
        <v>La Lima43926</v>
      </c>
      <c r="C298" s="41" t="str">
        <f t="shared" si="1"/>
        <v>Cortes43926</v>
      </c>
      <c r="D298" s="42">
        <f t="shared" si="2"/>
        <v>287</v>
      </c>
      <c r="E298" s="31">
        <v>43926</v>
      </c>
      <c r="F298" s="42">
        <f>+IFERROR(VLOOKUP(COVID_CL_CONFIRMA!$G298,'LOCALIZA HN'!$Q$9:$R$26,2,0),99)</f>
        <v>5</v>
      </c>
      <c r="G298" s="6" t="s">
        <v>32</v>
      </c>
      <c r="H298" s="12" t="s">
        <v>49</v>
      </c>
      <c r="I298" s="42" t="str">
        <f>+IFERROR(IF(VALUE(MID(VLOOKUP(H298,'LOCALIZA HN'!$B$9:$O$306,8,0),2,1))&lt;&gt;COVID_CL_CONFIRMA!$F298,"Error",VLOOKUP(H298,'LOCALIZA HN'!$B$9:$O$306,8,0)),99999)</f>
        <v>0512</v>
      </c>
      <c r="J298" s="8" t="s">
        <v>28</v>
      </c>
      <c r="K298" s="8">
        <v>49</v>
      </c>
      <c r="L298" s="11" t="s">
        <v>20</v>
      </c>
      <c r="M298" s="44" t="str">
        <f t="shared" si="13"/>
        <v>Confirmado</v>
      </c>
      <c r="N298" s="30"/>
      <c r="O298" s="30"/>
      <c r="P298" s="44" t="str">
        <f t="shared" si="14"/>
        <v>HONDURAS</v>
      </c>
      <c r="Q298" s="30"/>
    </row>
    <row r="299" spans="1:17" ht="14.25" customHeight="1">
      <c r="A299" s="41" t="str">
        <f t="shared" si="12"/>
        <v>Villanueva43926288</v>
      </c>
      <c r="B299" s="41" t="str">
        <f>+COVID_CL_CONFIRMA!$H299&amp;COVID_CL_CONFIRMA!$E299</f>
        <v>Villanueva43926</v>
      </c>
      <c r="C299" s="41" t="str">
        <f t="shared" si="1"/>
        <v>Cortes43926</v>
      </c>
      <c r="D299" s="42">
        <f t="shared" si="2"/>
        <v>288</v>
      </c>
      <c r="E299" s="31">
        <v>43926</v>
      </c>
      <c r="F299" s="42">
        <f>+IFERROR(VLOOKUP(COVID_CL_CONFIRMA!$G299,'LOCALIZA HN'!$Q$9:$R$26,2,0),99)</f>
        <v>5</v>
      </c>
      <c r="G299" s="6" t="s">
        <v>32</v>
      </c>
      <c r="H299" s="12" t="s">
        <v>39</v>
      </c>
      <c r="I299" s="42" t="str">
        <f>+IFERROR(IF(VALUE(MID(VLOOKUP(H299,'LOCALIZA HN'!$B$9:$O$306,8,0),2,1))&lt;&gt;COVID_CL_CONFIRMA!$F299,"Error",VLOOKUP(H299,'LOCALIZA HN'!$B$9:$O$306,8,0)),99999)</f>
        <v>0511</v>
      </c>
      <c r="J299" s="8" t="s">
        <v>28</v>
      </c>
      <c r="K299" s="8">
        <v>58</v>
      </c>
      <c r="L299" s="11" t="s">
        <v>20</v>
      </c>
      <c r="M299" s="44" t="str">
        <f t="shared" si="13"/>
        <v>Confirmado</v>
      </c>
      <c r="N299" s="30"/>
      <c r="O299" s="30"/>
      <c r="P299" s="44" t="str">
        <f t="shared" si="14"/>
        <v>HONDURAS</v>
      </c>
      <c r="Q299" s="30"/>
    </row>
    <row r="300" spans="1:17" ht="14.25" customHeight="1">
      <c r="A300" s="41" t="str">
        <f t="shared" si="12"/>
        <v>San Pedro Sula43926289</v>
      </c>
      <c r="B300" s="41" t="str">
        <f>+COVID_CL_CONFIRMA!$H300&amp;COVID_CL_CONFIRMA!$E300</f>
        <v>San Pedro Sula43926</v>
      </c>
      <c r="C300" s="41" t="str">
        <f t="shared" si="1"/>
        <v>Cortes43926</v>
      </c>
      <c r="D300" s="42">
        <f t="shared" si="2"/>
        <v>289</v>
      </c>
      <c r="E300" s="31">
        <v>43926</v>
      </c>
      <c r="F300" s="42">
        <f>+IFERROR(VLOOKUP(COVID_CL_CONFIRMA!$G300,'LOCALIZA HN'!$Q$9:$R$26,2,0),99)</f>
        <v>5</v>
      </c>
      <c r="G300" s="6" t="s">
        <v>32</v>
      </c>
      <c r="H300" s="12" t="s">
        <v>33</v>
      </c>
      <c r="I300" s="42" t="str">
        <f>+IFERROR(IF(VALUE(MID(VLOOKUP(H300,'LOCALIZA HN'!$B$9:$O$306,8,0),2,1))&lt;&gt;COVID_CL_CONFIRMA!$F300,"Error",VLOOKUP(H300,'LOCALIZA HN'!$B$9:$O$306,8,0)),99999)</f>
        <v>0501</v>
      </c>
      <c r="J300" s="8" t="s">
        <v>28</v>
      </c>
      <c r="K300" s="8">
        <v>53</v>
      </c>
      <c r="L300" s="11" t="s">
        <v>20</v>
      </c>
      <c r="M300" s="44" t="str">
        <f t="shared" si="13"/>
        <v>Confirmado</v>
      </c>
      <c r="N300" s="30"/>
      <c r="O300" s="30"/>
      <c r="P300" s="44" t="str">
        <f t="shared" si="14"/>
        <v>HONDURAS</v>
      </c>
      <c r="Q300" s="30"/>
    </row>
    <row r="301" spans="1:17" ht="14.25" customHeight="1">
      <c r="A301" s="41" t="str">
        <f t="shared" si="12"/>
        <v>Pimienta43926290</v>
      </c>
      <c r="B301" s="41" t="str">
        <f>+COVID_CL_CONFIRMA!$H301&amp;COVID_CL_CONFIRMA!$E301</f>
        <v>Pimienta43926</v>
      </c>
      <c r="C301" s="41" t="str">
        <f t="shared" si="1"/>
        <v>Cortes43926</v>
      </c>
      <c r="D301" s="42">
        <f t="shared" si="2"/>
        <v>290</v>
      </c>
      <c r="E301" s="31">
        <v>43926</v>
      </c>
      <c r="F301" s="42">
        <f>+IFERROR(VLOOKUP(COVID_CL_CONFIRMA!$G301,'LOCALIZA HN'!$Q$9:$R$26,2,0),99)</f>
        <v>5</v>
      </c>
      <c r="G301" s="6" t="s">
        <v>32</v>
      </c>
      <c r="H301" s="12" t="s">
        <v>70</v>
      </c>
      <c r="I301" s="42" t="str">
        <f>+IFERROR(IF(VALUE(MID(VLOOKUP(H301,'LOCALIZA HN'!$B$9:$O$306,8,0),2,1))&lt;&gt;COVID_CL_CONFIRMA!$F301,"Error",VLOOKUP(H301,'LOCALIZA HN'!$B$9:$O$306,8,0)),99999)</f>
        <v>0504</v>
      </c>
      <c r="J301" s="8" t="s">
        <v>28</v>
      </c>
      <c r="K301" s="8">
        <v>45</v>
      </c>
      <c r="L301" s="11" t="s">
        <v>20</v>
      </c>
      <c r="M301" s="44" t="str">
        <f t="shared" si="13"/>
        <v>Confirmado</v>
      </c>
      <c r="N301" s="30"/>
      <c r="O301" s="30"/>
      <c r="P301" s="44" t="str">
        <f t="shared" si="14"/>
        <v>HONDURAS</v>
      </c>
      <c r="Q301" s="30"/>
    </row>
    <row r="302" spans="1:17" ht="14.25" customHeight="1">
      <c r="A302" s="41" t="str">
        <f t="shared" si="12"/>
        <v>San Pedro Sula43926291</v>
      </c>
      <c r="B302" s="41" t="str">
        <f>+COVID_CL_CONFIRMA!$H302&amp;COVID_CL_CONFIRMA!$E302</f>
        <v>San Pedro Sula43926</v>
      </c>
      <c r="C302" s="41" t="str">
        <f t="shared" si="1"/>
        <v>Cortes43926</v>
      </c>
      <c r="D302" s="42">
        <f t="shared" si="2"/>
        <v>291</v>
      </c>
      <c r="E302" s="31">
        <v>43926</v>
      </c>
      <c r="F302" s="42">
        <f>+IFERROR(VLOOKUP(COVID_CL_CONFIRMA!$G302,'LOCALIZA HN'!$Q$9:$R$26,2,0),99)</f>
        <v>5</v>
      </c>
      <c r="G302" s="6" t="s">
        <v>32</v>
      </c>
      <c r="H302" s="12" t="s">
        <v>33</v>
      </c>
      <c r="I302" s="42" t="str">
        <f>+IFERROR(IF(VALUE(MID(VLOOKUP(H302,'LOCALIZA HN'!$B$9:$O$306,8,0),2,1))&lt;&gt;COVID_CL_CONFIRMA!$F302,"Error",VLOOKUP(H302,'LOCALIZA HN'!$B$9:$O$306,8,0)),99999)</f>
        <v>0501</v>
      </c>
      <c r="J302" s="8" t="s">
        <v>28</v>
      </c>
      <c r="K302" s="8">
        <v>16</v>
      </c>
      <c r="L302" s="11" t="s">
        <v>20</v>
      </c>
      <c r="M302" s="44" t="str">
        <f t="shared" si="13"/>
        <v>Confirmado</v>
      </c>
      <c r="N302" s="30"/>
      <c r="O302" s="30"/>
      <c r="P302" s="44" t="str">
        <f t="shared" si="14"/>
        <v>HONDURAS</v>
      </c>
      <c r="Q302" s="30"/>
    </row>
    <row r="303" spans="1:17" ht="14.25" customHeight="1">
      <c r="A303" s="41" t="str">
        <f t="shared" si="12"/>
        <v>San Pedro Sula43926292</v>
      </c>
      <c r="B303" s="41" t="str">
        <f>+COVID_CL_CONFIRMA!$H303&amp;COVID_CL_CONFIRMA!$E303</f>
        <v>San Pedro Sula43926</v>
      </c>
      <c r="C303" s="41" t="str">
        <f t="shared" si="1"/>
        <v>Cortes43926</v>
      </c>
      <c r="D303" s="42">
        <f t="shared" si="2"/>
        <v>292</v>
      </c>
      <c r="E303" s="31">
        <v>43926</v>
      </c>
      <c r="F303" s="42">
        <f>+IFERROR(VLOOKUP(COVID_CL_CONFIRMA!$G303,'LOCALIZA HN'!$Q$9:$R$26,2,0),99)</f>
        <v>5</v>
      </c>
      <c r="G303" s="6" t="s">
        <v>32</v>
      </c>
      <c r="H303" s="12" t="s">
        <v>33</v>
      </c>
      <c r="I303" s="42" t="str">
        <f>+IFERROR(IF(VALUE(MID(VLOOKUP(H303,'LOCALIZA HN'!$B$9:$O$306,8,0),2,1))&lt;&gt;COVID_CL_CONFIRMA!$F303,"Error",VLOOKUP(H303,'LOCALIZA HN'!$B$9:$O$306,8,0)),99999)</f>
        <v>0501</v>
      </c>
      <c r="J303" s="8" t="s">
        <v>19</v>
      </c>
      <c r="K303" s="8">
        <v>44</v>
      </c>
      <c r="L303" s="11" t="s">
        <v>20</v>
      </c>
      <c r="M303" s="44" t="str">
        <f t="shared" si="13"/>
        <v>Confirmado</v>
      </c>
      <c r="N303" s="30"/>
      <c r="O303" s="30"/>
      <c r="P303" s="44" t="str">
        <f t="shared" si="14"/>
        <v>HONDURAS</v>
      </c>
      <c r="Q303" s="30"/>
    </row>
    <row r="304" spans="1:17" ht="14.25" customHeight="1">
      <c r="A304" s="41" t="str">
        <f t="shared" si="12"/>
        <v>Puerto Cortes43926293</v>
      </c>
      <c r="B304" s="41" t="str">
        <f>+COVID_CL_CONFIRMA!$H304&amp;COVID_CL_CONFIRMA!$E304</f>
        <v>Puerto Cortes43926</v>
      </c>
      <c r="C304" s="41" t="str">
        <f t="shared" si="1"/>
        <v>Cortes43926</v>
      </c>
      <c r="D304" s="42">
        <f t="shared" si="2"/>
        <v>293</v>
      </c>
      <c r="E304" s="31">
        <v>43926</v>
      </c>
      <c r="F304" s="42">
        <f>+IFERROR(VLOOKUP(COVID_CL_CONFIRMA!$G304,'LOCALIZA HN'!$Q$9:$R$26,2,0),99)</f>
        <v>5</v>
      </c>
      <c r="G304" s="6" t="s">
        <v>32</v>
      </c>
      <c r="H304" s="12" t="s">
        <v>38</v>
      </c>
      <c r="I304" s="42" t="str">
        <f>+IFERROR(IF(VALUE(MID(VLOOKUP(H304,'LOCALIZA HN'!$B$9:$O$306,8,0),2,1))&lt;&gt;COVID_CL_CONFIRMA!$F304,"Error",VLOOKUP(H304,'LOCALIZA HN'!$B$9:$O$306,8,0)),99999)</f>
        <v>0506</v>
      </c>
      <c r="J304" s="8" t="s">
        <v>28</v>
      </c>
      <c r="K304" s="8">
        <v>42</v>
      </c>
      <c r="L304" s="11" t="s">
        <v>20</v>
      </c>
      <c r="M304" s="44" t="str">
        <f t="shared" si="13"/>
        <v>Confirmado</v>
      </c>
      <c r="N304" s="30"/>
      <c r="O304" s="30"/>
      <c r="P304" s="44" t="str">
        <f t="shared" si="14"/>
        <v>HONDURAS</v>
      </c>
      <c r="Q304" s="30"/>
    </row>
    <row r="305" spans="1:17" ht="14.25" customHeight="1">
      <c r="A305" s="41" t="str">
        <f t="shared" si="12"/>
        <v>Puerto Cortes43926294</v>
      </c>
      <c r="B305" s="41" t="str">
        <f>+COVID_CL_CONFIRMA!$H305&amp;COVID_CL_CONFIRMA!$E305</f>
        <v>Puerto Cortes43926</v>
      </c>
      <c r="C305" s="41" t="str">
        <f t="shared" si="1"/>
        <v>Cortes43926</v>
      </c>
      <c r="D305" s="42">
        <f t="shared" si="2"/>
        <v>294</v>
      </c>
      <c r="E305" s="31">
        <v>43926</v>
      </c>
      <c r="F305" s="42">
        <f>+IFERROR(VLOOKUP(COVID_CL_CONFIRMA!$G305,'LOCALIZA HN'!$Q$9:$R$26,2,0),99)</f>
        <v>5</v>
      </c>
      <c r="G305" s="6" t="s">
        <v>32</v>
      </c>
      <c r="H305" s="12" t="s">
        <v>38</v>
      </c>
      <c r="I305" s="42" t="str">
        <f>+IFERROR(IF(VALUE(MID(VLOOKUP(H305,'LOCALIZA HN'!$B$9:$O$306,8,0),2,1))&lt;&gt;COVID_CL_CONFIRMA!$F305,"Error",VLOOKUP(H305,'LOCALIZA HN'!$B$9:$O$306,8,0)),99999)</f>
        <v>0506</v>
      </c>
      <c r="J305" s="8" t="s">
        <v>28</v>
      </c>
      <c r="K305" s="8">
        <v>51</v>
      </c>
      <c r="L305" s="11" t="s">
        <v>20</v>
      </c>
      <c r="M305" s="44" t="str">
        <f t="shared" si="13"/>
        <v>Confirmado</v>
      </c>
      <c r="N305" s="30"/>
      <c r="O305" s="30"/>
      <c r="P305" s="44" t="str">
        <f t="shared" si="14"/>
        <v>HONDURAS</v>
      </c>
      <c r="Q305" s="30"/>
    </row>
    <row r="306" spans="1:17" ht="14.25" customHeight="1">
      <c r="A306" s="41" t="str">
        <f t="shared" si="12"/>
        <v>Nueva Arcadia43926295</v>
      </c>
      <c r="B306" s="41" t="str">
        <f>+COVID_CL_CONFIRMA!$H306&amp;COVID_CL_CONFIRMA!$E306</f>
        <v>Nueva Arcadia43926</v>
      </c>
      <c r="C306" s="41" t="str">
        <f t="shared" si="1"/>
        <v>Copan43926</v>
      </c>
      <c r="D306" s="42">
        <f t="shared" si="2"/>
        <v>295</v>
      </c>
      <c r="E306" s="31">
        <v>43926</v>
      </c>
      <c r="F306" s="42">
        <f>+IFERROR(VLOOKUP(COVID_CL_CONFIRMA!$G306,'LOCALIZA HN'!$Q$9:$R$26,2,0),99)</f>
        <v>4</v>
      </c>
      <c r="G306" s="6" t="s">
        <v>80</v>
      </c>
      <c r="H306" s="12" t="s">
        <v>81</v>
      </c>
      <c r="I306" s="42" t="str">
        <f>+IFERROR(IF(VALUE(MID(VLOOKUP(H306,'LOCALIZA HN'!$B$9:$O$306,8,0),2,1))&lt;&gt;COVID_CL_CONFIRMA!$F306,"Error",VLOOKUP(H306,'LOCALIZA HN'!$B$9:$O$306,8,0)),99999)</f>
        <v>0413</v>
      </c>
      <c r="J306" s="8" t="s">
        <v>19</v>
      </c>
      <c r="K306" s="8">
        <v>53</v>
      </c>
      <c r="L306" s="11" t="s">
        <v>20</v>
      </c>
      <c r="M306" s="44" t="str">
        <f t="shared" si="13"/>
        <v>Confirmado</v>
      </c>
      <c r="N306" s="30"/>
      <c r="O306" s="30"/>
      <c r="P306" s="44" t="str">
        <f t="shared" si="14"/>
        <v>HONDURAS</v>
      </c>
      <c r="Q306" s="30"/>
    </row>
    <row r="307" spans="1:17" ht="14.25" customHeight="1">
      <c r="A307" s="41" t="str">
        <f t="shared" si="12"/>
        <v>Trujillo43926296</v>
      </c>
      <c r="B307" s="41" t="str">
        <f>+COVID_CL_CONFIRMA!$H307&amp;COVID_CL_CONFIRMA!$E307</f>
        <v>Trujillo43926</v>
      </c>
      <c r="C307" s="41" t="str">
        <f t="shared" si="1"/>
        <v>Colon43926</v>
      </c>
      <c r="D307" s="42">
        <f t="shared" si="2"/>
        <v>296</v>
      </c>
      <c r="E307" s="31">
        <v>43926</v>
      </c>
      <c r="F307" s="42">
        <f>+IFERROR(VLOOKUP(COVID_CL_CONFIRMA!$G307,'LOCALIZA HN'!$Q$9:$R$26,2,0),99)</f>
        <v>2</v>
      </c>
      <c r="G307" s="6" t="s">
        <v>40</v>
      </c>
      <c r="H307" s="12" t="s">
        <v>54</v>
      </c>
      <c r="I307" s="42" t="str">
        <f>+IFERROR(IF(VALUE(MID(VLOOKUP(H307,'LOCALIZA HN'!$B$9:$O$306,8,0),2,1))&lt;&gt;COVID_CL_CONFIRMA!$F307,"Error",VLOOKUP(H307,'LOCALIZA HN'!$B$9:$O$306,8,0)),99999)</f>
        <v>0201</v>
      </c>
      <c r="J307" s="8" t="s">
        <v>28</v>
      </c>
      <c r="K307" s="8">
        <v>47</v>
      </c>
      <c r="L307" s="11" t="s">
        <v>20</v>
      </c>
      <c r="M307" s="44" t="str">
        <f t="shared" si="13"/>
        <v>Confirmado</v>
      </c>
      <c r="N307" s="30"/>
      <c r="O307" s="30"/>
      <c r="P307" s="44" t="str">
        <f t="shared" si="14"/>
        <v>HONDURAS</v>
      </c>
      <c r="Q307" s="30"/>
    </row>
    <row r="308" spans="1:17" ht="14.25" customHeight="1">
      <c r="A308" s="41" t="str">
        <f t="shared" si="12"/>
        <v>Trujillo43926297</v>
      </c>
      <c r="B308" s="41" t="str">
        <f>+COVID_CL_CONFIRMA!$H308&amp;COVID_CL_CONFIRMA!$E308</f>
        <v>Trujillo43926</v>
      </c>
      <c r="C308" s="41" t="str">
        <f t="shared" si="1"/>
        <v>Colon43926</v>
      </c>
      <c r="D308" s="42">
        <f t="shared" si="2"/>
        <v>297</v>
      </c>
      <c r="E308" s="31">
        <v>43926</v>
      </c>
      <c r="F308" s="42">
        <f>+IFERROR(VLOOKUP(COVID_CL_CONFIRMA!$G308,'LOCALIZA HN'!$Q$9:$R$26,2,0),99)</f>
        <v>2</v>
      </c>
      <c r="G308" s="6" t="s">
        <v>40</v>
      </c>
      <c r="H308" s="12" t="s">
        <v>54</v>
      </c>
      <c r="I308" s="42" t="str">
        <f>+IFERROR(IF(VALUE(MID(VLOOKUP(H308,'LOCALIZA HN'!$B$9:$O$306,8,0),2,1))&lt;&gt;COVID_CL_CONFIRMA!$F308,"Error",VLOOKUP(H308,'LOCALIZA HN'!$B$9:$O$306,8,0)),99999)</f>
        <v>0201</v>
      </c>
      <c r="J308" s="8" t="s">
        <v>19</v>
      </c>
      <c r="K308" s="8">
        <v>40</v>
      </c>
      <c r="L308" s="11" t="s">
        <v>20</v>
      </c>
      <c r="M308" s="44" t="str">
        <f t="shared" si="13"/>
        <v>Confirmado</v>
      </c>
      <c r="N308" s="30"/>
      <c r="O308" s="30"/>
      <c r="P308" s="44" t="str">
        <f t="shared" si="14"/>
        <v>HONDURAS</v>
      </c>
      <c r="Q308" s="30"/>
    </row>
    <row r="309" spans="1:17" ht="14.25" customHeight="1">
      <c r="A309" s="41" t="str">
        <f t="shared" si="12"/>
        <v>El Progreso43926298</v>
      </c>
      <c r="B309" s="41" t="str">
        <f>+COVID_CL_CONFIRMA!$H309&amp;COVID_CL_CONFIRMA!$E309</f>
        <v>El Progreso43926</v>
      </c>
      <c r="C309" s="41" t="str">
        <f t="shared" si="1"/>
        <v>Yoro43926</v>
      </c>
      <c r="D309" s="42">
        <f t="shared" si="2"/>
        <v>298</v>
      </c>
      <c r="E309" s="31">
        <v>43926</v>
      </c>
      <c r="F309" s="42">
        <f>+IFERROR(VLOOKUP(COVID_CL_CONFIRMA!$G309,'LOCALIZA HN'!$Q$9:$R$26,2,0),99)</f>
        <v>18</v>
      </c>
      <c r="G309" s="6" t="s">
        <v>46</v>
      </c>
      <c r="H309" s="12" t="s">
        <v>69</v>
      </c>
      <c r="I309" s="42" t="str">
        <f>+IFERROR(IF(VALUE(MID(VLOOKUP(H309,'LOCALIZA HN'!$B$9:$O$306,8,0),2,1))&lt;&gt;COVID_CL_CONFIRMA!$F309,"Error",VLOOKUP(H309,'LOCALIZA HN'!$B$9:$O$306,8,0)),99999)</f>
        <v>Error</v>
      </c>
      <c r="J309" s="8" t="s">
        <v>19</v>
      </c>
      <c r="K309" s="8">
        <v>25</v>
      </c>
      <c r="L309" s="11" t="s">
        <v>20</v>
      </c>
      <c r="M309" s="44" t="str">
        <f t="shared" si="13"/>
        <v>Confirmado</v>
      </c>
      <c r="N309" s="30"/>
      <c r="O309" s="30"/>
      <c r="P309" s="44" t="str">
        <f t="shared" si="14"/>
        <v>HONDURAS</v>
      </c>
      <c r="Q309" s="30"/>
    </row>
    <row r="310" spans="1:17" ht="14.25" customHeight="1">
      <c r="A310" s="41" t="str">
        <f t="shared" si="12"/>
        <v>Distrito Central43927299</v>
      </c>
      <c r="B310" s="41" t="str">
        <f>+COVID_CL_CONFIRMA!$H310&amp;COVID_CL_CONFIRMA!$E310</f>
        <v>Distrito Central43927</v>
      </c>
      <c r="C310" s="41" t="str">
        <f t="shared" si="1"/>
        <v>Francisco Morazan43927</v>
      </c>
      <c r="D310" s="42">
        <f t="shared" si="2"/>
        <v>299</v>
      </c>
      <c r="E310" s="31">
        <v>43927</v>
      </c>
      <c r="F310" s="42">
        <f>+IFERROR(VLOOKUP(COVID_CL_CONFIRMA!$G310,'LOCALIZA HN'!$Q$9:$R$26,2,0),99)</f>
        <v>8</v>
      </c>
      <c r="G310" s="6" t="s">
        <v>17</v>
      </c>
      <c r="H310" s="12" t="s">
        <v>18</v>
      </c>
      <c r="I310" s="42" t="str">
        <f>+IFERROR(IF(VALUE(MID(VLOOKUP(H310,'LOCALIZA HN'!$B$9:$O$306,8,0),2,1))&lt;&gt;COVID_CL_CONFIRMA!$F310,"Error",VLOOKUP(H310,'LOCALIZA HN'!$B$9:$O$306,8,0)),99999)</f>
        <v>0801</v>
      </c>
      <c r="J310" s="8" t="s">
        <v>19</v>
      </c>
      <c r="K310" s="8">
        <v>23</v>
      </c>
      <c r="L310" s="11" t="s">
        <v>20</v>
      </c>
      <c r="M310" s="44" t="str">
        <f t="shared" si="13"/>
        <v>Confirmado</v>
      </c>
      <c r="N310" s="30"/>
      <c r="O310" s="30"/>
      <c r="P310" s="44" t="str">
        <f t="shared" si="14"/>
        <v>HONDURAS</v>
      </c>
      <c r="Q310" s="30"/>
    </row>
    <row r="311" spans="1:17" ht="14.25" customHeight="1">
      <c r="A311" s="41" t="str">
        <f t="shared" si="12"/>
        <v>Distrito Central43927300</v>
      </c>
      <c r="B311" s="41" t="str">
        <f>+COVID_CL_CONFIRMA!$H311&amp;COVID_CL_CONFIRMA!$E311</f>
        <v>Distrito Central43927</v>
      </c>
      <c r="C311" s="41" t="str">
        <f t="shared" si="1"/>
        <v>Francisco Morazan43927</v>
      </c>
      <c r="D311" s="42">
        <f t="shared" si="2"/>
        <v>300</v>
      </c>
      <c r="E311" s="31">
        <v>43927</v>
      </c>
      <c r="F311" s="42">
        <f>+IFERROR(VLOOKUP(COVID_CL_CONFIRMA!$G311,'LOCALIZA HN'!$Q$9:$R$26,2,0),99)</f>
        <v>8</v>
      </c>
      <c r="G311" s="6" t="s">
        <v>17</v>
      </c>
      <c r="H311" s="12" t="s">
        <v>18</v>
      </c>
      <c r="I311" s="42" t="str">
        <f>+IFERROR(IF(VALUE(MID(VLOOKUP(H311,'LOCALIZA HN'!$B$9:$O$306,8,0),2,1))&lt;&gt;COVID_CL_CONFIRMA!$F311,"Error",VLOOKUP(H311,'LOCALIZA HN'!$B$9:$O$306,8,0)),99999)</f>
        <v>0801</v>
      </c>
      <c r="J311" s="8" t="s">
        <v>19</v>
      </c>
      <c r="K311" s="8">
        <v>22</v>
      </c>
      <c r="L311" s="11" t="s">
        <v>20</v>
      </c>
      <c r="M311" s="44" t="str">
        <f t="shared" si="13"/>
        <v>Confirmado</v>
      </c>
      <c r="N311" s="30"/>
      <c r="O311" s="30"/>
      <c r="P311" s="44" t="str">
        <f t="shared" si="14"/>
        <v>HONDURAS</v>
      </c>
      <c r="Q311" s="30"/>
    </row>
    <row r="312" spans="1:17" ht="14.25" customHeight="1">
      <c r="A312" s="41" t="str">
        <f t="shared" si="12"/>
        <v>Distrito Central43927301</v>
      </c>
      <c r="B312" s="41" t="str">
        <f>+COVID_CL_CONFIRMA!$H312&amp;COVID_CL_CONFIRMA!$E312</f>
        <v>Distrito Central43927</v>
      </c>
      <c r="C312" s="41" t="str">
        <f t="shared" si="1"/>
        <v>Francisco Morazan43927</v>
      </c>
      <c r="D312" s="42">
        <f t="shared" si="2"/>
        <v>301</v>
      </c>
      <c r="E312" s="31">
        <v>43927</v>
      </c>
      <c r="F312" s="42">
        <f>+IFERROR(VLOOKUP(COVID_CL_CONFIRMA!$G312,'LOCALIZA HN'!$Q$9:$R$26,2,0),99)</f>
        <v>8</v>
      </c>
      <c r="G312" s="6" t="s">
        <v>17</v>
      </c>
      <c r="H312" s="12" t="s">
        <v>18</v>
      </c>
      <c r="I312" s="42" t="str">
        <f>+IFERROR(IF(VALUE(MID(VLOOKUP(H312,'LOCALIZA HN'!$B$9:$O$306,8,0),2,1))&lt;&gt;COVID_CL_CONFIRMA!$F312,"Error",VLOOKUP(H312,'LOCALIZA HN'!$B$9:$O$306,8,0)),99999)</f>
        <v>0801</v>
      </c>
      <c r="J312" s="8" t="s">
        <v>19</v>
      </c>
      <c r="K312" s="8">
        <v>59</v>
      </c>
      <c r="L312" s="11" t="s">
        <v>20</v>
      </c>
      <c r="M312" s="44" t="str">
        <f t="shared" si="13"/>
        <v>Confirmado</v>
      </c>
      <c r="N312" s="30"/>
      <c r="O312" s="30"/>
      <c r="P312" s="44" t="str">
        <f t="shared" si="14"/>
        <v>HONDURAS</v>
      </c>
      <c r="Q312" s="30"/>
    </row>
    <row r="313" spans="1:17" ht="14.25" customHeight="1">
      <c r="A313" s="41" t="str">
        <f t="shared" si="12"/>
        <v>Distrito Central43927302</v>
      </c>
      <c r="B313" s="41" t="str">
        <f>+COVID_CL_CONFIRMA!$H313&amp;COVID_CL_CONFIRMA!$E313</f>
        <v>Distrito Central43927</v>
      </c>
      <c r="C313" s="41" t="str">
        <f t="shared" si="1"/>
        <v>Francisco Morazan43927</v>
      </c>
      <c r="D313" s="42">
        <f t="shared" si="2"/>
        <v>302</v>
      </c>
      <c r="E313" s="31">
        <v>43927</v>
      </c>
      <c r="F313" s="42">
        <f>+IFERROR(VLOOKUP(COVID_CL_CONFIRMA!$G313,'LOCALIZA HN'!$Q$9:$R$26,2,0),99)</f>
        <v>8</v>
      </c>
      <c r="G313" s="6" t="s">
        <v>17</v>
      </c>
      <c r="H313" s="12" t="s">
        <v>18</v>
      </c>
      <c r="I313" s="42" t="str">
        <f>+IFERROR(IF(VALUE(MID(VLOOKUP(H313,'LOCALIZA HN'!$B$9:$O$306,8,0),2,1))&lt;&gt;COVID_CL_CONFIRMA!$F313,"Error",VLOOKUP(H313,'LOCALIZA HN'!$B$9:$O$306,8,0)),99999)</f>
        <v>0801</v>
      </c>
      <c r="J313" s="8" t="s">
        <v>28</v>
      </c>
      <c r="K313" s="8">
        <v>57</v>
      </c>
      <c r="L313" s="11" t="s">
        <v>20</v>
      </c>
      <c r="M313" s="44" t="str">
        <f t="shared" si="13"/>
        <v>Confirmado</v>
      </c>
      <c r="N313" s="30"/>
      <c r="O313" s="30"/>
      <c r="P313" s="44" t="str">
        <f t="shared" si="14"/>
        <v>HONDURAS</v>
      </c>
      <c r="Q313" s="30"/>
    </row>
    <row r="314" spans="1:17" ht="14.25" customHeight="1">
      <c r="A314" s="41" t="str">
        <f t="shared" si="12"/>
        <v>Distrito Central43927303</v>
      </c>
      <c r="B314" s="41" t="str">
        <f>+COVID_CL_CONFIRMA!$H314&amp;COVID_CL_CONFIRMA!$E314</f>
        <v>Distrito Central43927</v>
      </c>
      <c r="C314" s="41" t="str">
        <f t="shared" si="1"/>
        <v>Francisco Morazan43927</v>
      </c>
      <c r="D314" s="42">
        <f t="shared" si="2"/>
        <v>303</v>
      </c>
      <c r="E314" s="31">
        <v>43927</v>
      </c>
      <c r="F314" s="42">
        <f>+IFERROR(VLOOKUP(COVID_CL_CONFIRMA!$G314,'LOCALIZA HN'!$Q$9:$R$26,2,0),99)</f>
        <v>8</v>
      </c>
      <c r="G314" s="6" t="s">
        <v>17</v>
      </c>
      <c r="H314" s="12" t="s">
        <v>18</v>
      </c>
      <c r="I314" s="42" t="str">
        <f>+IFERROR(IF(VALUE(MID(VLOOKUP(H314,'LOCALIZA HN'!$B$9:$O$306,8,0),2,1))&lt;&gt;COVID_CL_CONFIRMA!$F314,"Error",VLOOKUP(H314,'LOCALIZA HN'!$B$9:$O$306,8,0)),99999)</f>
        <v>0801</v>
      </c>
      <c r="J314" s="8" t="s">
        <v>19</v>
      </c>
      <c r="K314" s="8">
        <v>1</v>
      </c>
      <c r="L314" s="11" t="s">
        <v>20</v>
      </c>
      <c r="M314" s="44" t="str">
        <f t="shared" si="13"/>
        <v>Confirmado</v>
      </c>
      <c r="N314" s="30"/>
      <c r="O314" s="30"/>
      <c r="P314" s="44" t="str">
        <f t="shared" si="14"/>
        <v>HONDURAS</v>
      </c>
      <c r="Q314" s="30"/>
    </row>
    <row r="315" spans="1:17" ht="14.25" customHeight="1">
      <c r="A315" s="41" t="str">
        <f t="shared" si="12"/>
        <v>Distrito Central43927304</v>
      </c>
      <c r="B315" s="41" t="str">
        <f>+COVID_CL_CONFIRMA!$H315&amp;COVID_CL_CONFIRMA!$E315</f>
        <v>Distrito Central43927</v>
      </c>
      <c r="C315" s="41" t="str">
        <f t="shared" si="1"/>
        <v>Francisco Morazan43927</v>
      </c>
      <c r="D315" s="42">
        <f t="shared" si="2"/>
        <v>304</v>
      </c>
      <c r="E315" s="31">
        <v>43927</v>
      </c>
      <c r="F315" s="42">
        <f>+IFERROR(VLOOKUP(COVID_CL_CONFIRMA!$G315,'LOCALIZA HN'!$Q$9:$R$26,2,0),99)</f>
        <v>8</v>
      </c>
      <c r="G315" s="6" t="s">
        <v>17</v>
      </c>
      <c r="H315" s="12" t="s">
        <v>18</v>
      </c>
      <c r="I315" s="42" t="str">
        <f>+IFERROR(IF(VALUE(MID(VLOOKUP(H315,'LOCALIZA HN'!$B$9:$O$306,8,0),2,1))&lt;&gt;COVID_CL_CONFIRMA!$F315,"Error",VLOOKUP(H315,'LOCALIZA HN'!$B$9:$O$306,8,0)),99999)</f>
        <v>0801</v>
      </c>
      <c r="J315" s="8" t="s">
        <v>19</v>
      </c>
      <c r="K315" s="8">
        <v>56</v>
      </c>
      <c r="L315" s="11" t="s">
        <v>20</v>
      </c>
      <c r="M315" s="44" t="str">
        <f t="shared" si="13"/>
        <v>Confirmado</v>
      </c>
      <c r="N315" s="30"/>
      <c r="O315" s="30"/>
      <c r="P315" s="44" t="str">
        <f t="shared" si="14"/>
        <v>HONDURAS</v>
      </c>
      <c r="Q315" s="30"/>
    </row>
    <row r="316" spans="1:17" ht="14.25" customHeight="1">
      <c r="A316" s="41" t="str">
        <f t="shared" si="12"/>
        <v>Siguatepeque43927305</v>
      </c>
      <c r="B316" s="41" t="str">
        <f>+COVID_CL_CONFIRMA!$H316&amp;COVID_CL_CONFIRMA!$E316</f>
        <v>Siguatepeque43927</v>
      </c>
      <c r="C316" s="41" t="str">
        <f t="shared" si="1"/>
        <v>Comayagua43927</v>
      </c>
      <c r="D316" s="42">
        <f t="shared" si="2"/>
        <v>305</v>
      </c>
      <c r="E316" s="31">
        <v>43927</v>
      </c>
      <c r="F316" s="42">
        <f>+IFERROR(VLOOKUP(COVID_CL_CONFIRMA!$G316,'LOCALIZA HN'!$Q$9:$R$26,2,0),99)</f>
        <v>3</v>
      </c>
      <c r="G316" s="6" t="s">
        <v>76</v>
      </c>
      <c r="H316" s="12" t="s">
        <v>77</v>
      </c>
      <c r="I316" s="42" t="str">
        <f>+IFERROR(IF(VALUE(MID(VLOOKUP(H316,'LOCALIZA HN'!$B$9:$O$306,8,0),2,1))&lt;&gt;COVID_CL_CONFIRMA!$F316,"Error",VLOOKUP(H316,'LOCALIZA HN'!$B$9:$O$306,8,0)),99999)</f>
        <v>0318</v>
      </c>
      <c r="J316" s="8" t="s">
        <v>28</v>
      </c>
      <c r="K316" s="8">
        <v>38</v>
      </c>
      <c r="L316" s="11" t="s">
        <v>20</v>
      </c>
      <c r="M316" s="44" t="str">
        <f t="shared" si="13"/>
        <v>Confirmado</v>
      </c>
      <c r="N316" s="30"/>
      <c r="O316" s="30"/>
      <c r="P316" s="44" t="str">
        <f t="shared" si="14"/>
        <v>HONDURAS</v>
      </c>
      <c r="Q316" s="30"/>
    </row>
    <row r="317" spans="1:17" ht="14.25" customHeight="1">
      <c r="A317" s="41" t="str">
        <f t="shared" si="12"/>
        <v>La Ceiba43928306</v>
      </c>
      <c r="B317" s="41" t="str">
        <f>+COVID_CL_CONFIRMA!$H317&amp;COVID_CL_CONFIRMA!$E317</f>
        <v>La Ceiba43928</v>
      </c>
      <c r="C317" s="41" t="str">
        <f t="shared" si="1"/>
        <v>Atlantida43928</v>
      </c>
      <c r="D317" s="42">
        <f t="shared" si="2"/>
        <v>306</v>
      </c>
      <c r="E317" s="31">
        <v>43928</v>
      </c>
      <c r="F317" s="42">
        <f>+IFERROR(VLOOKUP(COVID_CL_CONFIRMA!$G317,'LOCALIZA HN'!$Q$9:$R$26,2,0),99)</f>
        <v>1</v>
      </c>
      <c r="G317" s="6" t="s">
        <v>23</v>
      </c>
      <c r="H317" s="12" t="s">
        <v>24</v>
      </c>
      <c r="I317" s="42" t="str">
        <f>+IFERROR(IF(VALUE(MID(VLOOKUP(H317,'LOCALIZA HN'!$B$9:$O$306,8,0),2,1))&lt;&gt;COVID_CL_CONFIRMA!$F317,"Error",VLOOKUP(H317,'LOCALIZA HN'!$B$9:$O$306,8,0)),99999)</f>
        <v>0101</v>
      </c>
      <c r="J317" s="8" t="s">
        <v>19</v>
      </c>
      <c r="K317" s="8">
        <v>38</v>
      </c>
      <c r="L317" s="11" t="s">
        <v>20</v>
      </c>
      <c r="M317" s="44" t="str">
        <f t="shared" si="13"/>
        <v>Confirmado</v>
      </c>
      <c r="N317" s="29" t="s">
        <v>82</v>
      </c>
      <c r="O317" s="29" t="s">
        <v>83</v>
      </c>
      <c r="P317" s="44" t="str">
        <f t="shared" si="14"/>
        <v>HONDURAS</v>
      </c>
      <c r="Q317" s="30"/>
    </row>
    <row r="318" spans="1:17" ht="14.25" customHeight="1">
      <c r="A318" s="41" t="str">
        <f t="shared" si="12"/>
        <v>La Ceiba43928307</v>
      </c>
      <c r="B318" s="41" t="str">
        <f>+COVID_CL_CONFIRMA!$H318&amp;COVID_CL_CONFIRMA!$E318</f>
        <v>La Ceiba43928</v>
      </c>
      <c r="C318" s="41" t="str">
        <f t="shared" si="1"/>
        <v>Atlantida43928</v>
      </c>
      <c r="D318" s="42">
        <f t="shared" si="2"/>
        <v>307</v>
      </c>
      <c r="E318" s="31">
        <v>43928</v>
      </c>
      <c r="F318" s="42">
        <f>+IFERROR(VLOOKUP(COVID_CL_CONFIRMA!$G318,'LOCALIZA HN'!$Q$9:$R$26,2,0),99)</f>
        <v>1</v>
      </c>
      <c r="G318" s="6" t="s">
        <v>23</v>
      </c>
      <c r="H318" s="12" t="s">
        <v>24</v>
      </c>
      <c r="I318" s="42" t="str">
        <f>+IFERROR(IF(VALUE(MID(VLOOKUP(H318,'LOCALIZA HN'!$B$9:$O$306,8,0),2,1))&lt;&gt;COVID_CL_CONFIRMA!$F318,"Error",VLOOKUP(H318,'LOCALIZA HN'!$B$9:$O$306,8,0)),99999)</f>
        <v>0101</v>
      </c>
      <c r="J318" s="8" t="s">
        <v>28</v>
      </c>
      <c r="K318" s="8">
        <v>10</v>
      </c>
      <c r="L318" s="11" t="s">
        <v>20</v>
      </c>
      <c r="M318" s="44" t="str">
        <f t="shared" si="13"/>
        <v>Confirmado</v>
      </c>
      <c r="N318" s="29" t="s">
        <v>84</v>
      </c>
      <c r="O318" s="29">
        <v>1745399</v>
      </c>
      <c r="P318" s="44" t="str">
        <f t="shared" si="14"/>
        <v>HONDURAS</v>
      </c>
      <c r="Q318" s="30"/>
    </row>
    <row r="319" spans="1:17" ht="14.25" customHeight="1">
      <c r="A319" s="41" t="str">
        <f t="shared" si="12"/>
        <v>La Ceiba43928308</v>
      </c>
      <c r="B319" s="41" t="str">
        <f>+COVID_CL_CONFIRMA!$H319&amp;COVID_CL_CONFIRMA!$E319</f>
        <v>La Ceiba43928</v>
      </c>
      <c r="C319" s="41" t="str">
        <f t="shared" si="1"/>
        <v>Atlantida43928</v>
      </c>
      <c r="D319" s="42">
        <f t="shared" si="2"/>
        <v>308</v>
      </c>
      <c r="E319" s="31">
        <v>43928</v>
      </c>
      <c r="F319" s="42">
        <f>+IFERROR(VLOOKUP(COVID_CL_CONFIRMA!$G319,'LOCALIZA HN'!$Q$9:$R$26,2,0),99)</f>
        <v>1</v>
      </c>
      <c r="G319" s="6" t="s">
        <v>23</v>
      </c>
      <c r="H319" s="12" t="s">
        <v>24</v>
      </c>
      <c r="I319" s="42" t="str">
        <f>+IFERROR(IF(VALUE(MID(VLOOKUP(H319,'LOCALIZA HN'!$B$9:$O$306,8,0),2,1))&lt;&gt;COVID_CL_CONFIRMA!$F319,"Error",VLOOKUP(H319,'LOCALIZA HN'!$B$9:$O$306,8,0)),99999)</f>
        <v>0101</v>
      </c>
      <c r="J319" s="8" t="s">
        <v>19</v>
      </c>
      <c r="K319" s="8">
        <v>18</v>
      </c>
      <c r="L319" s="11" t="s">
        <v>20</v>
      </c>
      <c r="M319" s="44" t="str">
        <f t="shared" si="13"/>
        <v>Confirmado</v>
      </c>
      <c r="N319" s="29" t="s">
        <v>85</v>
      </c>
      <c r="O319" s="29" t="s">
        <v>86</v>
      </c>
      <c r="P319" s="44" t="str">
        <f t="shared" si="14"/>
        <v>HONDURAS</v>
      </c>
      <c r="Q319" s="30"/>
    </row>
    <row r="320" spans="1:17" ht="14.25" customHeight="1">
      <c r="A320" s="41" t="str">
        <f t="shared" si="12"/>
        <v>La Ceiba43928309</v>
      </c>
      <c r="B320" s="41" t="str">
        <f>+COVID_CL_CONFIRMA!$H320&amp;COVID_CL_CONFIRMA!$E320</f>
        <v>La Ceiba43928</v>
      </c>
      <c r="C320" s="41" t="str">
        <f t="shared" si="1"/>
        <v>Atlantida43928</v>
      </c>
      <c r="D320" s="42">
        <f t="shared" si="2"/>
        <v>309</v>
      </c>
      <c r="E320" s="31">
        <v>43928</v>
      </c>
      <c r="F320" s="42">
        <f>+IFERROR(VLOOKUP(COVID_CL_CONFIRMA!$G320,'LOCALIZA HN'!$Q$9:$R$26,2,0),99)</f>
        <v>1</v>
      </c>
      <c r="G320" s="6" t="s">
        <v>23</v>
      </c>
      <c r="H320" s="12" t="s">
        <v>24</v>
      </c>
      <c r="I320" s="42" t="str">
        <f>+IFERROR(IF(VALUE(MID(VLOOKUP(H320,'LOCALIZA HN'!$B$9:$O$306,8,0),2,1))&lt;&gt;COVID_CL_CONFIRMA!$F320,"Error",VLOOKUP(H320,'LOCALIZA HN'!$B$9:$O$306,8,0)),99999)</f>
        <v>0101</v>
      </c>
      <c r="J320" s="8" t="s">
        <v>19</v>
      </c>
      <c r="K320" s="8">
        <v>52</v>
      </c>
      <c r="L320" s="11" t="s">
        <v>20</v>
      </c>
      <c r="M320" s="44" t="str">
        <f t="shared" si="13"/>
        <v>Confirmado</v>
      </c>
      <c r="N320" s="29" t="s">
        <v>87</v>
      </c>
      <c r="O320" s="29" t="s">
        <v>88</v>
      </c>
      <c r="P320" s="44" t="str">
        <f t="shared" si="14"/>
        <v>HONDURAS</v>
      </c>
      <c r="Q320" s="30"/>
    </row>
    <row r="321" spans="1:17" ht="14.25" customHeight="1">
      <c r="A321" s="41" t="str">
        <f t="shared" si="12"/>
        <v>La Ceiba43928310</v>
      </c>
      <c r="B321" s="41" t="str">
        <f>+COVID_CL_CONFIRMA!$H321&amp;COVID_CL_CONFIRMA!$E321</f>
        <v>La Ceiba43928</v>
      </c>
      <c r="C321" s="41" t="str">
        <f t="shared" si="1"/>
        <v>Atlantida43928</v>
      </c>
      <c r="D321" s="42">
        <f t="shared" si="2"/>
        <v>310</v>
      </c>
      <c r="E321" s="31">
        <v>43928</v>
      </c>
      <c r="F321" s="42">
        <f>+IFERROR(VLOOKUP(COVID_CL_CONFIRMA!$G321,'LOCALIZA HN'!$Q$9:$R$26,2,0),99)</f>
        <v>1</v>
      </c>
      <c r="G321" s="6" t="s">
        <v>23</v>
      </c>
      <c r="H321" s="12" t="s">
        <v>24</v>
      </c>
      <c r="I321" s="42" t="str">
        <f>+IFERROR(IF(VALUE(MID(VLOOKUP(H321,'LOCALIZA HN'!$B$9:$O$306,8,0),2,1))&lt;&gt;COVID_CL_CONFIRMA!$F321,"Error",VLOOKUP(H321,'LOCALIZA HN'!$B$9:$O$306,8,0)),99999)</f>
        <v>0101</v>
      </c>
      <c r="J321" s="8" t="s">
        <v>28</v>
      </c>
      <c r="K321" s="8">
        <v>70</v>
      </c>
      <c r="L321" s="11" t="s">
        <v>20</v>
      </c>
      <c r="M321" s="44" t="str">
        <f t="shared" si="13"/>
        <v>Confirmado</v>
      </c>
      <c r="N321" s="29" t="s">
        <v>89</v>
      </c>
      <c r="O321" s="29" t="s">
        <v>90</v>
      </c>
      <c r="P321" s="44" t="str">
        <f t="shared" si="14"/>
        <v>HONDURAS</v>
      </c>
      <c r="Q321" s="30"/>
    </row>
    <row r="322" spans="1:17" ht="14.25" customHeight="1">
      <c r="A322" s="41" t="str">
        <f t="shared" si="12"/>
        <v>El Progreso43928311</v>
      </c>
      <c r="B322" s="41" t="str">
        <f>+COVID_CL_CONFIRMA!$H322&amp;COVID_CL_CONFIRMA!$E322</f>
        <v>El Progreso43928</v>
      </c>
      <c r="C322" s="41" t="str">
        <f t="shared" si="1"/>
        <v>Yoro43928</v>
      </c>
      <c r="D322" s="42">
        <f t="shared" si="2"/>
        <v>311</v>
      </c>
      <c r="E322" s="31">
        <v>43928</v>
      </c>
      <c r="F322" s="42">
        <f>+IFERROR(VLOOKUP(COVID_CL_CONFIRMA!$G322,'LOCALIZA HN'!$Q$9:$R$26,2,0),99)</f>
        <v>18</v>
      </c>
      <c r="G322" s="6" t="s">
        <v>46</v>
      </c>
      <c r="H322" s="12" t="s">
        <v>69</v>
      </c>
      <c r="I322" s="42" t="str">
        <f>+IFERROR(IF(VALUE(MID(VLOOKUP(H322,'LOCALIZA HN'!$B$9:$O$306,8,0),2,1))&lt;&gt;COVID_CL_CONFIRMA!$F322,"Error",VLOOKUP(H322,'LOCALIZA HN'!$B$9:$O$306,8,0)),99999)</f>
        <v>Error</v>
      </c>
      <c r="J322" s="8" t="s">
        <v>28</v>
      </c>
      <c r="K322" s="8">
        <v>35</v>
      </c>
      <c r="L322" s="11" t="s">
        <v>20</v>
      </c>
      <c r="M322" s="44" t="str">
        <f t="shared" si="13"/>
        <v>Confirmado</v>
      </c>
      <c r="N322" s="30"/>
      <c r="O322" s="30"/>
      <c r="P322" s="44" t="str">
        <f t="shared" si="14"/>
        <v>HONDURAS</v>
      </c>
      <c r="Q322" s="30"/>
    </row>
    <row r="323" spans="1:17" ht="14.25" customHeight="1">
      <c r="A323" s="41" t="str">
        <f t="shared" si="12"/>
        <v>Distrito Central43928312</v>
      </c>
      <c r="B323" s="41" t="str">
        <f>+COVID_CL_CONFIRMA!$H323&amp;COVID_CL_CONFIRMA!$E323</f>
        <v>Distrito Central43928</v>
      </c>
      <c r="C323" s="41" t="str">
        <f t="shared" si="1"/>
        <v>Francisco Morazan43928</v>
      </c>
      <c r="D323" s="42">
        <f t="shared" si="2"/>
        <v>312</v>
      </c>
      <c r="E323" s="31">
        <v>43928</v>
      </c>
      <c r="F323" s="42">
        <f>+IFERROR(VLOOKUP(COVID_CL_CONFIRMA!$G323,'LOCALIZA HN'!$Q$9:$R$26,2,0),99)</f>
        <v>8</v>
      </c>
      <c r="G323" s="6" t="s">
        <v>17</v>
      </c>
      <c r="H323" s="12" t="s">
        <v>18</v>
      </c>
      <c r="I323" s="42" t="str">
        <f>+IFERROR(IF(VALUE(MID(VLOOKUP(H323,'LOCALIZA HN'!$B$9:$O$306,8,0),2,1))&lt;&gt;COVID_CL_CONFIRMA!$F323,"Error",VLOOKUP(H323,'LOCALIZA HN'!$B$9:$O$306,8,0)),99999)</f>
        <v>0801</v>
      </c>
      <c r="J323" s="8" t="s">
        <v>28</v>
      </c>
      <c r="K323" s="8">
        <v>29</v>
      </c>
      <c r="L323" s="11" t="s">
        <v>20</v>
      </c>
      <c r="M323" s="44" t="str">
        <f t="shared" si="13"/>
        <v>Confirmado</v>
      </c>
      <c r="N323" s="30"/>
      <c r="O323" s="30"/>
      <c r="P323" s="44" t="str">
        <f t="shared" si="14"/>
        <v>HONDURAS</v>
      </c>
      <c r="Q323" s="30"/>
    </row>
    <row r="324" spans="1:17" ht="14.25" customHeight="1">
      <c r="A324" s="41" t="str">
        <f t="shared" si="12"/>
        <v>Choloma43930313</v>
      </c>
      <c r="B324" s="41" t="str">
        <f>+COVID_CL_CONFIRMA!$H324&amp;COVID_CL_CONFIRMA!$E324</f>
        <v>Choloma43930</v>
      </c>
      <c r="C324" s="41" t="str">
        <f t="shared" si="1"/>
        <v>Cortes43930</v>
      </c>
      <c r="D324" s="42">
        <f t="shared" si="2"/>
        <v>313</v>
      </c>
      <c r="E324" s="31">
        <v>43930</v>
      </c>
      <c r="F324" s="42">
        <f>+IFERROR(VLOOKUP(COVID_CL_CONFIRMA!$G324,'LOCALIZA HN'!$Q$9:$R$26,2,0),99)</f>
        <v>5</v>
      </c>
      <c r="G324" s="6" t="s">
        <v>32</v>
      </c>
      <c r="H324" s="12" t="s">
        <v>48</v>
      </c>
      <c r="I324" s="42" t="str">
        <f>+IFERROR(IF(VALUE(MID(VLOOKUP(H324,'LOCALIZA HN'!$B$9:$O$306,8,0),2,1))&lt;&gt;COVID_CL_CONFIRMA!$F324,"Error",VLOOKUP(H324,'LOCALIZA HN'!$B$9:$O$306,8,0)),99999)</f>
        <v>0502</v>
      </c>
      <c r="J324" s="8" t="s">
        <v>19</v>
      </c>
      <c r="K324" s="8">
        <v>59</v>
      </c>
      <c r="L324" s="11" t="s">
        <v>20</v>
      </c>
      <c r="M324" s="44" t="str">
        <f t="shared" si="13"/>
        <v>Confirmado</v>
      </c>
      <c r="N324" s="30"/>
      <c r="O324" s="30"/>
      <c r="P324" s="44" t="str">
        <f t="shared" si="14"/>
        <v>HONDURAS</v>
      </c>
      <c r="Q324" s="30"/>
    </row>
    <row r="325" spans="1:17" ht="14.25" customHeight="1">
      <c r="A325" s="41" t="str">
        <f t="shared" si="12"/>
        <v>San Francisco de Yojoa43930314</v>
      </c>
      <c r="B325" s="41" t="str">
        <f>+COVID_CL_CONFIRMA!$H325&amp;COVID_CL_CONFIRMA!$E325</f>
        <v>San Francisco de Yojoa43930</v>
      </c>
      <c r="C325" s="41" t="str">
        <f t="shared" si="1"/>
        <v>Cortes43930</v>
      </c>
      <c r="D325" s="42">
        <f t="shared" si="2"/>
        <v>314</v>
      </c>
      <c r="E325" s="31">
        <v>43930</v>
      </c>
      <c r="F325" s="42">
        <f>+IFERROR(VLOOKUP(COVID_CL_CONFIRMA!$G325,'LOCALIZA HN'!$Q$9:$R$26,2,0),99)</f>
        <v>5</v>
      </c>
      <c r="G325" s="6" t="s">
        <v>32</v>
      </c>
      <c r="H325" s="12" t="s">
        <v>91</v>
      </c>
      <c r="I325" s="42" t="str">
        <f>+IFERROR(IF(VALUE(MID(VLOOKUP(H325,'LOCALIZA HN'!$B$9:$O$306,8,0),2,1))&lt;&gt;COVID_CL_CONFIRMA!$F325,"Error",VLOOKUP(H325,'LOCALIZA HN'!$B$9:$O$306,8,0)),99999)</f>
        <v>0508</v>
      </c>
      <c r="J325" s="8" t="s">
        <v>19</v>
      </c>
      <c r="K325" s="8">
        <v>33</v>
      </c>
      <c r="L325" s="11" t="s">
        <v>20</v>
      </c>
      <c r="M325" s="44" t="str">
        <f t="shared" si="13"/>
        <v>Confirmado</v>
      </c>
      <c r="N325" s="30"/>
      <c r="O325" s="30"/>
      <c r="P325" s="44" t="str">
        <f t="shared" si="14"/>
        <v>HONDURAS</v>
      </c>
      <c r="Q325" s="30"/>
    </row>
    <row r="326" spans="1:17" ht="14.25" customHeight="1">
      <c r="A326" s="41" t="str">
        <f t="shared" si="12"/>
        <v>San Pedro Sula43930315</v>
      </c>
      <c r="B326" s="41" t="str">
        <f>+COVID_CL_CONFIRMA!$H326&amp;COVID_CL_CONFIRMA!$E326</f>
        <v>San Pedro Sula43930</v>
      </c>
      <c r="C326" s="41" t="str">
        <f t="shared" si="1"/>
        <v>Cortes43930</v>
      </c>
      <c r="D326" s="42">
        <f t="shared" si="2"/>
        <v>315</v>
      </c>
      <c r="E326" s="31">
        <v>43930</v>
      </c>
      <c r="F326" s="42">
        <f>+IFERROR(VLOOKUP(COVID_CL_CONFIRMA!$G326,'LOCALIZA HN'!$Q$9:$R$26,2,0),99)</f>
        <v>5</v>
      </c>
      <c r="G326" s="6" t="s">
        <v>32</v>
      </c>
      <c r="H326" s="12" t="s">
        <v>33</v>
      </c>
      <c r="I326" s="42" t="str">
        <f>+IFERROR(IF(VALUE(MID(VLOOKUP(H326,'LOCALIZA HN'!$B$9:$O$306,8,0),2,1))&lt;&gt;COVID_CL_CONFIRMA!$F326,"Error",VLOOKUP(H326,'LOCALIZA HN'!$B$9:$O$306,8,0)),99999)</f>
        <v>0501</v>
      </c>
      <c r="J326" s="8" t="s">
        <v>28</v>
      </c>
      <c r="K326" s="8">
        <v>42</v>
      </c>
      <c r="L326" s="11" t="s">
        <v>20</v>
      </c>
      <c r="M326" s="44" t="str">
        <f t="shared" si="13"/>
        <v>Confirmado</v>
      </c>
      <c r="N326" s="30"/>
      <c r="O326" s="30"/>
      <c r="P326" s="44" t="str">
        <f t="shared" si="14"/>
        <v>HONDURAS</v>
      </c>
      <c r="Q326" s="30"/>
    </row>
    <row r="327" spans="1:17" ht="14.25" customHeight="1">
      <c r="A327" s="41" t="str">
        <f t="shared" si="12"/>
        <v>Villanueva43930316</v>
      </c>
      <c r="B327" s="41" t="str">
        <f>+COVID_CL_CONFIRMA!$H327&amp;COVID_CL_CONFIRMA!$E327</f>
        <v>Villanueva43930</v>
      </c>
      <c r="C327" s="41" t="str">
        <f t="shared" si="1"/>
        <v>Cortes43930</v>
      </c>
      <c r="D327" s="42">
        <f t="shared" si="2"/>
        <v>316</v>
      </c>
      <c r="E327" s="31">
        <v>43930</v>
      </c>
      <c r="F327" s="42">
        <f>+IFERROR(VLOOKUP(COVID_CL_CONFIRMA!$G327,'LOCALIZA HN'!$Q$9:$R$26,2,0),99)</f>
        <v>5</v>
      </c>
      <c r="G327" s="6" t="s">
        <v>32</v>
      </c>
      <c r="H327" s="12" t="s">
        <v>39</v>
      </c>
      <c r="I327" s="42" t="str">
        <f>+IFERROR(IF(VALUE(MID(VLOOKUP(H327,'LOCALIZA HN'!$B$9:$O$306,8,0),2,1))&lt;&gt;COVID_CL_CONFIRMA!$F327,"Error",VLOOKUP(H327,'LOCALIZA HN'!$B$9:$O$306,8,0)),99999)</f>
        <v>0511</v>
      </c>
      <c r="J327" s="8" t="s">
        <v>28</v>
      </c>
      <c r="K327" s="8">
        <v>69</v>
      </c>
      <c r="L327" s="11" t="s">
        <v>20</v>
      </c>
      <c r="M327" s="44" t="str">
        <f t="shared" si="13"/>
        <v>Confirmado</v>
      </c>
      <c r="N327" s="30"/>
      <c r="O327" s="30"/>
      <c r="P327" s="44" t="str">
        <f t="shared" si="14"/>
        <v>HONDURAS</v>
      </c>
      <c r="Q327" s="30"/>
    </row>
    <row r="328" spans="1:17" ht="14.25" customHeight="1">
      <c r="A328" s="41" t="str">
        <f t="shared" si="12"/>
        <v>San Pedro Sula43930317</v>
      </c>
      <c r="B328" s="41" t="str">
        <f>+COVID_CL_CONFIRMA!$H328&amp;COVID_CL_CONFIRMA!$E328</f>
        <v>San Pedro Sula43930</v>
      </c>
      <c r="C328" s="41" t="str">
        <f t="shared" si="1"/>
        <v>Cortes43930</v>
      </c>
      <c r="D328" s="42">
        <f t="shared" si="2"/>
        <v>317</v>
      </c>
      <c r="E328" s="31">
        <v>43930</v>
      </c>
      <c r="F328" s="42">
        <f>+IFERROR(VLOOKUP(COVID_CL_CONFIRMA!$G328,'LOCALIZA HN'!$Q$9:$R$26,2,0),99)</f>
        <v>5</v>
      </c>
      <c r="G328" s="6" t="s">
        <v>32</v>
      </c>
      <c r="H328" s="12" t="s">
        <v>33</v>
      </c>
      <c r="I328" s="42" t="str">
        <f>+IFERROR(IF(VALUE(MID(VLOOKUP(H328,'LOCALIZA HN'!$B$9:$O$306,8,0),2,1))&lt;&gt;COVID_CL_CONFIRMA!$F328,"Error",VLOOKUP(H328,'LOCALIZA HN'!$B$9:$O$306,8,0)),99999)</f>
        <v>0501</v>
      </c>
      <c r="J328" s="8" t="s">
        <v>28</v>
      </c>
      <c r="K328" s="8">
        <v>44</v>
      </c>
      <c r="L328" s="11" t="s">
        <v>20</v>
      </c>
      <c r="M328" s="44" t="str">
        <f t="shared" si="13"/>
        <v>Confirmado</v>
      </c>
      <c r="N328" s="30"/>
      <c r="O328" s="30"/>
      <c r="P328" s="44" t="str">
        <f t="shared" si="14"/>
        <v>HONDURAS</v>
      </c>
      <c r="Q328" s="30"/>
    </row>
    <row r="329" spans="1:17" ht="14.25" customHeight="1">
      <c r="A329" s="41" t="str">
        <f t="shared" si="12"/>
        <v>Potrerillos43930318</v>
      </c>
      <c r="B329" s="41" t="str">
        <f>+COVID_CL_CONFIRMA!$H329&amp;COVID_CL_CONFIRMA!$E329</f>
        <v>Potrerillos43930</v>
      </c>
      <c r="C329" s="41" t="str">
        <f t="shared" si="1"/>
        <v>Cortes43930</v>
      </c>
      <c r="D329" s="42">
        <f t="shared" si="2"/>
        <v>318</v>
      </c>
      <c r="E329" s="31">
        <v>43930</v>
      </c>
      <c r="F329" s="42">
        <f>+IFERROR(VLOOKUP(COVID_CL_CONFIRMA!$G329,'LOCALIZA HN'!$Q$9:$R$26,2,0),99)</f>
        <v>5</v>
      </c>
      <c r="G329" s="6" t="s">
        <v>32</v>
      </c>
      <c r="H329" s="12" t="s">
        <v>72</v>
      </c>
      <c r="I329" s="42" t="str">
        <f>+IFERROR(IF(VALUE(MID(VLOOKUP(H329,'LOCALIZA HN'!$B$9:$O$306,8,0),2,1))&lt;&gt;COVID_CL_CONFIRMA!$F329,"Error",VLOOKUP(H329,'LOCALIZA HN'!$B$9:$O$306,8,0)),99999)</f>
        <v>0505</v>
      </c>
      <c r="J329" s="8" t="s">
        <v>28</v>
      </c>
      <c r="K329" s="8">
        <v>47</v>
      </c>
      <c r="L329" s="11" t="s">
        <v>20</v>
      </c>
      <c r="M329" s="44" t="str">
        <f t="shared" si="13"/>
        <v>Confirmado</v>
      </c>
      <c r="N329" s="30"/>
      <c r="O329" s="30"/>
      <c r="P329" s="44" t="str">
        <f t="shared" si="14"/>
        <v>HONDURAS</v>
      </c>
      <c r="Q329" s="30"/>
    </row>
    <row r="330" spans="1:17" ht="14.25" customHeight="1">
      <c r="A330" s="41" t="str">
        <f t="shared" si="12"/>
        <v>San Pedro Sula43930319</v>
      </c>
      <c r="B330" s="41" t="str">
        <f>+COVID_CL_CONFIRMA!$H330&amp;COVID_CL_CONFIRMA!$E330</f>
        <v>San Pedro Sula43930</v>
      </c>
      <c r="C330" s="41" t="str">
        <f t="shared" si="1"/>
        <v>Cortes43930</v>
      </c>
      <c r="D330" s="42">
        <f t="shared" si="2"/>
        <v>319</v>
      </c>
      <c r="E330" s="31">
        <v>43930</v>
      </c>
      <c r="F330" s="42">
        <f>+IFERROR(VLOOKUP(COVID_CL_CONFIRMA!$G330,'LOCALIZA HN'!$Q$9:$R$26,2,0),99)</f>
        <v>5</v>
      </c>
      <c r="G330" s="6" t="s">
        <v>32</v>
      </c>
      <c r="H330" s="12" t="s">
        <v>33</v>
      </c>
      <c r="I330" s="42" t="str">
        <f>+IFERROR(IF(VALUE(MID(VLOOKUP(H330,'LOCALIZA HN'!$B$9:$O$306,8,0),2,1))&lt;&gt;COVID_CL_CONFIRMA!$F330,"Error",VLOOKUP(H330,'LOCALIZA HN'!$B$9:$O$306,8,0)),99999)</f>
        <v>0501</v>
      </c>
      <c r="J330" s="8" t="s">
        <v>19</v>
      </c>
      <c r="K330" s="8">
        <v>41</v>
      </c>
      <c r="L330" s="11" t="s">
        <v>20</v>
      </c>
      <c r="M330" s="44" t="str">
        <f t="shared" si="13"/>
        <v>Confirmado</v>
      </c>
      <c r="N330" s="30"/>
      <c r="O330" s="30"/>
      <c r="P330" s="44" t="str">
        <f t="shared" si="14"/>
        <v>HONDURAS</v>
      </c>
      <c r="Q330" s="30"/>
    </row>
    <row r="331" spans="1:17" ht="14.25" customHeight="1">
      <c r="A331" s="41" t="str">
        <f t="shared" si="12"/>
        <v>San Pedro Sula43930320</v>
      </c>
      <c r="B331" s="41" t="str">
        <f>+COVID_CL_CONFIRMA!$H331&amp;COVID_CL_CONFIRMA!$E331</f>
        <v>San Pedro Sula43930</v>
      </c>
      <c r="C331" s="41" t="str">
        <f t="shared" si="1"/>
        <v>Cortes43930</v>
      </c>
      <c r="D331" s="42">
        <f t="shared" si="2"/>
        <v>320</v>
      </c>
      <c r="E331" s="31">
        <v>43930</v>
      </c>
      <c r="F331" s="42">
        <f>+IFERROR(VLOOKUP(COVID_CL_CONFIRMA!$G331,'LOCALIZA HN'!$Q$9:$R$26,2,0),99)</f>
        <v>5</v>
      </c>
      <c r="G331" s="6" t="s">
        <v>32</v>
      </c>
      <c r="H331" s="12" t="s">
        <v>33</v>
      </c>
      <c r="I331" s="42" t="str">
        <f>+IFERROR(IF(VALUE(MID(VLOOKUP(H331,'LOCALIZA HN'!$B$9:$O$306,8,0),2,1))&lt;&gt;COVID_CL_CONFIRMA!$F331,"Error",VLOOKUP(H331,'LOCALIZA HN'!$B$9:$O$306,8,0)),99999)</f>
        <v>0501</v>
      </c>
      <c r="J331" s="8" t="s">
        <v>28</v>
      </c>
      <c r="K331" s="8">
        <v>42</v>
      </c>
      <c r="L331" s="11" t="s">
        <v>20</v>
      </c>
      <c r="M331" s="44" t="str">
        <f t="shared" si="13"/>
        <v>Confirmado</v>
      </c>
      <c r="N331" s="30"/>
      <c r="O331" s="30"/>
      <c r="P331" s="44" t="str">
        <f t="shared" si="14"/>
        <v>HONDURAS</v>
      </c>
      <c r="Q331" s="30"/>
    </row>
    <row r="332" spans="1:17" ht="14.25" customHeight="1">
      <c r="A332" s="41" t="str">
        <f t="shared" si="12"/>
        <v>San Pedro Sula43930321</v>
      </c>
      <c r="B332" s="41" t="str">
        <f>+COVID_CL_CONFIRMA!$H332&amp;COVID_CL_CONFIRMA!$E332</f>
        <v>San Pedro Sula43930</v>
      </c>
      <c r="C332" s="41" t="str">
        <f t="shared" si="1"/>
        <v>Cortes43930</v>
      </c>
      <c r="D332" s="42">
        <f t="shared" si="2"/>
        <v>321</v>
      </c>
      <c r="E332" s="31">
        <v>43930</v>
      </c>
      <c r="F332" s="42">
        <f>+IFERROR(VLOOKUP(COVID_CL_CONFIRMA!$G332,'LOCALIZA HN'!$Q$9:$R$26,2,0),99)</f>
        <v>5</v>
      </c>
      <c r="G332" s="6" t="s">
        <v>32</v>
      </c>
      <c r="H332" s="12" t="s">
        <v>33</v>
      </c>
      <c r="I332" s="42" t="str">
        <f>+IFERROR(IF(VALUE(MID(VLOOKUP(H332,'LOCALIZA HN'!$B$9:$O$306,8,0),2,1))&lt;&gt;COVID_CL_CONFIRMA!$F332,"Error",VLOOKUP(H332,'LOCALIZA HN'!$B$9:$O$306,8,0)),99999)</f>
        <v>0501</v>
      </c>
      <c r="J332" s="8" t="s">
        <v>19</v>
      </c>
      <c r="K332" s="8">
        <v>31</v>
      </c>
      <c r="L332" s="11" t="s">
        <v>20</v>
      </c>
      <c r="M332" s="44" t="str">
        <f t="shared" si="13"/>
        <v>Confirmado</v>
      </c>
      <c r="N332" s="30"/>
      <c r="O332" s="30"/>
      <c r="P332" s="44" t="str">
        <f t="shared" si="14"/>
        <v>HONDURAS</v>
      </c>
      <c r="Q332" s="30"/>
    </row>
    <row r="333" spans="1:17" ht="14.25" customHeight="1">
      <c r="A333" s="41" t="str">
        <f t="shared" si="12"/>
        <v>San Pedro Sula43930322</v>
      </c>
      <c r="B333" s="41" t="str">
        <f>+COVID_CL_CONFIRMA!$H333&amp;COVID_CL_CONFIRMA!$E333</f>
        <v>San Pedro Sula43930</v>
      </c>
      <c r="C333" s="41" t="str">
        <f t="shared" si="1"/>
        <v>Cortes43930</v>
      </c>
      <c r="D333" s="42">
        <f t="shared" si="2"/>
        <v>322</v>
      </c>
      <c r="E333" s="31">
        <v>43930</v>
      </c>
      <c r="F333" s="42">
        <f>+IFERROR(VLOOKUP(COVID_CL_CONFIRMA!$G333,'LOCALIZA HN'!$Q$9:$R$26,2,0),99)</f>
        <v>5</v>
      </c>
      <c r="G333" s="6" t="s">
        <v>32</v>
      </c>
      <c r="H333" s="12" t="s">
        <v>33</v>
      </c>
      <c r="I333" s="42" t="str">
        <f>+IFERROR(IF(VALUE(MID(VLOOKUP(H333,'LOCALIZA HN'!$B$9:$O$306,8,0),2,1))&lt;&gt;COVID_CL_CONFIRMA!$F333,"Error",VLOOKUP(H333,'LOCALIZA HN'!$B$9:$O$306,8,0)),99999)</f>
        <v>0501</v>
      </c>
      <c r="J333" s="8" t="s">
        <v>19</v>
      </c>
      <c r="K333" s="8">
        <v>27</v>
      </c>
      <c r="L333" s="11" t="s">
        <v>20</v>
      </c>
      <c r="M333" s="44" t="str">
        <f t="shared" si="13"/>
        <v>Confirmado</v>
      </c>
      <c r="N333" s="30"/>
      <c r="O333" s="30"/>
      <c r="P333" s="44" t="str">
        <f t="shared" si="14"/>
        <v>HONDURAS</v>
      </c>
      <c r="Q333" s="30"/>
    </row>
    <row r="334" spans="1:17" ht="14.25" customHeight="1">
      <c r="A334" s="41" t="str">
        <f t="shared" si="12"/>
        <v>San Pedro Sula43930323</v>
      </c>
      <c r="B334" s="41" t="str">
        <f>+COVID_CL_CONFIRMA!$H334&amp;COVID_CL_CONFIRMA!$E334</f>
        <v>San Pedro Sula43930</v>
      </c>
      <c r="C334" s="41" t="str">
        <f t="shared" si="1"/>
        <v>Cortes43930</v>
      </c>
      <c r="D334" s="42">
        <f t="shared" si="2"/>
        <v>323</v>
      </c>
      <c r="E334" s="31">
        <v>43930</v>
      </c>
      <c r="F334" s="42">
        <f>+IFERROR(VLOOKUP(COVID_CL_CONFIRMA!$G334,'LOCALIZA HN'!$Q$9:$R$26,2,0),99)</f>
        <v>5</v>
      </c>
      <c r="G334" s="6" t="s">
        <v>32</v>
      </c>
      <c r="H334" s="12" t="s">
        <v>33</v>
      </c>
      <c r="I334" s="42" t="str">
        <f>+IFERROR(IF(VALUE(MID(VLOOKUP(H334,'LOCALIZA HN'!$B$9:$O$306,8,0),2,1))&lt;&gt;COVID_CL_CONFIRMA!$F334,"Error",VLOOKUP(H334,'LOCALIZA HN'!$B$9:$O$306,8,0)),99999)</f>
        <v>0501</v>
      </c>
      <c r="J334" s="8" t="s">
        <v>19</v>
      </c>
      <c r="K334" s="8">
        <v>42</v>
      </c>
      <c r="L334" s="11" t="s">
        <v>20</v>
      </c>
      <c r="M334" s="44" t="str">
        <f t="shared" si="13"/>
        <v>Confirmado</v>
      </c>
      <c r="N334" s="30"/>
      <c r="O334" s="30"/>
      <c r="P334" s="44" t="str">
        <f t="shared" si="14"/>
        <v>HONDURAS</v>
      </c>
      <c r="Q334" s="30"/>
    </row>
    <row r="335" spans="1:17" ht="14.25" customHeight="1">
      <c r="A335" s="41" t="str">
        <f t="shared" si="12"/>
        <v>San Pedro Sula43930324</v>
      </c>
      <c r="B335" s="41" t="str">
        <f>+COVID_CL_CONFIRMA!$H335&amp;COVID_CL_CONFIRMA!$E335</f>
        <v>San Pedro Sula43930</v>
      </c>
      <c r="C335" s="41" t="str">
        <f t="shared" si="1"/>
        <v>Cortes43930</v>
      </c>
      <c r="D335" s="42">
        <f t="shared" si="2"/>
        <v>324</v>
      </c>
      <c r="E335" s="31">
        <v>43930</v>
      </c>
      <c r="F335" s="42">
        <f>+IFERROR(VLOOKUP(COVID_CL_CONFIRMA!$G335,'LOCALIZA HN'!$Q$9:$R$26,2,0),99)</f>
        <v>5</v>
      </c>
      <c r="G335" s="6" t="s">
        <v>32</v>
      </c>
      <c r="H335" s="12" t="s">
        <v>33</v>
      </c>
      <c r="I335" s="42" t="str">
        <f>+IFERROR(IF(VALUE(MID(VLOOKUP(H335,'LOCALIZA HN'!$B$9:$O$306,8,0),2,1))&lt;&gt;COVID_CL_CONFIRMA!$F335,"Error",VLOOKUP(H335,'LOCALIZA HN'!$B$9:$O$306,8,0)),99999)</f>
        <v>0501</v>
      </c>
      <c r="J335" s="8" t="s">
        <v>19</v>
      </c>
      <c r="K335" s="8">
        <v>37</v>
      </c>
      <c r="L335" s="11" t="s">
        <v>20</v>
      </c>
      <c r="M335" s="44" t="str">
        <f t="shared" si="13"/>
        <v>Confirmado</v>
      </c>
      <c r="N335" s="30"/>
      <c r="O335" s="30"/>
      <c r="P335" s="44" t="str">
        <f t="shared" si="14"/>
        <v>HONDURAS</v>
      </c>
      <c r="Q335" s="30"/>
    </row>
    <row r="336" spans="1:17" ht="14.25" customHeight="1">
      <c r="A336" s="41" t="str">
        <f t="shared" si="12"/>
        <v>San Pedro Sula43930325</v>
      </c>
      <c r="B336" s="41" t="str">
        <f>+COVID_CL_CONFIRMA!$H336&amp;COVID_CL_CONFIRMA!$E336</f>
        <v>San Pedro Sula43930</v>
      </c>
      <c r="C336" s="41" t="str">
        <f t="shared" si="1"/>
        <v>Cortes43930</v>
      </c>
      <c r="D336" s="42">
        <f t="shared" si="2"/>
        <v>325</v>
      </c>
      <c r="E336" s="31">
        <v>43930</v>
      </c>
      <c r="F336" s="42">
        <f>+IFERROR(VLOOKUP(COVID_CL_CONFIRMA!$G336,'LOCALIZA HN'!$Q$9:$R$26,2,0),99)</f>
        <v>5</v>
      </c>
      <c r="G336" s="6" t="s">
        <v>32</v>
      </c>
      <c r="H336" s="12" t="s">
        <v>33</v>
      </c>
      <c r="I336" s="42" t="str">
        <f>+IFERROR(IF(VALUE(MID(VLOOKUP(H336,'LOCALIZA HN'!$B$9:$O$306,8,0),2,1))&lt;&gt;COVID_CL_CONFIRMA!$F336,"Error",VLOOKUP(H336,'LOCALIZA HN'!$B$9:$O$306,8,0)),99999)</f>
        <v>0501</v>
      </c>
      <c r="J336" s="8" t="s">
        <v>19</v>
      </c>
      <c r="K336" s="8">
        <v>40</v>
      </c>
      <c r="L336" s="11" t="s">
        <v>20</v>
      </c>
      <c r="M336" s="44" t="str">
        <f t="shared" si="13"/>
        <v>Confirmado</v>
      </c>
      <c r="N336" s="30"/>
      <c r="O336" s="30"/>
      <c r="P336" s="44" t="str">
        <f t="shared" si="14"/>
        <v>HONDURAS</v>
      </c>
      <c r="Q336" s="30"/>
    </row>
    <row r="337" spans="1:17" ht="14.25" customHeight="1">
      <c r="A337" s="41" t="str">
        <f t="shared" si="12"/>
        <v>San Pedro Sula43930326</v>
      </c>
      <c r="B337" s="41" t="str">
        <f>+COVID_CL_CONFIRMA!$H337&amp;COVID_CL_CONFIRMA!$E337</f>
        <v>San Pedro Sula43930</v>
      </c>
      <c r="C337" s="41" t="str">
        <f t="shared" si="1"/>
        <v>Cortes43930</v>
      </c>
      <c r="D337" s="42">
        <f t="shared" si="2"/>
        <v>326</v>
      </c>
      <c r="E337" s="31">
        <v>43930</v>
      </c>
      <c r="F337" s="42">
        <f>+IFERROR(VLOOKUP(COVID_CL_CONFIRMA!$G337,'LOCALIZA HN'!$Q$9:$R$26,2,0),99)</f>
        <v>5</v>
      </c>
      <c r="G337" s="6" t="s">
        <v>32</v>
      </c>
      <c r="H337" s="12" t="s">
        <v>33</v>
      </c>
      <c r="I337" s="42" t="str">
        <f>+IFERROR(IF(VALUE(MID(VLOOKUP(H337,'LOCALIZA HN'!$B$9:$O$306,8,0),2,1))&lt;&gt;COVID_CL_CONFIRMA!$F337,"Error",VLOOKUP(H337,'LOCALIZA HN'!$B$9:$O$306,8,0)),99999)</f>
        <v>0501</v>
      </c>
      <c r="J337" s="8" t="s">
        <v>28</v>
      </c>
      <c r="K337" s="8">
        <v>21</v>
      </c>
      <c r="L337" s="11" t="s">
        <v>20</v>
      </c>
      <c r="M337" s="44" t="str">
        <f t="shared" si="13"/>
        <v>Confirmado</v>
      </c>
      <c r="N337" s="30"/>
      <c r="O337" s="30"/>
      <c r="P337" s="44" t="str">
        <f t="shared" si="14"/>
        <v>HONDURAS</v>
      </c>
      <c r="Q337" s="30"/>
    </row>
    <row r="338" spans="1:17" ht="14.25" customHeight="1">
      <c r="A338" s="41" t="str">
        <f t="shared" si="12"/>
        <v>San Pedro Sula43930327</v>
      </c>
      <c r="B338" s="41" t="str">
        <f>+COVID_CL_CONFIRMA!$H338&amp;COVID_CL_CONFIRMA!$E338</f>
        <v>San Pedro Sula43930</v>
      </c>
      <c r="C338" s="41" t="str">
        <f t="shared" si="1"/>
        <v>Cortes43930</v>
      </c>
      <c r="D338" s="42">
        <f t="shared" si="2"/>
        <v>327</v>
      </c>
      <c r="E338" s="31">
        <v>43930</v>
      </c>
      <c r="F338" s="42">
        <f>+IFERROR(VLOOKUP(COVID_CL_CONFIRMA!$G338,'LOCALIZA HN'!$Q$9:$R$26,2,0),99)</f>
        <v>5</v>
      </c>
      <c r="G338" s="6" t="s">
        <v>32</v>
      </c>
      <c r="H338" s="12" t="s">
        <v>33</v>
      </c>
      <c r="I338" s="42" t="str">
        <f>+IFERROR(IF(VALUE(MID(VLOOKUP(H338,'LOCALIZA HN'!$B$9:$O$306,8,0),2,1))&lt;&gt;COVID_CL_CONFIRMA!$F338,"Error",VLOOKUP(H338,'LOCALIZA HN'!$B$9:$O$306,8,0)),99999)</f>
        <v>0501</v>
      </c>
      <c r="J338" s="8" t="s">
        <v>28</v>
      </c>
      <c r="K338" s="8">
        <v>23</v>
      </c>
      <c r="L338" s="11" t="s">
        <v>20</v>
      </c>
      <c r="M338" s="44" t="str">
        <f t="shared" si="13"/>
        <v>Confirmado</v>
      </c>
      <c r="N338" s="30"/>
      <c r="O338" s="30"/>
      <c r="P338" s="44" t="str">
        <f t="shared" si="14"/>
        <v>HONDURAS</v>
      </c>
      <c r="Q338" s="30"/>
    </row>
    <row r="339" spans="1:17" ht="14.25" customHeight="1">
      <c r="A339" s="41" t="str">
        <f t="shared" si="12"/>
        <v>San Pedro Sula43930328</v>
      </c>
      <c r="B339" s="41" t="str">
        <f>+COVID_CL_CONFIRMA!$H339&amp;COVID_CL_CONFIRMA!$E339</f>
        <v>San Pedro Sula43930</v>
      </c>
      <c r="C339" s="41" t="str">
        <f t="shared" si="1"/>
        <v>Cortes43930</v>
      </c>
      <c r="D339" s="42">
        <f t="shared" si="2"/>
        <v>328</v>
      </c>
      <c r="E339" s="31">
        <v>43930</v>
      </c>
      <c r="F339" s="42">
        <f>+IFERROR(VLOOKUP(COVID_CL_CONFIRMA!$G339,'LOCALIZA HN'!$Q$9:$R$26,2,0),99)</f>
        <v>5</v>
      </c>
      <c r="G339" s="6" t="s">
        <v>32</v>
      </c>
      <c r="H339" s="12" t="s">
        <v>33</v>
      </c>
      <c r="I339" s="42" t="str">
        <f>+IFERROR(IF(VALUE(MID(VLOOKUP(H339,'LOCALIZA HN'!$B$9:$O$306,8,0),2,1))&lt;&gt;COVID_CL_CONFIRMA!$F339,"Error",VLOOKUP(H339,'LOCALIZA HN'!$B$9:$O$306,8,0)),99999)</f>
        <v>0501</v>
      </c>
      <c r="J339" s="8" t="s">
        <v>19</v>
      </c>
      <c r="K339" s="8">
        <v>18</v>
      </c>
      <c r="L339" s="11" t="s">
        <v>20</v>
      </c>
      <c r="M339" s="44" t="str">
        <f t="shared" si="13"/>
        <v>Confirmado</v>
      </c>
      <c r="N339" s="30"/>
      <c r="O339" s="30"/>
      <c r="P339" s="44" t="str">
        <f t="shared" si="14"/>
        <v>HONDURAS</v>
      </c>
      <c r="Q339" s="30"/>
    </row>
    <row r="340" spans="1:17" ht="14.25" customHeight="1">
      <c r="A340" s="41" t="str">
        <f t="shared" si="12"/>
        <v>San Pedro Sula43930329</v>
      </c>
      <c r="B340" s="41" t="str">
        <f>+COVID_CL_CONFIRMA!$H340&amp;COVID_CL_CONFIRMA!$E340</f>
        <v>San Pedro Sula43930</v>
      </c>
      <c r="C340" s="41" t="str">
        <f t="shared" si="1"/>
        <v>Cortes43930</v>
      </c>
      <c r="D340" s="42">
        <f t="shared" si="2"/>
        <v>329</v>
      </c>
      <c r="E340" s="31">
        <v>43930</v>
      </c>
      <c r="F340" s="42">
        <f>+IFERROR(VLOOKUP(COVID_CL_CONFIRMA!$G340,'LOCALIZA HN'!$Q$9:$R$26,2,0),99)</f>
        <v>5</v>
      </c>
      <c r="G340" s="6" t="s">
        <v>32</v>
      </c>
      <c r="H340" s="12" t="s">
        <v>33</v>
      </c>
      <c r="I340" s="42" t="str">
        <f>+IFERROR(IF(VALUE(MID(VLOOKUP(H340,'LOCALIZA HN'!$B$9:$O$306,8,0),2,1))&lt;&gt;COVID_CL_CONFIRMA!$F340,"Error",VLOOKUP(H340,'LOCALIZA HN'!$B$9:$O$306,8,0)),99999)</f>
        <v>0501</v>
      </c>
      <c r="J340" s="8" t="s">
        <v>19</v>
      </c>
      <c r="K340" s="8">
        <v>48</v>
      </c>
      <c r="L340" s="11" t="s">
        <v>20</v>
      </c>
      <c r="M340" s="44" t="str">
        <f t="shared" si="13"/>
        <v>Confirmado</v>
      </c>
      <c r="N340" s="30"/>
      <c r="O340" s="30"/>
      <c r="P340" s="44" t="str">
        <f t="shared" si="14"/>
        <v>HONDURAS</v>
      </c>
      <c r="Q340" s="30"/>
    </row>
    <row r="341" spans="1:17" ht="14.25" customHeight="1">
      <c r="A341" s="41" t="str">
        <f t="shared" si="12"/>
        <v>San Pedro Sula43930330</v>
      </c>
      <c r="B341" s="41" t="str">
        <f>+COVID_CL_CONFIRMA!$H341&amp;COVID_CL_CONFIRMA!$E341</f>
        <v>San Pedro Sula43930</v>
      </c>
      <c r="C341" s="41" t="str">
        <f t="shared" si="1"/>
        <v>Cortes43930</v>
      </c>
      <c r="D341" s="42">
        <f t="shared" si="2"/>
        <v>330</v>
      </c>
      <c r="E341" s="31">
        <v>43930</v>
      </c>
      <c r="F341" s="42">
        <f>+IFERROR(VLOOKUP(COVID_CL_CONFIRMA!$G341,'LOCALIZA HN'!$Q$9:$R$26,2,0),99)</f>
        <v>5</v>
      </c>
      <c r="G341" s="6" t="s">
        <v>32</v>
      </c>
      <c r="H341" s="12" t="s">
        <v>33</v>
      </c>
      <c r="I341" s="42" t="str">
        <f>+IFERROR(IF(VALUE(MID(VLOOKUP(H341,'LOCALIZA HN'!$B$9:$O$306,8,0),2,1))&lt;&gt;COVID_CL_CONFIRMA!$F341,"Error",VLOOKUP(H341,'LOCALIZA HN'!$B$9:$O$306,8,0)),99999)</f>
        <v>0501</v>
      </c>
      <c r="J341" s="8" t="s">
        <v>28</v>
      </c>
      <c r="K341" s="8">
        <v>23</v>
      </c>
      <c r="L341" s="11" t="s">
        <v>20</v>
      </c>
      <c r="M341" s="44" t="str">
        <f t="shared" si="13"/>
        <v>Confirmado</v>
      </c>
      <c r="N341" s="30"/>
      <c r="O341" s="30"/>
      <c r="P341" s="44" t="str">
        <f t="shared" si="14"/>
        <v>HONDURAS</v>
      </c>
      <c r="Q341" s="30"/>
    </row>
    <row r="342" spans="1:17" ht="14.25" customHeight="1">
      <c r="A342" s="41" t="str">
        <f t="shared" si="12"/>
        <v>La Lima43930331</v>
      </c>
      <c r="B342" s="41" t="str">
        <f>+COVID_CL_CONFIRMA!$H342&amp;COVID_CL_CONFIRMA!$E342</f>
        <v>La Lima43930</v>
      </c>
      <c r="C342" s="41" t="str">
        <f t="shared" si="1"/>
        <v>Cortes43930</v>
      </c>
      <c r="D342" s="42">
        <f t="shared" si="2"/>
        <v>331</v>
      </c>
      <c r="E342" s="31">
        <v>43930</v>
      </c>
      <c r="F342" s="42">
        <f>+IFERROR(VLOOKUP(COVID_CL_CONFIRMA!$G342,'LOCALIZA HN'!$Q$9:$R$26,2,0),99)</f>
        <v>5</v>
      </c>
      <c r="G342" s="6" t="s">
        <v>32</v>
      </c>
      <c r="H342" s="14" t="s">
        <v>49</v>
      </c>
      <c r="I342" s="42" t="str">
        <f>+IFERROR(IF(VALUE(MID(VLOOKUP(H342,'LOCALIZA HN'!$B$9:$O$306,8,0),2,1))&lt;&gt;COVID_CL_CONFIRMA!$F342,"Error",VLOOKUP(H342,'LOCALIZA HN'!$B$9:$O$306,8,0)),99999)</f>
        <v>0512</v>
      </c>
      <c r="J342" s="8" t="s">
        <v>28</v>
      </c>
      <c r="K342" s="8">
        <v>80</v>
      </c>
      <c r="L342" s="11" t="s">
        <v>20</v>
      </c>
      <c r="M342" s="44" t="str">
        <f t="shared" si="13"/>
        <v>Confirmado</v>
      </c>
      <c r="N342" s="30"/>
      <c r="O342" s="30"/>
      <c r="P342" s="44" t="str">
        <f t="shared" si="14"/>
        <v>HONDURAS</v>
      </c>
      <c r="Q342" s="30"/>
    </row>
    <row r="343" spans="1:17" ht="14.25" customHeight="1">
      <c r="A343" s="41" t="str">
        <f t="shared" si="12"/>
        <v>Villanueva43930332</v>
      </c>
      <c r="B343" s="41" t="str">
        <f>+COVID_CL_CONFIRMA!$H343&amp;COVID_CL_CONFIRMA!$E343</f>
        <v>Villanueva43930</v>
      </c>
      <c r="C343" s="41" t="str">
        <f t="shared" si="1"/>
        <v>Cortes43930</v>
      </c>
      <c r="D343" s="42">
        <f t="shared" si="2"/>
        <v>332</v>
      </c>
      <c r="E343" s="31">
        <v>43930</v>
      </c>
      <c r="F343" s="42">
        <f>+IFERROR(VLOOKUP(COVID_CL_CONFIRMA!$G343,'LOCALIZA HN'!$Q$9:$R$26,2,0),99)</f>
        <v>5</v>
      </c>
      <c r="G343" s="6" t="s">
        <v>32</v>
      </c>
      <c r="H343" s="12" t="s">
        <v>39</v>
      </c>
      <c r="I343" s="42" t="str">
        <f>+IFERROR(IF(VALUE(MID(VLOOKUP(H343,'LOCALIZA HN'!$B$9:$O$306,8,0),2,1))&lt;&gt;COVID_CL_CONFIRMA!$F343,"Error",VLOOKUP(H343,'LOCALIZA HN'!$B$9:$O$306,8,0)),99999)</f>
        <v>0511</v>
      </c>
      <c r="J343" s="8" t="s">
        <v>28</v>
      </c>
      <c r="K343" s="8">
        <v>48</v>
      </c>
      <c r="L343" s="11" t="s">
        <v>20</v>
      </c>
      <c r="M343" s="44" t="str">
        <f t="shared" si="13"/>
        <v>Confirmado</v>
      </c>
      <c r="N343" s="30"/>
      <c r="O343" s="30"/>
      <c r="P343" s="44" t="str">
        <f t="shared" si="14"/>
        <v>HONDURAS</v>
      </c>
      <c r="Q343" s="30"/>
    </row>
    <row r="344" spans="1:17" ht="14.25" customHeight="1">
      <c r="A344" s="41" t="str">
        <f t="shared" si="12"/>
        <v>San Pedro Sula43930333</v>
      </c>
      <c r="B344" s="41" t="str">
        <f>+COVID_CL_CONFIRMA!$H344&amp;COVID_CL_CONFIRMA!$E344</f>
        <v>San Pedro Sula43930</v>
      </c>
      <c r="C344" s="41" t="str">
        <f t="shared" si="1"/>
        <v>Cortes43930</v>
      </c>
      <c r="D344" s="42">
        <f t="shared" si="2"/>
        <v>333</v>
      </c>
      <c r="E344" s="31">
        <v>43930</v>
      </c>
      <c r="F344" s="42">
        <f>+IFERROR(VLOOKUP(COVID_CL_CONFIRMA!$G344,'LOCALIZA HN'!$Q$9:$R$26,2,0),99)</f>
        <v>5</v>
      </c>
      <c r="G344" s="6" t="s">
        <v>32</v>
      </c>
      <c r="H344" s="12" t="s">
        <v>33</v>
      </c>
      <c r="I344" s="42" t="str">
        <f>+IFERROR(IF(VALUE(MID(VLOOKUP(H344,'LOCALIZA HN'!$B$9:$O$306,8,0),2,1))&lt;&gt;COVID_CL_CONFIRMA!$F344,"Error",VLOOKUP(H344,'LOCALIZA HN'!$B$9:$O$306,8,0)),99999)</f>
        <v>0501</v>
      </c>
      <c r="J344" s="8" t="s">
        <v>28</v>
      </c>
      <c r="K344" s="8">
        <v>41</v>
      </c>
      <c r="L344" s="11" t="s">
        <v>20</v>
      </c>
      <c r="M344" s="44" t="str">
        <f t="shared" si="13"/>
        <v>Confirmado</v>
      </c>
      <c r="N344" s="30"/>
      <c r="O344" s="30"/>
      <c r="P344" s="44" t="str">
        <f t="shared" si="14"/>
        <v>HONDURAS</v>
      </c>
      <c r="Q344" s="30"/>
    </row>
    <row r="345" spans="1:17" ht="14.25" customHeight="1">
      <c r="A345" s="41" t="str">
        <f t="shared" si="12"/>
        <v>San Pedro Sula43930334</v>
      </c>
      <c r="B345" s="41" t="str">
        <f>+COVID_CL_CONFIRMA!$H345&amp;COVID_CL_CONFIRMA!$E345</f>
        <v>San Pedro Sula43930</v>
      </c>
      <c r="C345" s="41" t="str">
        <f t="shared" si="1"/>
        <v>Cortes43930</v>
      </c>
      <c r="D345" s="42">
        <f t="shared" si="2"/>
        <v>334</v>
      </c>
      <c r="E345" s="31">
        <v>43930</v>
      </c>
      <c r="F345" s="42">
        <f>+IFERROR(VLOOKUP(COVID_CL_CONFIRMA!$G345,'LOCALIZA HN'!$Q$9:$R$26,2,0),99)</f>
        <v>5</v>
      </c>
      <c r="G345" s="6" t="s">
        <v>32</v>
      </c>
      <c r="H345" s="12" t="s">
        <v>33</v>
      </c>
      <c r="I345" s="42" t="str">
        <f>+IFERROR(IF(VALUE(MID(VLOOKUP(H345,'LOCALIZA HN'!$B$9:$O$306,8,0),2,1))&lt;&gt;COVID_CL_CONFIRMA!$F345,"Error",VLOOKUP(H345,'LOCALIZA HN'!$B$9:$O$306,8,0)),99999)</f>
        <v>0501</v>
      </c>
      <c r="J345" s="8" t="s">
        <v>19</v>
      </c>
      <c r="K345" s="8">
        <v>38</v>
      </c>
      <c r="L345" s="11" t="s">
        <v>20</v>
      </c>
      <c r="M345" s="44" t="str">
        <f t="shared" si="13"/>
        <v>Confirmado</v>
      </c>
      <c r="N345" s="30"/>
      <c r="O345" s="30"/>
      <c r="P345" s="44" t="str">
        <f t="shared" si="14"/>
        <v>HONDURAS</v>
      </c>
      <c r="Q345" s="30"/>
    </row>
    <row r="346" spans="1:17" ht="14.25" customHeight="1">
      <c r="A346" s="41" t="str">
        <f t="shared" si="12"/>
        <v>Puerto Cortes43930335</v>
      </c>
      <c r="B346" s="41" t="str">
        <f>+COVID_CL_CONFIRMA!$H346&amp;COVID_CL_CONFIRMA!$E346</f>
        <v>Puerto Cortes43930</v>
      </c>
      <c r="C346" s="41" t="str">
        <f t="shared" si="1"/>
        <v>Cortes43930</v>
      </c>
      <c r="D346" s="42">
        <f t="shared" si="2"/>
        <v>335</v>
      </c>
      <c r="E346" s="31">
        <v>43930</v>
      </c>
      <c r="F346" s="42">
        <f>+IFERROR(VLOOKUP(COVID_CL_CONFIRMA!$G346,'LOCALIZA HN'!$Q$9:$R$26,2,0),99)</f>
        <v>5</v>
      </c>
      <c r="G346" s="6" t="s">
        <v>32</v>
      </c>
      <c r="H346" s="12" t="s">
        <v>38</v>
      </c>
      <c r="I346" s="42" t="str">
        <f>+IFERROR(IF(VALUE(MID(VLOOKUP(H346,'LOCALIZA HN'!$B$9:$O$306,8,0),2,1))&lt;&gt;COVID_CL_CONFIRMA!$F346,"Error",VLOOKUP(H346,'LOCALIZA HN'!$B$9:$O$306,8,0)),99999)</f>
        <v>0506</v>
      </c>
      <c r="J346" s="8" t="s">
        <v>19</v>
      </c>
      <c r="K346" s="8">
        <v>63</v>
      </c>
      <c r="L346" s="11" t="s">
        <v>20</v>
      </c>
      <c r="M346" s="44" t="str">
        <f t="shared" si="13"/>
        <v>Confirmado</v>
      </c>
      <c r="N346" s="30"/>
      <c r="O346" s="30"/>
      <c r="P346" s="44" t="str">
        <f t="shared" si="14"/>
        <v>HONDURAS</v>
      </c>
      <c r="Q346" s="30"/>
    </row>
    <row r="347" spans="1:17" ht="14.25" customHeight="1">
      <c r="A347" s="41" t="str">
        <f t="shared" si="12"/>
        <v>San Pedro Sula43930336</v>
      </c>
      <c r="B347" s="41" t="str">
        <f>+COVID_CL_CONFIRMA!$H347&amp;COVID_CL_CONFIRMA!$E347</f>
        <v>San Pedro Sula43930</v>
      </c>
      <c r="C347" s="41" t="str">
        <f t="shared" si="1"/>
        <v>Cortes43930</v>
      </c>
      <c r="D347" s="42">
        <f t="shared" si="2"/>
        <v>336</v>
      </c>
      <c r="E347" s="31">
        <v>43930</v>
      </c>
      <c r="F347" s="42">
        <f>+IFERROR(VLOOKUP(COVID_CL_CONFIRMA!$G347,'LOCALIZA HN'!$Q$9:$R$26,2,0),99)</f>
        <v>5</v>
      </c>
      <c r="G347" s="6" t="s">
        <v>32</v>
      </c>
      <c r="H347" s="12" t="s">
        <v>33</v>
      </c>
      <c r="I347" s="42" t="str">
        <f>+IFERROR(IF(VALUE(MID(VLOOKUP(H347,'LOCALIZA HN'!$B$9:$O$306,8,0),2,1))&lt;&gt;COVID_CL_CONFIRMA!$F347,"Error",VLOOKUP(H347,'LOCALIZA HN'!$B$9:$O$306,8,0)),99999)</f>
        <v>0501</v>
      </c>
      <c r="J347" s="8" t="s">
        <v>28</v>
      </c>
      <c r="K347" s="8">
        <v>55</v>
      </c>
      <c r="L347" s="11" t="s">
        <v>20</v>
      </c>
      <c r="M347" s="44" t="str">
        <f t="shared" si="13"/>
        <v>Confirmado</v>
      </c>
      <c r="N347" s="30"/>
      <c r="O347" s="30"/>
      <c r="P347" s="44" t="str">
        <f t="shared" si="14"/>
        <v>HONDURAS</v>
      </c>
      <c r="Q347" s="30"/>
    </row>
    <row r="348" spans="1:17" ht="14.25" customHeight="1">
      <c r="A348" s="41" t="str">
        <f t="shared" si="12"/>
        <v>San Pedro Sula43930337</v>
      </c>
      <c r="B348" s="41" t="str">
        <f>+COVID_CL_CONFIRMA!$H348&amp;COVID_CL_CONFIRMA!$E348</f>
        <v>San Pedro Sula43930</v>
      </c>
      <c r="C348" s="41" t="str">
        <f t="shared" si="1"/>
        <v>Cortes43930</v>
      </c>
      <c r="D348" s="42">
        <f t="shared" si="2"/>
        <v>337</v>
      </c>
      <c r="E348" s="31">
        <v>43930</v>
      </c>
      <c r="F348" s="42">
        <f>+IFERROR(VLOOKUP(COVID_CL_CONFIRMA!$G348,'LOCALIZA HN'!$Q$9:$R$26,2,0),99)</f>
        <v>5</v>
      </c>
      <c r="G348" s="6" t="s">
        <v>32</v>
      </c>
      <c r="H348" s="12" t="s">
        <v>33</v>
      </c>
      <c r="I348" s="42" t="str">
        <f>+IFERROR(IF(VALUE(MID(VLOOKUP(H348,'LOCALIZA HN'!$B$9:$O$306,8,0),2,1))&lt;&gt;COVID_CL_CONFIRMA!$F348,"Error",VLOOKUP(H348,'LOCALIZA HN'!$B$9:$O$306,8,0)),99999)</f>
        <v>0501</v>
      </c>
      <c r="J348" s="8" t="s">
        <v>28</v>
      </c>
      <c r="K348" s="8">
        <v>31</v>
      </c>
      <c r="L348" s="11" t="s">
        <v>20</v>
      </c>
      <c r="M348" s="44" t="str">
        <f t="shared" si="13"/>
        <v>Confirmado</v>
      </c>
      <c r="N348" s="30"/>
      <c r="O348" s="30"/>
      <c r="P348" s="44" t="str">
        <f t="shared" si="14"/>
        <v>HONDURAS</v>
      </c>
      <c r="Q348" s="30"/>
    </row>
    <row r="349" spans="1:17" ht="14.25" customHeight="1">
      <c r="A349" s="41" t="str">
        <f t="shared" si="12"/>
        <v>Omoa43930338</v>
      </c>
      <c r="B349" s="41" t="str">
        <f>+COVID_CL_CONFIRMA!$H349&amp;COVID_CL_CONFIRMA!$E349</f>
        <v>Omoa43930</v>
      </c>
      <c r="C349" s="41" t="str">
        <f t="shared" si="1"/>
        <v>Cortes43930</v>
      </c>
      <c r="D349" s="42">
        <f t="shared" si="2"/>
        <v>338</v>
      </c>
      <c r="E349" s="31">
        <v>43930</v>
      </c>
      <c r="F349" s="42">
        <f>+IFERROR(VLOOKUP(COVID_CL_CONFIRMA!$G349,'LOCALIZA HN'!$Q$9:$R$26,2,0),99)</f>
        <v>5</v>
      </c>
      <c r="G349" s="6" t="s">
        <v>32</v>
      </c>
      <c r="H349" s="12" t="s">
        <v>92</v>
      </c>
      <c r="I349" s="42" t="str">
        <f>+IFERROR(IF(VALUE(MID(VLOOKUP(H349,'LOCALIZA HN'!$B$9:$O$306,8,0),2,1))&lt;&gt;COVID_CL_CONFIRMA!$F349,"Error",VLOOKUP(H349,'LOCALIZA HN'!$B$9:$O$306,8,0)),99999)</f>
        <v>0503</v>
      </c>
      <c r="J349" s="8" t="s">
        <v>28</v>
      </c>
      <c r="K349" s="8">
        <v>6</v>
      </c>
      <c r="L349" s="11" t="s">
        <v>20</v>
      </c>
      <c r="M349" s="44" t="str">
        <f t="shared" si="13"/>
        <v>Confirmado</v>
      </c>
      <c r="N349" s="30"/>
      <c r="O349" s="30"/>
      <c r="P349" s="44" t="str">
        <f t="shared" si="14"/>
        <v>HONDURAS</v>
      </c>
      <c r="Q349" s="30"/>
    </row>
    <row r="350" spans="1:17" ht="14.25" customHeight="1">
      <c r="A350" s="41" t="str">
        <f t="shared" si="12"/>
        <v>San Pedro Sula43930339</v>
      </c>
      <c r="B350" s="41" t="str">
        <f>+COVID_CL_CONFIRMA!$H350&amp;COVID_CL_CONFIRMA!$E350</f>
        <v>San Pedro Sula43930</v>
      </c>
      <c r="C350" s="41" t="str">
        <f t="shared" si="1"/>
        <v>Cortes43930</v>
      </c>
      <c r="D350" s="42">
        <f t="shared" si="2"/>
        <v>339</v>
      </c>
      <c r="E350" s="31">
        <v>43930</v>
      </c>
      <c r="F350" s="42">
        <f>+IFERROR(VLOOKUP(COVID_CL_CONFIRMA!$G350,'LOCALIZA HN'!$Q$9:$R$26,2,0),99)</f>
        <v>5</v>
      </c>
      <c r="G350" s="6" t="s">
        <v>32</v>
      </c>
      <c r="H350" s="12" t="s">
        <v>33</v>
      </c>
      <c r="I350" s="42" t="str">
        <f>+IFERROR(IF(VALUE(MID(VLOOKUP(H350,'LOCALIZA HN'!$B$9:$O$306,8,0),2,1))&lt;&gt;COVID_CL_CONFIRMA!$F350,"Error",VLOOKUP(H350,'LOCALIZA HN'!$B$9:$O$306,8,0)),99999)</f>
        <v>0501</v>
      </c>
      <c r="J350" s="8" t="s">
        <v>19</v>
      </c>
      <c r="K350" s="8">
        <v>57</v>
      </c>
      <c r="L350" s="11" t="s">
        <v>20</v>
      </c>
      <c r="M350" s="44" t="str">
        <f t="shared" si="13"/>
        <v>Confirmado</v>
      </c>
      <c r="N350" s="30"/>
      <c r="O350" s="30"/>
      <c r="P350" s="44" t="str">
        <f t="shared" si="14"/>
        <v>HONDURAS</v>
      </c>
      <c r="Q350" s="30"/>
    </row>
    <row r="351" spans="1:17" ht="14.25" customHeight="1">
      <c r="A351" s="41" t="str">
        <f t="shared" si="12"/>
        <v>Villanueva43930340</v>
      </c>
      <c r="B351" s="41" t="str">
        <f>+COVID_CL_CONFIRMA!$H351&amp;COVID_CL_CONFIRMA!$E351</f>
        <v>Villanueva43930</v>
      </c>
      <c r="C351" s="41" t="str">
        <f t="shared" si="1"/>
        <v>Cortes43930</v>
      </c>
      <c r="D351" s="42">
        <f t="shared" si="2"/>
        <v>340</v>
      </c>
      <c r="E351" s="31">
        <v>43930</v>
      </c>
      <c r="F351" s="42">
        <f>+IFERROR(VLOOKUP(COVID_CL_CONFIRMA!$G351,'LOCALIZA HN'!$Q$9:$R$26,2,0),99)</f>
        <v>5</v>
      </c>
      <c r="G351" s="6" t="s">
        <v>32</v>
      </c>
      <c r="H351" s="12" t="s">
        <v>39</v>
      </c>
      <c r="I351" s="42" t="str">
        <f>+IFERROR(IF(VALUE(MID(VLOOKUP(H351,'LOCALIZA HN'!$B$9:$O$306,8,0),2,1))&lt;&gt;COVID_CL_CONFIRMA!$F351,"Error",VLOOKUP(H351,'LOCALIZA HN'!$B$9:$O$306,8,0)),99999)</f>
        <v>0511</v>
      </c>
      <c r="J351" s="8" t="s">
        <v>19</v>
      </c>
      <c r="K351" s="8">
        <v>38</v>
      </c>
      <c r="L351" s="11" t="s">
        <v>20</v>
      </c>
      <c r="M351" s="44" t="str">
        <f t="shared" si="13"/>
        <v>Confirmado</v>
      </c>
      <c r="N351" s="30"/>
      <c r="O351" s="30"/>
      <c r="P351" s="44" t="str">
        <f t="shared" si="14"/>
        <v>HONDURAS</v>
      </c>
      <c r="Q351" s="30"/>
    </row>
    <row r="352" spans="1:17" ht="14.25" customHeight="1">
      <c r="A352" s="41" t="str">
        <f t="shared" si="12"/>
        <v>San Pedro Sula43930341</v>
      </c>
      <c r="B352" s="41" t="str">
        <f>+COVID_CL_CONFIRMA!$H352&amp;COVID_CL_CONFIRMA!$E352</f>
        <v>San Pedro Sula43930</v>
      </c>
      <c r="C352" s="41" t="str">
        <f t="shared" si="1"/>
        <v>Cortes43930</v>
      </c>
      <c r="D352" s="42">
        <f t="shared" si="2"/>
        <v>341</v>
      </c>
      <c r="E352" s="31">
        <v>43930</v>
      </c>
      <c r="F352" s="42">
        <f>+IFERROR(VLOOKUP(COVID_CL_CONFIRMA!$G352,'LOCALIZA HN'!$Q$9:$R$26,2,0),99)</f>
        <v>5</v>
      </c>
      <c r="G352" s="6" t="s">
        <v>32</v>
      </c>
      <c r="H352" s="12" t="s">
        <v>33</v>
      </c>
      <c r="I352" s="42" t="str">
        <f>+IFERROR(IF(VALUE(MID(VLOOKUP(H352,'LOCALIZA HN'!$B$9:$O$306,8,0),2,1))&lt;&gt;COVID_CL_CONFIRMA!$F352,"Error",VLOOKUP(H352,'LOCALIZA HN'!$B$9:$O$306,8,0)),99999)</f>
        <v>0501</v>
      </c>
      <c r="J352" s="8" t="s">
        <v>28</v>
      </c>
      <c r="K352" s="8">
        <v>56</v>
      </c>
      <c r="L352" s="11" t="s">
        <v>20</v>
      </c>
      <c r="M352" s="44" t="str">
        <f t="shared" si="13"/>
        <v>Confirmado</v>
      </c>
      <c r="N352" s="30"/>
      <c r="O352" s="30"/>
      <c r="P352" s="44" t="str">
        <f t="shared" si="14"/>
        <v>HONDURAS</v>
      </c>
      <c r="Q352" s="30"/>
    </row>
    <row r="353" spans="1:17" ht="14.25" customHeight="1">
      <c r="A353" s="41" t="str">
        <f t="shared" si="12"/>
        <v>San Pedro Sula43930342</v>
      </c>
      <c r="B353" s="41" t="str">
        <f>+COVID_CL_CONFIRMA!$H353&amp;COVID_CL_CONFIRMA!$E353</f>
        <v>San Pedro Sula43930</v>
      </c>
      <c r="C353" s="41" t="str">
        <f t="shared" si="1"/>
        <v>Cortes43930</v>
      </c>
      <c r="D353" s="42">
        <f t="shared" si="2"/>
        <v>342</v>
      </c>
      <c r="E353" s="31">
        <v>43930</v>
      </c>
      <c r="F353" s="42">
        <f>+IFERROR(VLOOKUP(COVID_CL_CONFIRMA!$G353,'LOCALIZA HN'!$Q$9:$R$26,2,0),99)</f>
        <v>5</v>
      </c>
      <c r="G353" s="6" t="s">
        <v>32</v>
      </c>
      <c r="H353" s="12" t="s">
        <v>33</v>
      </c>
      <c r="I353" s="42" t="str">
        <f>+IFERROR(IF(VALUE(MID(VLOOKUP(H353,'LOCALIZA HN'!$B$9:$O$306,8,0),2,1))&lt;&gt;COVID_CL_CONFIRMA!$F353,"Error",VLOOKUP(H353,'LOCALIZA HN'!$B$9:$O$306,8,0)),99999)</f>
        <v>0501</v>
      </c>
      <c r="J353" s="8" t="s">
        <v>19</v>
      </c>
      <c r="K353" s="8">
        <v>50</v>
      </c>
      <c r="L353" s="11" t="s">
        <v>20</v>
      </c>
      <c r="M353" s="44" t="str">
        <f t="shared" si="13"/>
        <v>Confirmado</v>
      </c>
      <c r="N353" s="30"/>
      <c r="O353" s="30"/>
      <c r="P353" s="44" t="str">
        <f t="shared" si="14"/>
        <v>HONDURAS</v>
      </c>
      <c r="Q353" s="30"/>
    </row>
    <row r="354" spans="1:17" ht="14.25" customHeight="1">
      <c r="A354" s="41" t="str">
        <f t="shared" si="12"/>
        <v>La Lima43930343</v>
      </c>
      <c r="B354" s="41" t="str">
        <f>+COVID_CL_CONFIRMA!$H354&amp;COVID_CL_CONFIRMA!$E354</f>
        <v>La Lima43930</v>
      </c>
      <c r="C354" s="41" t="str">
        <f t="shared" si="1"/>
        <v>Cortes43930</v>
      </c>
      <c r="D354" s="42">
        <f t="shared" si="2"/>
        <v>343</v>
      </c>
      <c r="E354" s="31">
        <v>43930</v>
      </c>
      <c r="F354" s="42">
        <f>+IFERROR(VLOOKUP(COVID_CL_CONFIRMA!$G354,'LOCALIZA HN'!$Q$9:$R$26,2,0),99)</f>
        <v>5</v>
      </c>
      <c r="G354" s="6" t="s">
        <v>32</v>
      </c>
      <c r="H354" s="14" t="s">
        <v>49</v>
      </c>
      <c r="I354" s="42" t="str">
        <f>+IFERROR(IF(VALUE(MID(VLOOKUP(H354,'LOCALIZA HN'!$B$9:$O$306,8,0),2,1))&lt;&gt;COVID_CL_CONFIRMA!$F354,"Error",VLOOKUP(H354,'LOCALIZA HN'!$B$9:$O$306,8,0)),99999)</f>
        <v>0512</v>
      </c>
      <c r="J354" s="8" t="s">
        <v>19</v>
      </c>
      <c r="K354" s="8">
        <v>38</v>
      </c>
      <c r="L354" s="11" t="s">
        <v>20</v>
      </c>
      <c r="M354" s="44" t="str">
        <f t="shared" si="13"/>
        <v>Confirmado</v>
      </c>
      <c r="N354" s="30"/>
      <c r="O354" s="30"/>
      <c r="P354" s="44" t="str">
        <f t="shared" si="14"/>
        <v>HONDURAS</v>
      </c>
      <c r="Q354" s="30"/>
    </row>
    <row r="355" spans="1:17" ht="14.25" customHeight="1">
      <c r="A355" s="41" t="str">
        <f t="shared" si="12"/>
        <v>San Pedro Sula43931344</v>
      </c>
      <c r="B355" s="41" t="str">
        <f>+COVID_CL_CONFIRMA!$H355&amp;COVID_CL_CONFIRMA!$E355</f>
        <v>San Pedro Sula43931</v>
      </c>
      <c r="C355" s="41" t="str">
        <f t="shared" si="1"/>
        <v>Cortes43931</v>
      </c>
      <c r="D355" s="42">
        <f t="shared" si="2"/>
        <v>344</v>
      </c>
      <c r="E355" s="31">
        <v>43931</v>
      </c>
      <c r="F355" s="42">
        <f>+IFERROR(VLOOKUP(COVID_CL_CONFIRMA!$G355,'LOCALIZA HN'!$Q$9:$R$26,2,0),99)</f>
        <v>5</v>
      </c>
      <c r="G355" s="6" t="s">
        <v>32</v>
      </c>
      <c r="H355" s="12" t="s">
        <v>33</v>
      </c>
      <c r="I355" s="42" t="str">
        <f>+IFERROR(IF(VALUE(MID(VLOOKUP(H355,'LOCALIZA HN'!$B$9:$O$306,8,0),2,1))&lt;&gt;COVID_CL_CONFIRMA!$F355,"Error",VLOOKUP(H355,'LOCALIZA HN'!$B$9:$O$306,8,0)),99999)</f>
        <v>0501</v>
      </c>
      <c r="J355" s="8" t="s">
        <v>28</v>
      </c>
      <c r="K355" s="8">
        <v>48</v>
      </c>
      <c r="L355" s="11" t="s">
        <v>20</v>
      </c>
      <c r="M355" s="44" t="str">
        <f t="shared" si="13"/>
        <v>Confirmado</v>
      </c>
      <c r="N355" s="30"/>
      <c r="O355" s="30"/>
      <c r="P355" s="44" t="str">
        <f t="shared" si="14"/>
        <v>HONDURAS</v>
      </c>
      <c r="Q355" s="30"/>
    </row>
    <row r="356" spans="1:17" ht="14.25" customHeight="1">
      <c r="A356" s="41" t="str">
        <f t="shared" si="12"/>
        <v>San Francisco de Yojoa43931345</v>
      </c>
      <c r="B356" s="41" t="str">
        <f>+COVID_CL_CONFIRMA!$H356&amp;COVID_CL_CONFIRMA!$E356</f>
        <v>San Francisco de Yojoa43931</v>
      </c>
      <c r="C356" s="41" t="str">
        <f t="shared" si="1"/>
        <v>Cortes43931</v>
      </c>
      <c r="D356" s="42">
        <f t="shared" si="2"/>
        <v>345</v>
      </c>
      <c r="E356" s="31">
        <v>43931</v>
      </c>
      <c r="F356" s="42">
        <f>+IFERROR(VLOOKUP(COVID_CL_CONFIRMA!$G356,'LOCALIZA HN'!$Q$9:$R$26,2,0),99)</f>
        <v>5</v>
      </c>
      <c r="G356" s="6" t="s">
        <v>32</v>
      </c>
      <c r="H356" s="12" t="s">
        <v>91</v>
      </c>
      <c r="I356" s="42" t="str">
        <f>+IFERROR(IF(VALUE(MID(VLOOKUP(H356,'LOCALIZA HN'!$B$9:$O$306,8,0),2,1))&lt;&gt;COVID_CL_CONFIRMA!$F356,"Error",VLOOKUP(H356,'LOCALIZA HN'!$B$9:$O$306,8,0)),99999)</f>
        <v>0508</v>
      </c>
      <c r="J356" s="8" t="s">
        <v>28</v>
      </c>
      <c r="K356" s="8">
        <v>41</v>
      </c>
      <c r="L356" s="11" t="s">
        <v>20</v>
      </c>
      <c r="M356" s="44" t="str">
        <f t="shared" si="13"/>
        <v>Confirmado</v>
      </c>
      <c r="N356" s="30"/>
      <c r="O356" s="30"/>
      <c r="P356" s="44" t="str">
        <f t="shared" si="14"/>
        <v>HONDURAS</v>
      </c>
      <c r="Q356" s="30"/>
    </row>
    <row r="357" spans="1:17" ht="14.25" customHeight="1">
      <c r="A357" s="41" t="str">
        <f t="shared" si="12"/>
        <v>San Pedro Sula43931346</v>
      </c>
      <c r="B357" s="41" t="str">
        <f>+COVID_CL_CONFIRMA!$H357&amp;COVID_CL_CONFIRMA!$E357</f>
        <v>San Pedro Sula43931</v>
      </c>
      <c r="C357" s="41" t="str">
        <f t="shared" si="1"/>
        <v>Cortes43931</v>
      </c>
      <c r="D357" s="42">
        <f t="shared" si="2"/>
        <v>346</v>
      </c>
      <c r="E357" s="31">
        <v>43931</v>
      </c>
      <c r="F357" s="42">
        <f>+IFERROR(VLOOKUP(COVID_CL_CONFIRMA!$G357,'LOCALIZA HN'!$Q$9:$R$26,2,0),99)</f>
        <v>5</v>
      </c>
      <c r="G357" s="6" t="s">
        <v>32</v>
      </c>
      <c r="H357" s="12" t="s">
        <v>33</v>
      </c>
      <c r="I357" s="42" t="str">
        <f>+IFERROR(IF(VALUE(MID(VLOOKUP(H357,'LOCALIZA HN'!$B$9:$O$306,8,0),2,1))&lt;&gt;COVID_CL_CONFIRMA!$F357,"Error",VLOOKUP(H357,'LOCALIZA HN'!$B$9:$O$306,8,0)),99999)</f>
        <v>0501</v>
      </c>
      <c r="J357" s="8" t="s">
        <v>19</v>
      </c>
      <c r="K357" s="8">
        <v>36</v>
      </c>
      <c r="L357" s="11" t="s">
        <v>20</v>
      </c>
      <c r="M357" s="44" t="str">
        <f t="shared" si="13"/>
        <v>Confirmado</v>
      </c>
      <c r="N357" s="30"/>
      <c r="O357" s="30"/>
      <c r="P357" s="44" t="str">
        <f t="shared" si="14"/>
        <v>HONDURAS</v>
      </c>
      <c r="Q357" s="30"/>
    </row>
    <row r="358" spans="1:17" ht="14.25" customHeight="1">
      <c r="A358" s="41" t="str">
        <f t="shared" si="12"/>
        <v>San Pedro Sula43931347</v>
      </c>
      <c r="B358" s="41" t="str">
        <f>+COVID_CL_CONFIRMA!$H358&amp;COVID_CL_CONFIRMA!$E358</f>
        <v>San Pedro Sula43931</v>
      </c>
      <c r="C358" s="41" t="str">
        <f t="shared" si="1"/>
        <v>Cortes43931</v>
      </c>
      <c r="D358" s="42">
        <f t="shared" si="2"/>
        <v>347</v>
      </c>
      <c r="E358" s="31">
        <v>43931</v>
      </c>
      <c r="F358" s="42">
        <f>+IFERROR(VLOOKUP(COVID_CL_CONFIRMA!$G358,'LOCALIZA HN'!$Q$9:$R$26,2,0),99)</f>
        <v>5</v>
      </c>
      <c r="G358" s="6" t="s">
        <v>32</v>
      </c>
      <c r="H358" s="12" t="s">
        <v>33</v>
      </c>
      <c r="I358" s="42" t="str">
        <f>+IFERROR(IF(VALUE(MID(VLOOKUP(H358,'LOCALIZA HN'!$B$9:$O$306,8,0),2,1))&lt;&gt;COVID_CL_CONFIRMA!$F358,"Error",VLOOKUP(H358,'LOCALIZA HN'!$B$9:$O$306,8,0)),99999)</f>
        <v>0501</v>
      </c>
      <c r="J358" s="8" t="s">
        <v>19</v>
      </c>
      <c r="K358" s="8">
        <v>52</v>
      </c>
      <c r="L358" s="11" t="s">
        <v>20</v>
      </c>
      <c r="M358" s="44" t="str">
        <f t="shared" si="13"/>
        <v>Confirmado</v>
      </c>
      <c r="N358" s="30"/>
      <c r="O358" s="30"/>
      <c r="P358" s="44" t="str">
        <f t="shared" si="14"/>
        <v>HONDURAS</v>
      </c>
      <c r="Q358" s="30"/>
    </row>
    <row r="359" spans="1:17" ht="14.25" customHeight="1">
      <c r="A359" s="41" t="str">
        <f t="shared" si="12"/>
        <v>San Pedro Sula43931348</v>
      </c>
      <c r="B359" s="41" t="str">
        <f>+COVID_CL_CONFIRMA!$H359&amp;COVID_CL_CONFIRMA!$E359</f>
        <v>San Pedro Sula43931</v>
      </c>
      <c r="C359" s="41" t="str">
        <f t="shared" si="1"/>
        <v>Cortes43931</v>
      </c>
      <c r="D359" s="42">
        <f t="shared" si="2"/>
        <v>348</v>
      </c>
      <c r="E359" s="31">
        <v>43931</v>
      </c>
      <c r="F359" s="42">
        <f>+IFERROR(VLOOKUP(COVID_CL_CONFIRMA!$G359,'LOCALIZA HN'!$Q$9:$R$26,2,0),99)</f>
        <v>5</v>
      </c>
      <c r="G359" s="6" t="s">
        <v>32</v>
      </c>
      <c r="H359" s="12" t="s">
        <v>33</v>
      </c>
      <c r="I359" s="42" t="str">
        <f>+IFERROR(IF(VALUE(MID(VLOOKUP(H359,'LOCALIZA HN'!$B$9:$O$306,8,0),2,1))&lt;&gt;COVID_CL_CONFIRMA!$F359,"Error",VLOOKUP(H359,'LOCALIZA HN'!$B$9:$O$306,8,0)),99999)</f>
        <v>0501</v>
      </c>
      <c r="J359" s="8" t="s">
        <v>19</v>
      </c>
      <c r="K359" s="8">
        <v>38</v>
      </c>
      <c r="L359" s="11" t="s">
        <v>20</v>
      </c>
      <c r="M359" s="44" t="str">
        <f t="shared" si="13"/>
        <v>Confirmado</v>
      </c>
      <c r="N359" s="30"/>
      <c r="O359" s="30"/>
      <c r="P359" s="44" t="str">
        <f t="shared" si="14"/>
        <v>HONDURAS</v>
      </c>
      <c r="Q359" s="30"/>
    </row>
    <row r="360" spans="1:17" ht="14.25" customHeight="1">
      <c r="A360" s="41" t="str">
        <f t="shared" si="12"/>
        <v>San Pedro Sula43931349</v>
      </c>
      <c r="B360" s="41" t="str">
        <f>+COVID_CL_CONFIRMA!$H360&amp;COVID_CL_CONFIRMA!$E360</f>
        <v>San Pedro Sula43931</v>
      </c>
      <c r="C360" s="41" t="str">
        <f t="shared" si="1"/>
        <v>Cortes43931</v>
      </c>
      <c r="D360" s="42">
        <f t="shared" si="2"/>
        <v>349</v>
      </c>
      <c r="E360" s="31">
        <v>43931</v>
      </c>
      <c r="F360" s="42">
        <f>+IFERROR(VLOOKUP(COVID_CL_CONFIRMA!$G360,'LOCALIZA HN'!$Q$9:$R$26,2,0),99)</f>
        <v>5</v>
      </c>
      <c r="G360" s="6" t="s">
        <v>32</v>
      </c>
      <c r="H360" s="12" t="s">
        <v>33</v>
      </c>
      <c r="I360" s="42" t="str">
        <f>+IFERROR(IF(VALUE(MID(VLOOKUP(H360,'LOCALIZA HN'!$B$9:$O$306,8,0),2,1))&lt;&gt;COVID_CL_CONFIRMA!$F360,"Error",VLOOKUP(H360,'LOCALIZA HN'!$B$9:$O$306,8,0)),99999)</f>
        <v>0501</v>
      </c>
      <c r="J360" s="8" t="s">
        <v>28</v>
      </c>
      <c r="K360" s="8">
        <v>43</v>
      </c>
      <c r="L360" s="11" t="s">
        <v>20</v>
      </c>
      <c r="M360" s="44" t="str">
        <f t="shared" si="13"/>
        <v>Confirmado</v>
      </c>
      <c r="N360" s="30"/>
      <c r="O360" s="30"/>
      <c r="P360" s="44" t="str">
        <f t="shared" si="14"/>
        <v>HONDURAS</v>
      </c>
      <c r="Q360" s="30"/>
    </row>
    <row r="361" spans="1:17" ht="14.25" customHeight="1">
      <c r="A361" s="41" t="str">
        <f t="shared" si="12"/>
        <v>Villanueva43931350</v>
      </c>
      <c r="B361" s="41" t="str">
        <f>+COVID_CL_CONFIRMA!$H361&amp;COVID_CL_CONFIRMA!$E361</f>
        <v>Villanueva43931</v>
      </c>
      <c r="C361" s="41" t="str">
        <f t="shared" si="1"/>
        <v>Cortes43931</v>
      </c>
      <c r="D361" s="42">
        <f t="shared" si="2"/>
        <v>350</v>
      </c>
      <c r="E361" s="31">
        <v>43931</v>
      </c>
      <c r="F361" s="42">
        <f>+IFERROR(VLOOKUP(COVID_CL_CONFIRMA!$G361,'LOCALIZA HN'!$Q$9:$R$26,2,0),99)</f>
        <v>5</v>
      </c>
      <c r="G361" s="6" t="s">
        <v>32</v>
      </c>
      <c r="H361" s="12" t="s">
        <v>39</v>
      </c>
      <c r="I361" s="42" t="str">
        <f>+IFERROR(IF(VALUE(MID(VLOOKUP(H361,'LOCALIZA HN'!$B$9:$O$306,8,0),2,1))&lt;&gt;COVID_CL_CONFIRMA!$F361,"Error",VLOOKUP(H361,'LOCALIZA HN'!$B$9:$O$306,8,0)),99999)</f>
        <v>0511</v>
      </c>
      <c r="J361" s="8" t="s">
        <v>28</v>
      </c>
      <c r="K361" s="8">
        <v>44</v>
      </c>
      <c r="L361" s="11" t="s">
        <v>20</v>
      </c>
      <c r="M361" s="44" t="str">
        <f t="shared" si="13"/>
        <v>Confirmado</v>
      </c>
      <c r="N361" s="30"/>
      <c r="O361" s="30"/>
      <c r="P361" s="44" t="str">
        <f t="shared" si="14"/>
        <v>HONDURAS</v>
      </c>
      <c r="Q361" s="30"/>
    </row>
    <row r="362" spans="1:17" ht="14.25" customHeight="1">
      <c r="A362" s="41" t="str">
        <f t="shared" si="12"/>
        <v>San Pedro Sula43931351</v>
      </c>
      <c r="B362" s="41" t="str">
        <f>+COVID_CL_CONFIRMA!$H362&amp;COVID_CL_CONFIRMA!$E362</f>
        <v>San Pedro Sula43931</v>
      </c>
      <c r="C362" s="41" t="str">
        <f t="shared" si="1"/>
        <v>Cortes43931</v>
      </c>
      <c r="D362" s="42">
        <f t="shared" si="2"/>
        <v>351</v>
      </c>
      <c r="E362" s="31">
        <v>43931</v>
      </c>
      <c r="F362" s="42">
        <f>+IFERROR(VLOOKUP(COVID_CL_CONFIRMA!$G362,'LOCALIZA HN'!$Q$9:$R$26,2,0),99)</f>
        <v>5</v>
      </c>
      <c r="G362" s="6" t="s">
        <v>32</v>
      </c>
      <c r="H362" s="12" t="s">
        <v>33</v>
      </c>
      <c r="I362" s="42" t="str">
        <f>+IFERROR(IF(VALUE(MID(VLOOKUP(H362,'LOCALIZA HN'!$B$9:$O$306,8,0),2,1))&lt;&gt;COVID_CL_CONFIRMA!$F362,"Error",VLOOKUP(H362,'LOCALIZA HN'!$B$9:$O$306,8,0)),99999)</f>
        <v>0501</v>
      </c>
      <c r="J362" s="8" t="s">
        <v>19</v>
      </c>
      <c r="K362" s="8">
        <v>27</v>
      </c>
      <c r="L362" s="11" t="s">
        <v>20</v>
      </c>
      <c r="M362" s="44" t="str">
        <f t="shared" si="13"/>
        <v>Confirmado</v>
      </c>
      <c r="N362" s="30"/>
      <c r="O362" s="30"/>
      <c r="P362" s="44" t="str">
        <f t="shared" si="14"/>
        <v>HONDURAS</v>
      </c>
      <c r="Q362" s="30"/>
    </row>
    <row r="363" spans="1:17" ht="14.25" customHeight="1">
      <c r="A363" s="41" t="str">
        <f t="shared" si="12"/>
        <v>San Pedro Sula43931352</v>
      </c>
      <c r="B363" s="41" t="str">
        <f>+COVID_CL_CONFIRMA!$H363&amp;COVID_CL_CONFIRMA!$E363</f>
        <v>San Pedro Sula43931</v>
      </c>
      <c r="C363" s="41" t="str">
        <f t="shared" si="1"/>
        <v>Cortes43931</v>
      </c>
      <c r="D363" s="42">
        <f t="shared" si="2"/>
        <v>352</v>
      </c>
      <c r="E363" s="31">
        <v>43931</v>
      </c>
      <c r="F363" s="42">
        <f>+IFERROR(VLOOKUP(COVID_CL_CONFIRMA!$G363,'LOCALIZA HN'!$Q$9:$R$26,2,0),99)</f>
        <v>5</v>
      </c>
      <c r="G363" s="6" t="s">
        <v>32</v>
      </c>
      <c r="H363" s="12" t="s">
        <v>33</v>
      </c>
      <c r="I363" s="42" t="str">
        <f>+IFERROR(IF(VALUE(MID(VLOOKUP(H363,'LOCALIZA HN'!$B$9:$O$306,8,0),2,1))&lt;&gt;COVID_CL_CONFIRMA!$F363,"Error",VLOOKUP(H363,'LOCALIZA HN'!$B$9:$O$306,8,0)),99999)</f>
        <v>0501</v>
      </c>
      <c r="J363" s="8" t="s">
        <v>19</v>
      </c>
      <c r="K363" s="8">
        <v>61</v>
      </c>
      <c r="L363" s="11" t="s">
        <v>20</v>
      </c>
      <c r="M363" s="44" t="str">
        <f t="shared" si="13"/>
        <v>Confirmado</v>
      </c>
      <c r="N363" s="30"/>
      <c r="O363" s="30"/>
      <c r="P363" s="44" t="str">
        <f t="shared" si="14"/>
        <v>HONDURAS</v>
      </c>
      <c r="Q363" s="30"/>
    </row>
    <row r="364" spans="1:17" ht="14.25" customHeight="1">
      <c r="A364" s="41" t="str">
        <f t="shared" si="12"/>
        <v>San Pedro Sula43931353</v>
      </c>
      <c r="B364" s="41" t="str">
        <f>+COVID_CL_CONFIRMA!$H364&amp;COVID_CL_CONFIRMA!$E364</f>
        <v>San Pedro Sula43931</v>
      </c>
      <c r="C364" s="41" t="str">
        <f t="shared" si="1"/>
        <v>Cortes43931</v>
      </c>
      <c r="D364" s="42">
        <f t="shared" si="2"/>
        <v>353</v>
      </c>
      <c r="E364" s="31">
        <v>43931</v>
      </c>
      <c r="F364" s="42">
        <f>+IFERROR(VLOOKUP(COVID_CL_CONFIRMA!$G364,'LOCALIZA HN'!$Q$9:$R$26,2,0),99)</f>
        <v>5</v>
      </c>
      <c r="G364" s="6" t="s">
        <v>32</v>
      </c>
      <c r="H364" s="12" t="s">
        <v>33</v>
      </c>
      <c r="I364" s="42" t="str">
        <f>+IFERROR(IF(VALUE(MID(VLOOKUP(H364,'LOCALIZA HN'!$B$9:$O$306,8,0),2,1))&lt;&gt;COVID_CL_CONFIRMA!$F364,"Error",VLOOKUP(H364,'LOCALIZA HN'!$B$9:$O$306,8,0)),99999)</f>
        <v>0501</v>
      </c>
      <c r="J364" s="8" t="s">
        <v>28</v>
      </c>
      <c r="K364" s="8">
        <v>25</v>
      </c>
      <c r="L364" s="11" t="s">
        <v>20</v>
      </c>
      <c r="M364" s="44" t="str">
        <f t="shared" si="13"/>
        <v>Confirmado</v>
      </c>
      <c r="N364" s="30"/>
      <c r="O364" s="30"/>
      <c r="P364" s="44" t="str">
        <f t="shared" si="14"/>
        <v>HONDURAS</v>
      </c>
      <c r="Q364" s="30"/>
    </row>
    <row r="365" spans="1:17" ht="14.25" customHeight="1">
      <c r="A365" s="41" t="str">
        <f t="shared" si="12"/>
        <v>San Pedro Sula43931354</v>
      </c>
      <c r="B365" s="41" t="str">
        <f>+COVID_CL_CONFIRMA!$H365&amp;COVID_CL_CONFIRMA!$E365</f>
        <v>San Pedro Sula43931</v>
      </c>
      <c r="C365" s="41" t="str">
        <f t="shared" si="1"/>
        <v>Cortes43931</v>
      </c>
      <c r="D365" s="42">
        <f t="shared" si="2"/>
        <v>354</v>
      </c>
      <c r="E365" s="31">
        <v>43931</v>
      </c>
      <c r="F365" s="42">
        <f>+IFERROR(VLOOKUP(COVID_CL_CONFIRMA!$G365,'LOCALIZA HN'!$Q$9:$R$26,2,0),99)</f>
        <v>5</v>
      </c>
      <c r="G365" s="6" t="s">
        <v>32</v>
      </c>
      <c r="H365" s="12" t="s">
        <v>33</v>
      </c>
      <c r="I365" s="42" t="str">
        <f>+IFERROR(IF(VALUE(MID(VLOOKUP(H365,'LOCALIZA HN'!$B$9:$O$306,8,0),2,1))&lt;&gt;COVID_CL_CONFIRMA!$F365,"Error",VLOOKUP(H365,'LOCALIZA HN'!$B$9:$O$306,8,0)),99999)</f>
        <v>0501</v>
      </c>
      <c r="J365" s="8" t="s">
        <v>28</v>
      </c>
      <c r="K365" s="8">
        <v>66</v>
      </c>
      <c r="L365" s="11" t="s">
        <v>20</v>
      </c>
      <c r="M365" s="44" t="str">
        <f t="shared" si="13"/>
        <v>Confirmado</v>
      </c>
      <c r="N365" s="30"/>
      <c r="O365" s="30"/>
      <c r="P365" s="44" t="str">
        <f t="shared" si="14"/>
        <v>HONDURAS</v>
      </c>
      <c r="Q365" s="30"/>
    </row>
    <row r="366" spans="1:17" ht="14.25" customHeight="1">
      <c r="A366" s="41" t="str">
        <f t="shared" si="12"/>
        <v>San Pedro Sula43931355</v>
      </c>
      <c r="B366" s="41" t="str">
        <f>+COVID_CL_CONFIRMA!$H366&amp;COVID_CL_CONFIRMA!$E366</f>
        <v>San Pedro Sula43931</v>
      </c>
      <c r="C366" s="41" t="str">
        <f t="shared" si="1"/>
        <v>Cortes43931</v>
      </c>
      <c r="D366" s="42">
        <f t="shared" si="2"/>
        <v>355</v>
      </c>
      <c r="E366" s="31">
        <v>43931</v>
      </c>
      <c r="F366" s="42">
        <f>+IFERROR(VLOOKUP(COVID_CL_CONFIRMA!$G366,'LOCALIZA HN'!$Q$9:$R$26,2,0),99)</f>
        <v>5</v>
      </c>
      <c r="G366" s="6" t="s">
        <v>32</v>
      </c>
      <c r="H366" s="12" t="s">
        <v>33</v>
      </c>
      <c r="I366" s="42" t="str">
        <f>+IFERROR(IF(VALUE(MID(VLOOKUP(H366,'LOCALIZA HN'!$B$9:$O$306,8,0),2,1))&lt;&gt;COVID_CL_CONFIRMA!$F366,"Error",VLOOKUP(H366,'LOCALIZA HN'!$B$9:$O$306,8,0)),99999)</f>
        <v>0501</v>
      </c>
      <c r="J366" s="8" t="s">
        <v>28</v>
      </c>
      <c r="K366" s="8">
        <v>69</v>
      </c>
      <c r="L366" s="11" t="s">
        <v>20</v>
      </c>
      <c r="M366" s="44" t="str">
        <f t="shared" si="13"/>
        <v>Confirmado</v>
      </c>
      <c r="N366" s="30"/>
      <c r="O366" s="30"/>
      <c r="P366" s="44" t="str">
        <f t="shared" si="14"/>
        <v>HONDURAS</v>
      </c>
      <c r="Q366" s="30"/>
    </row>
    <row r="367" spans="1:17" ht="14.25" customHeight="1">
      <c r="A367" s="41" t="str">
        <f t="shared" si="12"/>
        <v>San Pedro Sula43931356</v>
      </c>
      <c r="B367" s="41" t="str">
        <f>+COVID_CL_CONFIRMA!$H367&amp;COVID_CL_CONFIRMA!$E367</f>
        <v>San Pedro Sula43931</v>
      </c>
      <c r="C367" s="41" t="str">
        <f t="shared" si="1"/>
        <v>Cortes43931</v>
      </c>
      <c r="D367" s="42">
        <f t="shared" si="2"/>
        <v>356</v>
      </c>
      <c r="E367" s="31">
        <v>43931</v>
      </c>
      <c r="F367" s="42">
        <f>+IFERROR(VLOOKUP(COVID_CL_CONFIRMA!$G367,'LOCALIZA HN'!$Q$9:$R$26,2,0),99)</f>
        <v>5</v>
      </c>
      <c r="G367" s="6" t="s">
        <v>32</v>
      </c>
      <c r="H367" s="12" t="s">
        <v>33</v>
      </c>
      <c r="I367" s="42" t="str">
        <f>+IFERROR(IF(VALUE(MID(VLOOKUP(H367,'LOCALIZA HN'!$B$9:$O$306,8,0),2,1))&lt;&gt;COVID_CL_CONFIRMA!$F367,"Error",VLOOKUP(H367,'LOCALIZA HN'!$B$9:$O$306,8,0)),99999)</f>
        <v>0501</v>
      </c>
      <c r="J367" s="8" t="s">
        <v>19</v>
      </c>
      <c r="K367" s="8">
        <v>78</v>
      </c>
      <c r="L367" s="11" t="s">
        <v>20</v>
      </c>
      <c r="M367" s="44" t="str">
        <f t="shared" si="13"/>
        <v>Confirmado</v>
      </c>
      <c r="N367" s="30"/>
      <c r="O367" s="30"/>
      <c r="P367" s="44" t="str">
        <f t="shared" si="14"/>
        <v>HONDURAS</v>
      </c>
      <c r="Q367" s="30"/>
    </row>
    <row r="368" spans="1:17" ht="14.25" customHeight="1">
      <c r="A368" s="41" t="str">
        <f t="shared" si="12"/>
        <v>Villanueva43931357</v>
      </c>
      <c r="B368" s="41" t="str">
        <f>+COVID_CL_CONFIRMA!$H368&amp;COVID_CL_CONFIRMA!$E368</f>
        <v>Villanueva43931</v>
      </c>
      <c r="C368" s="41" t="str">
        <f t="shared" si="1"/>
        <v>Cortes43931</v>
      </c>
      <c r="D368" s="42">
        <f t="shared" si="2"/>
        <v>357</v>
      </c>
      <c r="E368" s="31">
        <v>43931</v>
      </c>
      <c r="F368" s="42">
        <f>+IFERROR(VLOOKUP(COVID_CL_CONFIRMA!$G368,'LOCALIZA HN'!$Q$9:$R$26,2,0),99)</f>
        <v>5</v>
      </c>
      <c r="G368" s="6" t="s">
        <v>32</v>
      </c>
      <c r="H368" s="12" t="s">
        <v>39</v>
      </c>
      <c r="I368" s="42" t="str">
        <f>+IFERROR(IF(VALUE(MID(VLOOKUP(H368,'LOCALIZA HN'!$B$9:$O$306,8,0),2,1))&lt;&gt;COVID_CL_CONFIRMA!$F368,"Error",VLOOKUP(H368,'LOCALIZA HN'!$B$9:$O$306,8,0)),99999)</f>
        <v>0511</v>
      </c>
      <c r="J368" s="8" t="s">
        <v>28</v>
      </c>
      <c r="K368" s="8">
        <v>62</v>
      </c>
      <c r="L368" s="11" t="s">
        <v>20</v>
      </c>
      <c r="M368" s="44" t="str">
        <f t="shared" si="13"/>
        <v>Confirmado</v>
      </c>
      <c r="N368" s="30"/>
      <c r="O368" s="30"/>
      <c r="P368" s="44" t="str">
        <f t="shared" si="14"/>
        <v>HONDURAS</v>
      </c>
      <c r="Q368" s="30"/>
    </row>
    <row r="369" spans="1:17" ht="14.25" customHeight="1">
      <c r="A369" s="41" t="str">
        <f t="shared" si="12"/>
        <v>San Pedro Sula43931358</v>
      </c>
      <c r="B369" s="41" t="str">
        <f>+COVID_CL_CONFIRMA!$H369&amp;COVID_CL_CONFIRMA!$E369</f>
        <v>San Pedro Sula43931</v>
      </c>
      <c r="C369" s="41" t="str">
        <f t="shared" si="1"/>
        <v>Cortes43931</v>
      </c>
      <c r="D369" s="42">
        <f t="shared" si="2"/>
        <v>358</v>
      </c>
      <c r="E369" s="31">
        <v>43931</v>
      </c>
      <c r="F369" s="42">
        <f>+IFERROR(VLOOKUP(COVID_CL_CONFIRMA!$G369,'LOCALIZA HN'!$Q$9:$R$26,2,0),99)</f>
        <v>5</v>
      </c>
      <c r="G369" s="6" t="s">
        <v>32</v>
      </c>
      <c r="H369" s="12" t="s">
        <v>33</v>
      </c>
      <c r="I369" s="42" t="str">
        <f>+IFERROR(IF(VALUE(MID(VLOOKUP(H369,'LOCALIZA HN'!$B$9:$O$306,8,0),2,1))&lt;&gt;COVID_CL_CONFIRMA!$F369,"Error",VLOOKUP(H369,'LOCALIZA HN'!$B$9:$O$306,8,0)),99999)</f>
        <v>0501</v>
      </c>
      <c r="J369" s="8" t="s">
        <v>19</v>
      </c>
      <c r="K369" s="8">
        <v>36</v>
      </c>
      <c r="L369" s="11" t="s">
        <v>20</v>
      </c>
      <c r="M369" s="44" t="str">
        <f t="shared" si="13"/>
        <v>Confirmado</v>
      </c>
      <c r="N369" s="30"/>
      <c r="O369" s="30"/>
      <c r="P369" s="44" t="str">
        <f t="shared" si="14"/>
        <v>HONDURAS</v>
      </c>
      <c r="Q369" s="30"/>
    </row>
    <row r="370" spans="1:17" ht="14.25" customHeight="1">
      <c r="A370" s="41" t="str">
        <f t="shared" si="12"/>
        <v>San Pedro Sula43931359</v>
      </c>
      <c r="B370" s="41" t="str">
        <f>+COVID_CL_CONFIRMA!$H370&amp;COVID_CL_CONFIRMA!$E370</f>
        <v>San Pedro Sula43931</v>
      </c>
      <c r="C370" s="41" t="str">
        <f t="shared" si="1"/>
        <v>Cortes43931</v>
      </c>
      <c r="D370" s="42">
        <f t="shared" si="2"/>
        <v>359</v>
      </c>
      <c r="E370" s="31">
        <v>43931</v>
      </c>
      <c r="F370" s="42">
        <f>+IFERROR(VLOOKUP(COVID_CL_CONFIRMA!$G370,'LOCALIZA HN'!$Q$9:$R$26,2,0),99)</f>
        <v>5</v>
      </c>
      <c r="G370" s="6" t="s">
        <v>32</v>
      </c>
      <c r="H370" s="12" t="s">
        <v>33</v>
      </c>
      <c r="I370" s="42" t="str">
        <f>+IFERROR(IF(VALUE(MID(VLOOKUP(H370,'LOCALIZA HN'!$B$9:$O$306,8,0),2,1))&lt;&gt;COVID_CL_CONFIRMA!$F370,"Error",VLOOKUP(H370,'LOCALIZA HN'!$B$9:$O$306,8,0)),99999)</f>
        <v>0501</v>
      </c>
      <c r="J370" s="8" t="s">
        <v>28</v>
      </c>
      <c r="K370" s="8">
        <v>31</v>
      </c>
      <c r="L370" s="11" t="s">
        <v>20</v>
      </c>
      <c r="M370" s="44" t="str">
        <f t="shared" si="13"/>
        <v>Confirmado</v>
      </c>
      <c r="N370" s="30"/>
      <c r="O370" s="30"/>
      <c r="P370" s="44" t="str">
        <f t="shared" si="14"/>
        <v>HONDURAS</v>
      </c>
      <c r="Q370" s="30"/>
    </row>
    <row r="371" spans="1:17" ht="14.25" customHeight="1">
      <c r="A371" s="41" t="str">
        <f t="shared" si="12"/>
        <v>Villanueva43931360</v>
      </c>
      <c r="B371" s="41" t="str">
        <f>+COVID_CL_CONFIRMA!$H371&amp;COVID_CL_CONFIRMA!$E371</f>
        <v>Villanueva43931</v>
      </c>
      <c r="C371" s="41" t="str">
        <f t="shared" si="1"/>
        <v>Cortes43931</v>
      </c>
      <c r="D371" s="42">
        <f t="shared" si="2"/>
        <v>360</v>
      </c>
      <c r="E371" s="31">
        <v>43931</v>
      </c>
      <c r="F371" s="42">
        <f>+IFERROR(VLOOKUP(COVID_CL_CONFIRMA!$G371,'LOCALIZA HN'!$Q$9:$R$26,2,0),99)</f>
        <v>5</v>
      </c>
      <c r="G371" s="6" t="s">
        <v>32</v>
      </c>
      <c r="H371" s="12" t="s">
        <v>39</v>
      </c>
      <c r="I371" s="42" t="str">
        <f>+IFERROR(IF(VALUE(MID(VLOOKUP(H371,'LOCALIZA HN'!$B$9:$O$306,8,0),2,1))&lt;&gt;COVID_CL_CONFIRMA!$F371,"Error",VLOOKUP(H371,'LOCALIZA HN'!$B$9:$O$306,8,0)),99999)</f>
        <v>0511</v>
      </c>
      <c r="J371" s="8" t="s">
        <v>19</v>
      </c>
      <c r="K371" s="8">
        <v>72</v>
      </c>
      <c r="L371" s="11" t="s">
        <v>20</v>
      </c>
      <c r="M371" s="44" t="str">
        <f t="shared" si="13"/>
        <v>Confirmado</v>
      </c>
      <c r="N371" s="30"/>
      <c r="O371" s="30"/>
      <c r="P371" s="44" t="str">
        <f t="shared" si="14"/>
        <v>HONDURAS</v>
      </c>
      <c r="Q371" s="30"/>
    </row>
    <row r="372" spans="1:17" ht="14.25" customHeight="1">
      <c r="A372" s="41" t="str">
        <f t="shared" si="12"/>
        <v>Pimienta43931361</v>
      </c>
      <c r="B372" s="41" t="str">
        <f>+COVID_CL_CONFIRMA!$H372&amp;COVID_CL_CONFIRMA!$E372</f>
        <v>Pimienta43931</v>
      </c>
      <c r="C372" s="41" t="str">
        <f t="shared" si="1"/>
        <v>Cortes43931</v>
      </c>
      <c r="D372" s="42">
        <f t="shared" si="2"/>
        <v>361</v>
      </c>
      <c r="E372" s="31">
        <v>43931</v>
      </c>
      <c r="F372" s="42">
        <f>+IFERROR(VLOOKUP(COVID_CL_CONFIRMA!$G372,'LOCALIZA HN'!$Q$9:$R$26,2,0),99)</f>
        <v>5</v>
      </c>
      <c r="G372" s="6" t="s">
        <v>32</v>
      </c>
      <c r="H372" s="12" t="s">
        <v>70</v>
      </c>
      <c r="I372" s="42" t="str">
        <f>+IFERROR(IF(VALUE(MID(VLOOKUP(H372,'LOCALIZA HN'!$B$9:$O$306,8,0),2,1))&lt;&gt;COVID_CL_CONFIRMA!$F372,"Error",VLOOKUP(H372,'LOCALIZA HN'!$B$9:$O$306,8,0)),99999)</f>
        <v>0504</v>
      </c>
      <c r="J372" s="8" t="s">
        <v>19</v>
      </c>
      <c r="K372" s="8">
        <v>26</v>
      </c>
      <c r="L372" s="11" t="s">
        <v>20</v>
      </c>
      <c r="M372" s="44" t="str">
        <f t="shared" si="13"/>
        <v>Confirmado</v>
      </c>
      <c r="N372" s="30"/>
      <c r="O372" s="30"/>
      <c r="P372" s="44" t="str">
        <f t="shared" si="14"/>
        <v>HONDURAS</v>
      </c>
      <c r="Q372" s="30"/>
    </row>
    <row r="373" spans="1:17" ht="14.25" customHeight="1">
      <c r="A373" s="41" t="str">
        <f t="shared" si="12"/>
        <v>Pimienta43931362</v>
      </c>
      <c r="B373" s="41" t="str">
        <f>+COVID_CL_CONFIRMA!$H373&amp;COVID_CL_CONFIRMA!$E373</f>
        <v>Pimienta43931</v>
      </c>
      <c r="C373" s="41" t="str">
        <f t="shared" si="1"/>
        <v>Cortes43931</v>
      </c>
      <c r="D373" s="42">
        <f t="shared" si="2"/>
        <v>362</v>
      </c>
      <c r="E373" s="31">
        <v>43931</v>
      </c>
      <c r="F373" s="42">
        <f>+IFERROR(VLOOKUP(COVID_CL_CONFIRMA!$G373,'LOCALIZA HN'!$Q$9:$R$26,2,0),99)</f>
        <v>5</v>
      </c>
      <c r="G373" s="6" t="s">
        <v>32</v>
      </c>
      <c r="H373" s="12" t="s">
        <v>70</v>
      </c>
      <c r="I373" s="42" t="str">
        <f>+IFERROR(IF(VALUE(MID(VLOOKUP(H373,'LOCALIZA HN'!$B$9:$O$306,8,0),2,1))&lt;&gt;COVID_CL_CONFIRMA!$F373,"Error",VLOOKUP(H373,'LOCALIZA HN'!$B$9:$O$306,8,0)),99999)</f>
        <v>0504</v>
      </c>
      <c r="J373" s="8" t="s">
        <v>28</v>
      </c>
      <c r="K373" s="8">
        <v>50</v>
      </c>
      <c r="L373" s="11" t="s">
        <v>20</v>
      </c>
      <c r="M373" s="44" t="str">
        <f t="shared" si="13"/>
        <v>Confirmado</v>
      </c>
      <c r="N373" s="30"/>
      <c r="O373" s="30"/>
      <c r="P373" s="44" t="str">
        <f t="shared" si="14"/>
        <v>HONDURAS</v>
      </c>
      <c r="Q373" s="30"/>
    </row>
    <row r="374" spans="1:17" ht="14.25" customHeight="1">
      <c r="A374" s="41" t="str">
        <f t="shared" si="12"/>
        <v>Pimienta43931363</v>
      </c>
      <c r="B374" s="41" t="str">
        <f>+COVID_CL_CONFIRMA!$H374&amp;COVID_CL_CONFIRMA!$E374</f>
        <v>Pimienta43931</v>
      </c>
      <c r="C374" s="41" t="str">
        <f t="shared" si="1"/>
        <v>Cortes43931</v>
      </c>
      <c r="D374" s="42">
        <f t="shared" si="2"/>
        <v>363</v>
      </c>
      <c r="E374" s="31">
        <v>43931</v>
      </c>
      <c r="F374" s="42">
        <f>+IFERROR(VLOOKUP(COVID_CL_CONFIRMA!$G374,'LOCALIZA HN'!$Q$9:$R$26,2,0),99)</f>
        <v>5</v>
      </c>
      <c r="G374" s="6" t="s">
        <v>32</v>
      </c>
      <c r="H374" s="12" t="s">
        <v>70</v>
      </c>
      <c r="I374" s="42" t="str">
        <f>+IFERROR(IF(VALUE(MID(VLOOKUP(H374,'LOCALIZA HN'!$B$9:$O$306,8,0),2,1))&lt;&gt;COVID_CL_CONFIRMA!$F374,"Error",VLOOKUP(H374,'LOCALIZA HN'!$B$9:$O$306,8,0)),99999)</f>
        <v>0504</v>
      </c>
      <c r="J374" s="8" t="s">
        <v>19</v>
      </c>
      <c r="K374" s="8">
        <v>46</v>
      </c>
      <c r="L374" s="11" t="s">
        <v>20</v>
      </c>
      <c r="M374" s="44" t="str">
        <f t="shared" si="13"/>
        <v>Confirmado</v>
      </c>
      <c r="N374" s="30"/>
      <c r="O374" s="30"/>
      <c r="P374" s="44" t="str">
        <f t="shared" si="14"/>
        <v>HONDURAS</v>
      </c>
      <c r="Q374" s="30"/>
    </row>
    <row r="375" spans="1:17" ht="14.25" customHeight="1">
      <c r="A375" s="41" t="str">
        <f t="shared" si="12"/>
        <v>San Pedro Sula43931364</v>
      </c>
      <c r="B375" s="41" t="str">
        <f>+COVID_CL_CONFIRMA!$H375&amp;COVID_CL_CONFIRMA!$E375</f>
        <v>San Pedro Sula43931</v>
      </c>
      <c r="C375" s="41" t="str">
        <f t="shared" si="1"/>
        <v>Cortes43931</v>
      </c>
      <c r="D375" s="42">
        <f t="shared" si="2"/>
        <v>364</v>
      </c>
      <c r="E375" s="31">
        <v>43931</v>
      </c>
      <c r="F375" s="42">
        <f>+IFERROR(VLOOKUP(COVID_CL_CONFIRMA!$G375,'LOCALIZA HN'!$Q$9:$R$26,2,0),99)</f>
        <v>5</v>
      </c>
      <c r="G375" s="6" t="s">
        <v>32</v>
      </c>
      <c r="H375" s="12" t="s">
        <v>33</v>
      </c>
      <c r="I375" s="42" t="str">
        <f>+IFERROR(IF(VALUE(MID(VLOOKUP(H375,'LOCALIZA HN'!$B$9:$O$306,8,0),2,1))&lt;&gt;COVID_CL_CONFIRMA!$F375,"Error",VLOOKUP(H375,'LOCALIZA HN'!$B$9:$O$306,8,0)),99999)</f>
        <v>0501</v>
      </c>
      <c r="J375" s="8" t="s">
        <v>19</v>
      </c>
      <c r="K375" s="8">
        <v>62</v>
      </c>
      <c r="L375" s="11" t="s">
        <v>20</v>
      </c>
      <c r="M375" s="44" t="str">
        <f t="shared" si="13"/>
        <v>Confirmado</v>
      </c>
      <c r="N375" s="30"/>
      <c r="O375" s="30"/>
      <c r="P375" s="44" t="str">
        <f t="shared" si="14"/>
        <v>HONDURAS</v>
      </c>
      <c r="Q375" s="30"/>
    </row>
    <row r="376" spans="1:17" ht="14.25" customHeight="1">
      <c r="A376" s="41" t="str">
        <f t="shared" si="12"/>
        <v>Choloma43931365</v>
      </c>
      <c r="B376" s="41" t="str">
        <f>+COVID_CL_CONFIRMA!$H376&amp;COVID_CL_CONFIRMA!$E376</f>
        <v>Choloma43931</v>
      </c>
      <c r="C376" s="41" t="str">
        <f t="shared" si="1"/>
        <v>Cortes43931</v>
      </c>
      <c r="D376" s="42">
        <f t="shared" si="2"/>
        <v>365</v>
      </c>
      <c r="E376" s="31">
        <v>43931</v>
      </c>
      <c r="F376" s="42">
        <f>+IFERROR(VLOOKUP(COVID_CL_CONFIRMA!$G376,'LOCALIZA HN'!$Q$9:$R$26,2,0),99)</f>
        <v>5</v>
      </c>
      <c r="G376" s="6" t="s">
        <v>32</v>
      </c>
      <c r="H376" s="12" t="s">
        <v>48</v>
      </c>
      <c r="I376" s="42" t="str">
        <f>+IFERROR(IF(VALUE(MID(VLOOKUP(H376,'LOCALIZA HN'!$B$9:$O$306,8,0),2,1))&lt;&gt;COVID_CL_CONFIRMA!$F376,"Error",VLOOKUP(H376,'LOCALIZA HN'!$B$9:$O$306,8,0)),99999)</f>
        <v>0502</v>
      </c>
      <c r="J376" s="8" t="s">
        <v>19</v>
      </c>
      <c r="K376" s="8">
        <v>21</v>
      </c>
      <c r="L376" s="11" t="s">
        <v>20</v>
      </c>
      <c r="M376" s="44" t="str">
        <f t="shared" si="13"/>
        <v>Confirmado</v>
      </c>
      <c r="N376" s="30"/>
      <c r="O376" s="30"/>
      <c r="P376" s="44" t="str">
        <f t="shared" si="14"/>
        <v>HONDURAS</v>
      </c>
      <c r="Q376" s="30"/>
    </row>
    <row r="377" spans="1:17" ht="14.25" customHeight="1">
      <c r="A377" s="41" t="str">
        <f t="shared" si="12"/>
        <v>Choloma43931366</v>
      </c>
      <c r="B377" s="41" t="str">
        <f>+COVID_CL_CONFIRMA!$H377&amp;COVID_CL_CONFIRMA!$E377</f>
        <v>Choloma43931</v>
      </c>
      <c r="C377" s="41" t="str">
        <f t="shared" si="1"/>
        <v>Cortes43931</v>
      </c>
      <c r="D377" s="42">
        <f t="shared" si="2"/>
        <v>366</v>
      </c>
      <c r="E377" s="31">
        <v>43931</v>
      </c>
      <c r="F377" s="42">
        <f>+IFERROR(VLOOKUP(COVID_CL_CONFIRMA!$G377,'LOCALIZA HN'!$Q$9:$R$26,2,0),99)</f>
        <v>5</v>
      </c>
      <c r="G377" s="6" t="s">
        <v>32</v>
      </c>
      <c r="H377" s="12" t="s">
        <v>48</v>
      </c>
      <c r="I377" s="42" t="str">
        <f>+IFERROR(IF(VALUE(MID(VLOOKUP(H377,'LOCALIZA HN'!$B$9:$O$306,8,0),2,1))&lt;&gt;COVID_CL_CONFIRMA!$F377,"Error",VLOOKUP(H377,'LOCALIZA HN'!$B$9:$O$306,8,0)),99999)</f>
        <v>0502</v>
      </c>
      <c r="J377" s="8" t="s">
        <v>19</v>
      </c>
      <c r="K377" s="8">
        <v>61</v>
      </c>
      <c r="L377" s="11" t="s">
        <v>20</v>
      </c>
      <c r="M377" s="44" t="str">
        <f t="shared" si="13"/>
        <v>Confirmado</v>
      </c>
      <c r="N377" s="30"/>
      <c r="O377" s="30"/>
      <c r="P377" s="44" t="str">
        <f t="shared" si="14"/>
        <v>HONDURAS</v>
      </c>
      <c r="Q377" s="30"/>
    </row>
    <row r="378" spans="1:17" ht="14.25" customHeight="1">
      <c r="A378" s="41" t="str">
        <f t="shared" si="12"/>
        <v>San Pedro Sula43931367</v>
      </c>
      <c r="B378" s="41" t="str">
        <f>+COVID_CL_CONFIRMA!$H378&amp;COVID_CL_CONFIRMA!$E378</f>
        <v>San Pedro Sula43931</v>
      </c>
      <c r="C378" s="41" t="str">
        <f t="shared" si="1"/>
        <v>Cortes43931</v>
      </c>
      <c r="D378" s="42">
        <f t="shared" si="2"/>
        <v>367</v>
      </c>
      <c r="E378" s="31">
        <v>43931</v>
      </c>
      <c r="F378" s="42">
        <f>+IFERROR(VLOOKUP(COVID_CL_CONFIRMA!$G378,'LOCALIZA HN'!$Q$9:$R$26,2,0),99)</f>
        <v>5</v>
      </c>
      <c r="G378" s="6" t="s">
        <v>32</v>
      </c>
      <c r="H378" s="12" t="s">
        <v>33</v>
      </c>
      <c r="I378" s="42" t="str">
        <f>+IFERROR(IF(VALUE(MID(VLOOKUP(H378,'LOCALIZA HN'!$B$9:$O$306,8,0),2,1))&lt;&gt;COVID_CL_CONFIRMA!$F378,"Error",VLOOKUP(H378,'LOCALIZA HN'!$B$9:$O$306,8,0)),99999)</f>
        <v>0501</v>
      </c>
      <c r="J378" s="8" t="s">
        <v>28</v>
      </c>
      <c r="K378" s="8">
        <v>39</v>
      </c>
      <c r="L378" s="11" t="s">
        <v>20</v>
      </c>
      <c r="M378" s="44" t="str">
        <f t="shared" si="13"/>
        <v>Confirmado</v>
      </c>
      <c r="N378" s="30"/>
      <c r="O378" s="30"/>
      <c r="P378" s="44" t="str">
        <f t="shared" si="14"/>
        <v>HONDURAS</v>
      </c>
      <c r="Q378" s="30"/>
    </row>
    <row r="379" spans="1:17" ht="14.25" customHeight="1">
      <c r="A379" s="41" t="str">
        <f t="shared" si="12"/>
        <v>San Pedro Sula43931368</v>
      </c>
      <c r="B379" s="41" t="str">
        <f>+COVID_CL_CONFIRMA!$H379&amp;COVID_CL_CONFIRMA!$E379</f>
        <v>San Pedro Sula43931</v>
      </c>
      <c r="C379" s="41" t="str">
        <f t="shared" si="1"/>
        <v>Cortes43931</v>
      </c>
      <c r="D379" s="42">
        <f t="shared" si="2"/>
        <v>368</v>
      </c>
      <c r="E379" s="31">
        <v>43931</v>
      </c>
      <c r="F379" s="42">
        <f>+IFERROR(VLOOKUP(COVID_CL_CONFIRMA!$G379,'LOCALIZA HN'!$Q$9:$R$26,2,0),99)</f>
        <v>5</v>
      </c>
      <c r="G379" s="6" t="s">
        <v>32</v>
      </c>
      <c r="H379" s="12" t="s">
        <v>33</v>
      </c>
      <c r="I379" s="42" t="str">
        <f>+IFERROR(IF(VALUE(MID(VLOOKUP(H379,'LOCALIZA HN'!$B$9:$O$306,8,0),2,1))&lt;&gt;COVID_CL_CONFIRMA!$F379,"Error",VLOOKUP(H379,'LOCALIZA HN'!$B$9:$O$306,8,0)),99999)</f>
        <v>0501</v>
      </c>
      <c r="J379" s="8" t="s">
        <v>28</v>
      </c>
      <c r="K379" s="8">
        <v>72</v>
      </c>
      <c r="L379" s="11" t="s">
        <v>20</v>
      </c>
      <c r="M379" s="44" t="str">
        <f t="shared" si="13"/>
        <v>Confirmado</v>
      </c>
      <c r="N379" s="30"/>
      <c r="O379" s="30"/>
      <c r="P379" s="44" t="str">
        <f t="shared" si="14"/>
        <v>HONDURAS</v>
      </c>
      <c r="Q379" s="30"/>
    </row>
    <row r="380" spans="1:17" ht="14.25" customHeight="1">
      <c r="A380" s="41" t="str">
        <f t="shared" si="12"/>
        <v>San Pedro Sula43931369</v>
      </c>
      <c r="B380" s="41" t="str">
        <f>+COVID_CL_CONFIRMA!$H380&amp;COVID_CL_CONFIRMA!$E380</f>
        <v>San Pedro Sula43931</v>
      </c>
      <c r="C380" s="41" t="str">
        <f t="shared" si="1"/>
        <v>Cortes43931</v>
      </c>
      <c r="D380" s="42">
        <f t="shared" si="2"/>
        <v>369</v>
      </c>
      <c r="E380" s="31">
        <v>43931</v>
      </c>
      <c r="F380" s="42">
        <f>+IFERROR(VLOOKUP(COVID_CL_CONFIRMA!$G380,'LOCALIZA HN'!$Q$9:$R$26,2,0),99)</f>
        <v>5</v>
      </c>
      <c r="G380" s="6" t="s">
        <v>32</v>
      </c>
      <c r="H380" s="12" t="s">
        <v>33</v>
      </c>
      <c r="I380" s="42" t="str">
        <f>+IFERROR(IF(VALUE(MID(VLOOKUP(H380,'LOCALIZA HN'!$B$9:$O$306,8,0),2,1))&lt;&gt;COVID_CL_CONFIRMA!$F380,"Error",VLOOKUP(H380,'LOCALIZA HN'!$B$9:$O$306,8,0)),99999)</f>
        <v>0501</v>
      </c>
      <c r="J380" s="8" t="s">
        <v>28</v>
      </c>
      <c r="K380" s="8">
        <v>64</v>
      </c>
      <c r="L380" s="11" t="s">
        <v>20</v>
      </c>
      <c r="M380" s="44" t="str">
        <f t="shared" si="13"/>
        <v>Confirmado</v>
      </c>
      <c r="N380" s="30"/>
      <c r="O380" s="30"/>
      <c r="P380" s="44" t="str">
        <f t="shared" si="14"/>
        <v>HONDURAS</v>
      </c>
      <c r="Q380" s="30"/>
    </row>
    <row r="381" spans="1:17" ht="14.25" customHeight="1">
      <c r="A381" s="41" t="str">
        <f t="shared" si="12"/>
        <v>San Pedro Sula43931370</v>
      </c>
      <c r="B381" s="41" t="str">
        <f>+COVID_CL_CONFIRMA!$H381&amp;COVID_CL_CONFIRMA!$E381</f>
        <v>San Pedro Sula43931</v>
      </c>
      <c r="C381" s="41" t="str">
        <f t="shared" si="1"/>
        <v>Cortes43931</v>
      </c>
      <c r="D381" s="42">
        <f t="shared" si="2"/>
        <v>370</v>
      </c>
      <c r="E381" s="31">
        <v>43931</v>
      </c>
      <c r="F381" s="42">
        <f>+IFERROR(VLOOKUP(COVID_CL_CONFIRMA!$G381,'LOCALIZA HN'!$Q$9:$R$26,2,0),99)</f>
        <v>5</v>
      </c>
      <c r="G381" s="6" t="s">
        <v>32</v>
      </c>
      <c r="H381" s="12" t="s">
        <v>33</v>
      </c>
      <c r="I381" s="42" t="str">
        <f>+IFERROR(IF(VALUE(MID(VLOOKUP(H381,'LOCALIZA HN'!$B$9:$O$306,8,0),2,1))&lt;&gt;COVID_CL_CONFIRMA!$F381,"Error",VLOOKUP(H381,'LOCALIZA HN'!$B$9:$O$306,8,0)),99999)</f>
        <v>0501</v>
      </c>
      <c r="J381" s="8" t="s">
        <v>28</v>
      </c>
      <c r="K381" s="8">
        <v>41</v>
      </c>
      <c r="L381" s="11" t="s">
        <v>20</v>
      </c>
      <c r="M381" s="44" t="str">
        <f t="shared" si="13"/>
        <v>Confirmado</v>
      </c>
      <c r="N381" s="30"/>
      <c r="O381" s="30"/>
      <c r="P381" s="44" t="str">
        <f t="shared" si="14"/>
        <v>HONDURAS</v>
      </c>
      <c r="Q381" s="30"/>
    </row>
    <row r="382" spans="1:17" ht="14.25" customHeight="1">
      <c r="A382" s="41" t="str">
        <f t="shared" si="12"/>
        <v>San Pedro Sula43931371</v>
      </c>
      <c r="B382" s="41" t="str">
        <f>+COVID_CL_CONFIRMA!$H382&amp;COVID_CL_CONFIRMA!$E382</f>
        <v>San Pedro Sula43931</v>
      </c>
      <c r="C382" s="41" t="str">
        <f t="shared" si="1"/>
        <v>Cortes43931</v>
      </c>
      <c r="D382" s="42">
        <f t="shared" si="2"/>
        <v>371</v>
      </c>
      <c r="E382" s="31">
        <v>43931</v>
      </c>
      <c r="F382" s="42">
        <f>+IFERROR(VLOOKUP(COVID_CL_CONFIRMA!$G382,'LOCALIZA HN'!$Q$9:$R$26,2,0),99)</f>
        <v>5</v>
      </c>
      <c r="G382" s="6" t="s">
        <v>32</v>
      </c>
      <c r="H382" s="12" t="s">
        <v>33</v>
      </c>
      <c r="I382" s="42" t="str">
        <f>+IFERROR(IF(VALUE(MID(VLOOKUP(H382,'LOCALIZA HN'!$B$9:$O$306,8,0),2,1))&lt;&gt;COVID_CL_CONFIRMA!$F382,"Error",VLOOKUP(H382,'LOCALIZA HN'!$B$9:$O$306,8,0)),99999)</f>
        <v>0501</v>
      </c>
      <c r="J382" s="8" t="s">
        <v>19</v>
      </c>
      <c r="K382" s="8">
        <v>42</v>
      </c>
      <c r="L382" s="11" t="s">
        <v>20</v>
      </c>
      <c r="M382" s="44" t="str">
        <f t="shared" si="13"/>
        <v>Confirmado</v>
      </c>
      <c r="N382" s="30"/>
      <c r="O382" s="30"/>
      <c r="P382" s="44" t="str">
        <f t="shared" si="14"/>
        <v>HONDURAS</v>
      </c>
      <c r="Q382" s="30"/>
    </row>
    <row r="383" spans="1:17" ht="14.25" customHeight="1">
      <c r="A383" s="41" t="str">
        <f t="shared" si="12"/>
        <v>San Pedro Sula43931372</v>
      </c>
      <c r="B383" s="41" t="str">
        <f>+COVID_CL_CONFIRMA!$H383&amp;COVID_CL_CONFIRMA!$E383</f>
        <v>San Pedro Sula43931</v>
      </c>
      <c r="C383" s="41" t="str">
        <f t="shared" si="1"/>
        <v>Cortes43931</v>
      </c>
      <c r="D383" s="42">
        <f t="shared" si="2"/>
        <v>372</v>
      </c>
      <c r="E383" s="31">
        <v>43931</v>
      </c>
      <c r="F383" s="42">
        <f>+IFERROR(VLOOKUP(COVID_CL_CONFIRMA!$G383,'LOCALIZA HN'!$Q$9:$R$26,2,0),99)</f>
        <v>5</v>
      </c>
      <c r="G383" s="6" t="s">
        <v>32</v>
      </c>
      <c r="H383" s="12" t="s">
        <v>33</v>
      </c>
      <c r="I383" s="42" t="str">
        <f>+IFERROR(IF(VALUE(MID(VLOOKUP(H383,'LOCALIZA HN'!$B$9:$O$306,8,0),2,1))&lt;&gt;COVID_CL_CONFIRMA!$F383,"Error",VLOOKUP(H383,'LOCALIZA HN'!$B$9:$O$306,8,0)),99999)</f>
        <v>0501</v>
      </c>
      <c r="J383" s="8" t="s">
        <v>19</v>
      </c>
      <c r="K383" s="8">
        <v>41</v>
      </c>
      <c r="L383" s="11" t="s">
        <v>20</v>
      </c>
      <c r="M383" s="44" t="str">
        <f t="shared" si="13"/>
        <v>Confirmado</v>
      </c>
      <c r="N383" s="30"/>
      <c r="O383" s="30"/>
      <c r="P383" s="44" t="str">
        <f t="shared" si="14"/>
        <v>HONDURAS</v>
      </c>
      <c r="Q383" s="30"/>
    </row>
    <row r="384" spans="1:17" ht="14.25" customHeight="1">
      <c r="A384" s="41" t="str">
        <f t="shared" si="12"/>
        <v>Choloma43931373</v>
      </c>
      <c r="B384" s="41" t="str">
        <f>+COVID_CL_CONFIRMA!$H384&amp;COVID_CL_CONFIRMA!$E384</f>
        <v>Choloma43931</v>
      </c>
      <c r="C384" s="41" t="str">
        <f t="shared" si="1"/>
        <v>Cortes43931</v>
      </c>
      <c r="D384" s="42">
        <f t="shared" si="2"/>
        <v>373</v>
      </c>
      <c r="E384" s="31">
        <v>43931</v>
      </c>
      <c r="F384" s="42">
        <f>+IFERROR(VLOOKUP(COVID_CL_CONFIRMA!$G384,'LOCALIZA HN'!$Q$9:$R$26,2,0),99)</f>
        <v>5</v>
      </c>
      <c r="G384" s="6" t="s">
        <v>32</v>
      </c>
      <c r="H384" s="12" t="s">
        <v>48</v>
      </c>
      <c r="I384" s="42" t="str">
        <f>+IFERROR(IF(VALUE(MID(VLOOKUP(H384,'LOCALIZA HN'!$B$9:$O$306,8,0),2,1))&lt;&gt;COVID_CL_CONFIRMA!$F384,"Error",VLOOKUP(H384,'LOCALIZA HN'!$B$9:$O$306,8,0)),99999)</f>
        <v>0502</v>
      </c>
      <c r="J384" s="8" t="s">
        <v>19</v>
      </c>
      <c r="K384" s="8">
        <v>59</v>
      </c>
      <c r="L384" s="11" t="s">
        <v>20</v>
      </c>
      <c r="M384" s="44" t="str">
        <f t="shared" si="13"/>
        <v>Confirmado</v>
      </c>
      <c r="N384" s="30"/>
      <c r="O384" s="30"/>
      <c r="P384" s="44" t="str">
        <f t="shared" si="14"/>
        <v>HONDURAS</v>
      </c>
      <c r="Q384" s="30"/>
    </row>
    <row r="385" spans="1:17" ht="14.25" customHeight="1">
      <c r="A385" s="41" t="str">
        <f t="shared" si="12"/>
        <v>San Pedro Sula43931374</v>
      </c>
      <c r="B385" s="41" t="str">
        <f>+COVID_CL_CONFIRMA!$H385&amp;COVID_CL_CONFIRMA!$E385</f>
        <v>San Pedro Sula43931</v>
      </c>
      <c r="C385" s="41" t="str">
        <f t="shared" si="1"/>
        <v>Cortes43931</v>
      </c>
      <c r="D385" s="42">
        <f t="shared" si="2"/>
        <v>374</v>
      </c>
      <c r="E385" s="31">
        <v>43931</v>
      </c>
      <c r="F385" s="42">
        <f>+IFERROR(VLOOKUP(COVID_CL_CONFIRMA!$G385,'LOCALIZA HN'!$Q$9:$R$26,2,0),99)</f>
        <v>5</v>
      </c>
      <c r="G385" s="6" t="s">
        <v>32</v>
      </c>
      <c r="H385" s="12" t="s">
        <v>33</v>
      </c>
      <c r="I385" s="42" t="str">
        <f>+IFERROR(IF(VALUE(MID(VLOOKUP(H385,'LOCALIZA HN'!$B$9:$O$306,8,0),2,1))&lt;&gt;COVID_CL_CONFIRMA!$F385,"Error",VLOOKUP(H385,'LOCALIZA HN'!$B$9:$O$306,8,0)),99999)</f>
        <v>0501</v>
      </c>
      <c r="J385" s="8" t="s">
        <v>28</v>
      </c>
      <c r="K385" s="8">
        <v>67</v>
      </c>
      <c r="L385" s="11" t="s">
        <v>20</v>
      </c>
      <c r="M385" s="44" t="str">
        <f t="shared" si="13"/>
        <v>Confirmado</v>
      </c>
      <c r="N385" s="30"/>
      <c r="O385" s="30"/>
      <c r="P385" s="44" t="str">
        <f t="shared" si="14"/>
        <v>HONDURAS</v>
      </c>
      <c r="Q385" s="30"/>
    </row>
    <row r="386" spans="1:17" ht="14.25" customHeight="1">
      <c r="A386" s="41" t="str">
        <f t="shared" si="12"/>
        <v>San Pedro Sula43931375</v>
      </c>
      <c r="B386" s="41" t="str">
        <f>+COVID_CL_CONFIRMA!$H386&amp;COVID_CL_CONFIRMA!$E386</f>
        <v>San Pedro Sula43931</v>
      </c>
      <c r="C386" s="41" t="str">
        <f t="shared" si="1"/>
        <v>Cortes43931</v>
      </c>
      <c r="D386" s="42">
        <f t="shared" si="2"/>
        <v>375</v>
      </c>
      <c r="E386" s="31">
        <v>43931</v>
      </c>
      <c r="F386" s="42">
        <f>+IFERROR(VLOOKUP(COVID_CL_CONFIRMA!$G386,'LOCALIZA HN'!$Q$9:$R$26,2,0),99)</f>
        <v>5</v>
      </c>
      <c r="G386" s="6" t="s">
        <v>32</v>
      </c>
      <c r="H386" s="12" t="s">
        <v>33</v>
      </c>
      <c r="I386" s="42" t="str">
        <f>+IFERROR(IF(VALUE(MID(VLOOKUP(H386,'LOCALIZA HN'!$B$9:$O$306,8,0),2,1))&lt;&gt;COVID_CL_CONFIRMA!$F386,"Error",VLOOKUP(H386,'LOCALIZA HN'!$B$9:$O$306,8,0)),99999)</f>
        <v>0501</v>
      </c>
      <c r="J386" s="8" t="s">
        <v>28</v>
      </c>
      <c r="K386" s="8">
        <v>39</v>
      </c>
      <c r="L386" s="11" t="s">
        <v>20</v>
      </c>
      <c r="M386" s="44" t="str">
        <f t="shared" si="13"/>
        <v>Confirmado</v>
      </c>
      <c r="N386" s="30"/>
      <c r="O386" s="30"/>
      <c r="P386" s="44" t="str">
        <f t="shared" si="14"/>
        <v>HONDURAS</v>
      </c>
      <c r="Q386" s="30"/>
    </row>
    <row r="387" spans="1:17" ht="14.25" customHeight="1">
      <c r="A387" s="41" t="str">
        <f t="shared" si="12"/>
        <v>Choloma43931376</v>
      </c>
      <c r="B387" s="41" t="str">
        <f>+COVID_CL_CONFIRMA!$H387&amp;COVID_CL_CONFIRMA!$E387</f>
        <v>Choloma43931</v>
      </c>
      <c r="C387" s="41" t="str">
        <f t="shared" si="1"/>
        <v>Cortes43931</v>
      </c>
      <c r="D387" s="42">
        <f t="shared" si="2"/>
        <v>376</v>
      </c>
      <c r="E387" s="31">
        <v>43931</v>
      </c>
      <c r="F387" s="42">
        <f>+IFERROR(VLOOKUP(COVID_CL_CONFIRMA!$G387,'LOCALIZA HN'!$Q$9:$R$26,2,0),99)</f>
        <v>5</v>
      </c>
      <c r="G387" s="6" t="s">
        <v>32</v>
      </c>
      <c r="H387" s="12" t="s">
        <v>48</v>
      </c>
      <c r="I387" s="42" t="str">
        <f>+IFERROR(IF(VALUE(MID(VLOOKUP(H387,'LOCALIZA HN'!$B$9:$O$306,8,0),2,1))&lt;&gt;COVID_CL_CONFIRMA!$F387,"Error",VLOOKUP(H387,'LOCALIZA HN'!$B$9:$O$306,8,0)),99999)</f>
        <v>0502</v>
      </c>
      <c r="J387" s="8" t="s">
        <v>19</v>
      </c>
      <c r="K387" s="8">
        <v>48</v>
      </c>
      <c r="L387" s="11" t="s">
        <v>20</v>
      </c>
      <c r="M387" s="44" t="str">
        <f t="shared" si="13"/>
        <v>Confirmado</v>
      </c>
      <c r="N387" s="30"/>
      <c r="O387" s="30"/>
      <c r="P387" s="44" t="str">
        <f t="shared" si="14"/>
        <v>HONDURAS</v>
      </c>
      <c r="Q387" s="30"/>
    </row>
    <row r="388" spans="1:17" ht="14.25" customHeight="1">
      <c r="A388" s="41" t="str">
        <f t="shared" si="12"/>
        <v>San Pedro Sula43931377</v>
      </c>
      <c r="B388" s="41" t="str">
        <f>+COVID_CL_CONFIRMA!$H388&amp;COVID_CL_CONFIRMA!$E388</f>
        <v>San Pedro Sula43931</v>
      </c>
      <c r="C388" s="41" t="str">
        <f t="shared" si="1"/>
        <v>Cortes43931</v>
      </c>
      <c r="D388" s="42">
        <f t="shared" si="2"/>
        <v>377</v>
      </c>
      <c r="E388" s="31">
        <v>43931</v>
      </c>
      <c r="F388" s="42">
        <f>+IFERROR(VLOOKUP(COVID_CL_CONFIRMA!$G388,'LOCALIZA HN'!$Q$9:$R$26,2,0),99)</f>
        <v>5</v>
      </c>
      <c r="G388" s="6" t="s">
        <v>32</v>
      </c>
      <c r="H388" s="12" t="s">
        <v>33</v>
      </c>
      <c r="I388" s="42" t="str">
        <f>+IFERROR(IF(VALUE(MID(VLOOKUP(H388,'LOCALIZA HN'!$B$9:$O$306,8,0),2,1))&lt;&gt;COVID_CL_CONFIRMA!$F388,"Error",VLOOKUP(H388,'LOCALIZA HN'!$B$9:$O$306,8,0)),99999)</f>
        <v>0501</v>
      </c>
      <c r="J388" s="8" t="s">
        <v>19</v>
      </c>
      <c r="K388" s="8">
        <v>28</v>
      </c>
      <c r="L388" s="11" t="s">
        <v>20</v>
      </c>
      <c r="M388" s="44" t="str">
        <f t="shared" si="13"/>
        <v>Confirmado</v>
      </c>
      <c r="N388" s="30"/>
      <c r="O388" s="30"/>
      <c r="P388" s="44" t="str">
        <f t="shared" si="14"/>
        <v>HONDURAS</v>
      </c>
      <c r="Q388" s="30"/>
    </row>
    <row r="389" spans="1:17" ht="14.25" customHeight="1">
      <c r="A389" s="41" t="str">
        <f t="shared" si="12"/>
        <v>La Lima43931378</v>
      </c>
      <c r="B389" s="41" t="str">
        <f>+COVID_CL_CONFIRMA!$H389&amp;COVID_CL_CONFIRMA!$E389</f>
        <v>La Lima43931</v>
      </c>
      <c r="C389" s="41" t="str">
        <f t="shared" si="1"/>
        <v>Cortes43931</v>
      </c>
      <c r="D389" s="42">
        <f t="shared" si="2"/>
        <v>378</v>
      </c>
      <c r="E389" s="31">
        <v>43931</v>
      </c>
      <c r="F389" s="42">
        <f>+IFERROR(VLOOKUP(COVID_CL_CONFIRMA!$G389,'LOCALIZA HN'!$Q$9:$R$26,2,0),99)</f>
        <v>5</v>
      </c>
      <c r="G389" s="6" t="s">
        <v>32</v>
      </c>
      <c r="H389" s="12" t="s">
        <v>49</v>
      </c>
      <c r="I389" s="42" t="str">
        <f>+IFERROR(IF(VALUE(MID(VLOOKUP(H389,'LOCALIZA HN'!$B$9:$O$306,8,0),2,1))&lt;&gt;COVID_CL_CONFIRMA!$F389,"Error",VLOOKUP(H389,'LOCALIZA HN'!$B$9:$O$306,8,0)),99999)</f>
        <v>0512</v>
      </c>
      <c r="J389" s="8" t="s">
        <v>19</v>
      </c>
      <c r="K389" s="8">
        <v>34</v>
      </c>
      <c r="L389" s="11" t="s">
        <v>20</v>
      </c>
      <c r="M389" s="44" t="str">
        <f t="shared" si="13"/>
        <v>Confirmado</v>
      </c>
      <c r="N389" s="30"/>
      <c r="O389" s="30"/>
      <c r="P389" s="44" t="str">
        <f t="shared" si="14"/>
        <v>HONDURAS</v>
      </c>
      <c r="Q389" s="30"/>
    </row>
    <row r="390" spans="1:17" ht="14.25" customHeight="1">
      <c r="A390" s="41" t="str">
        <f t="shared" si="12"/>
        <v>San Pedro Sula43931379</v>
      </c>
      <c r="B390" s="41" t="str">
        <f>+COVID_CL_CONFIRMA!$H390&amp;COVID_CL_CONFIRMA!$E390</f>
        <v>San Pedro Sula43931</v>
      </c>
      <c r="C390" s="41" t="str">
        <f t="shared" si="1"/>
        <v>Cortes43931</v>
      </c>
      <c r="D390" s="42">
        <f t="shared" si="2"/>
        <v>379</v>
      </c>
      <c r="E390" s="31">
        <v>43931</v>
      </c>
      <c r="F390" s="42">
        <f>+IFERROR(VLOOKUP(COVID_CL_CONFIRMA!$G390,'LOCALIZA HN'!$Q$9:$R$26,2,0),99)</f>
        <v>5</v>
      </c>
      <c r="G390" s="6" t="s">
        <v>32</v>
      </c>
      <c r="H390" s="12" t="s">
        <v>33</v>
      </c>
      <c r="I390" s="42" t="str">
        <f>+IFERROR(IF(VALUE(MID(VLOOKUP(H390,'LOCALIZA HN'!$B$9:$O$306,8,0),2,1))&lt;&gt;COVID_CL_CONFIRMA!$F390,"Error",VLOOKUP(H390,'LOCALIZA HN'!$B$9:$O$306,8,0)),99999)</f>
        <v>0501</v>
      </c>
      <c r="J390" s="8" t="s">
        <v>19</v>
      </c>
      <c r="K390" s="8">
        <v>31</v>
      </c>
      <c r="L390" s="11" t="s">
        <v>20</v>
      </c>
      <c r="M390" s="44" t="str">
        <f t="shared" si="13"/>
        <v>Confirmado</v>
      </c>
      <c r="N390" s="30"/>
      <c r="O390" s="30"/>
      <c r="P390" s="44" t="str">
        <f t="shared" si="14"/>
        <v>HONDURAS</v>
      </c>
      <c r="Q390" s="30"/>
    </row>
    <row r="391" spans="1:17" ht="14.25" customHeight="1">
      <c r="A391" s="41" t="str">
        <f t="shared" si="12"/>
        <v>San Pedro Sula43931380</v>
      </c>
      <c r="B391" s="41" t="str">
        <f>+COVID_CL_CONFIRMA!$H391&amp;COVID_CL_CONFIRMA!$E391</f>
        <v>San Pedro Sula43931</v>
      </c>
      <c r="C391" s="41" t="str">
        <f t="shared" si="1"/>
        <v>Cortes43931</v>
      </c>
      <c r="D391" s="42">
        <f t="shared" si="2"/>
        <v>380</v>
      </c>
      <c r="E391" s="31">
        <v>43931</v>
      </c>
      <c r="F391" s="42">
        <f>+IFERROR(VLOOKUP(COVID_CL_CONFIRMA!$G391,'LOCALIZA HN'!$Q$9:$R$26,2,0),99)</f>
        <v>5</v>
      </c>
      <c r="G391" s="6" t="s">
        <v>32</v>
      </c>
      <c r="H391" s="12" t="s">
        <v>33</v>
      </c>
      <c r="I391" s="42" t="str">
        <f>+IFERROR(IF(VALUE(MID(VLOOKUP(H391,'LOCALIZA HN'!$B$9:$O$306,8,0),2,1))&lt;&gt;COVID_CL_CONFIRMA!$F391,"Error",VLOOKUP(H391,'LOCALIZA HN'!$B$9:$O$306,8,0)),99999)</f>
        <v>0501</v>
      </c>
      <c r="J391" s="8" t="s">
        <v>19</v>
      </c>
      <c r="K391" s="8">
        <v>79</v>
      </c>
      <c r="L391" s="11" t="s">
        <v>20</v>
      </c>
      <c r="M391" s="44" t="str">
        <f t="shared" si="13"/>
        <v>Confirmado</v>
      </c>
      <c r="N391" s="30"/>
      <c r="O391" s="30"/>
      <c r="P391" s="44" t="str">
        <f t="shared" si="14"/>
        <v>HONDURAS</v>
      </c>
      <c r="Q391" s="30"/>
    </row>
    <row r="392" spans="1:17" ht="14.25" customHeight="1">
      <c r="A392" s="41" t="str">
        <f t="shared" si="12"/>
        <v>San Pedro Sula43931381</v>
      </c>
      <c r="B392" s="41" t="str">
        <f>+COVID_CL_CONFIRMA!$H392&amp;COVID_CL_CONFIRMA!$E392</f>
        <v>San Pedro Sula43931</v>
      </c>
      <c r="C392" s="41" t="str">
        <f t="shared" si="1"/>
        <v>Cortes43931</v>
      </c>
      <c r="D392" s="42">
        <f t="shared" si="2"/>
        <v>381</v>
      </c>
      <c r="E392" s="31">
        <v>43931</v>
      </c>
      <c r="F392" s="42">
        <f>+IFERROR(VLOOKUP(COVID_CL_CONFIRMA!$G392,'LOCALIZA HN'!$Q$9:$R$26,2,0),99)</f>
        <v>5</v>
      </c>
      <c r="G392" s="6" t="s">
        <v>32</v>
      </c>
      <c r="H392" s="12" t="s">
        <v>33</v>
      </c>
      <c r="I392" s="42" t="str">
        <f>+IFERROR(IF(VALUE(MID(VLOOKUP(H392,'LOCALIZA HN'!$B$9:$O$306,8,0),2,1))&lt;&gt;COVID_CL_CONFIRMA!$F392,"Error",VLOOKUP(H392,'LOCALIZA HN'!$B$9:$O$306,8,0)),99999)</f>
        <v>0501</v>
      </c>
      <c r="J392" s="8" t="s">
        <v>28</v>
      </c>
      <c r="K392" s="8">
        <v>16</v>
      </c>
      <c r="L392" s="11" t="s">
        <v>20</v>
      </c>
      <c r="M392" s="44" t="str">
        <f t="shared" si="13"/>
        <v>Confirmado</v>
      </c>
      <c r="N392" s="30"/>
      <c r="O392" s="30"/>
      <c r="P392" s="44" t="str">
        <f t="shared" si="14"/>
        <v>HONDURAS</v>
      </c>
      <c r="Q392" s="30"/>
    </row>
    <row r="393" spans="1:17" ht="14.25" customHeight="1">
      <c r="A393" s="41" t="str">
        <f t="shared" si="12"/>
        <v>San Pedro Sula43931382</v>
      </c>
      <c r="B393" s="41" t="str">
        <f>+COVID_CL_CONFIRMA!$H393&amp;COVID_CL_CONFIRMA!$E393</f>
        <v>San Pedro Sula43931</v>
      </c>
      <c r="C393" s="41" t="str">
        <f t="shared" si="1"/>
        <v>Cortes43931</v>
      </c>
      <c r="D393" s="42">
        <f t="shared" si="2"/>
        <v>382</v>
      </c>
      <c r="E393" s="31">
        <v>43931</v>
      </c>
      <c r="F393" s="42">
        <f>+IFERROR(VLOOKUP(COVID_CL_CONFIRMA!$G393,'LOCALIZA HN'!$Q$9:$R$26,2,0),99)</f>
        <v>5</v>
      </c>
      <c r="G393" s="6" t="s">
        <v>32</v>
      </c>
      <c r="H393" s="12" t="s">
        <v>33</v>
      </c>
      <c r="I393" s="42" t="str">
        <f>+IFERROR(IF(VALUE(MID(VLOOKUP(H393,'LOCALIZA HN'!$B$9:$O$306,8,0),2,1))&lt;&gt;COVID_CL_CONFIRMA!$F393,"Error",VLOOKUP(H393,'LOCALIZA HN'!$B$9:$O$306,8,0)),99999)</f>
        <v>0501</v>
      </c>
      <c r="J393" s="8" t="s">
        <v>28</v>
      </c>
      <c r="K393" s="8">
        <v>87</v>
      </c>
      <c r="L393" s="11" t="s">
        <v>20</v>
      </c>
      <c r="M393" s="44" t="str">
        <f t="shared" si="13"/>
        <v>Confirmado</v>
      </c>
      <c r="N393" s="30"/>
      <c r="O393" s="30"/>
      <c r="P393" s="44" t="str">
        <f t="shared" si="14"/>
        <v>HONDURAS</v>
      </c>
      <c r="Q393" s="30"/>
    </row>
    <row r="394" spans="1:17" ht="14.25" customHeight="1">
      <c r="A394" s="41" t="str">
        <f t="shared" si="12"/>
        <v>Las Vegas43932383</v>
      </c>
      <c r="B394" s="41" t="str">
        <f>+COVID_CL_CONFIRMA!$H394&amp;COVID_CL_CONFIRMA!$E394</f>
        <v>Las Vegas43932</v>
      </c>
      <c r="C394" s="41" t="str">
        <f t="shared" si="1"/>
        <v>Santa Barbara43932</v>
      </c>
      <c r="D394" s="42">
        <f t="shared" si="2"/>
        <v>383</v>
      </c>
      <c r="E394" s="31">
        <v>43932</v>
      </c>
      <c r="F394" s="42">
        <f>+IFERROR(VLOOKUP(COVID_CL_CONFIRMA!$G394,'LOCALIZA HN'!$Q$9:$R$26,2,0),99)</f>
        <v>16</v>
      </c>
      <c r="G394" s="6" t="s">
        <v>59</v>
      </c>
      <c r="H394" s="14" t="s">
        <v>67</v>
      </c>
      <c r="I394" s="42" t="str">
        <f>+IFERROR(IF(VALUE(MID(VLOOKUP(H394,'LOCALIZA HN'!$B$9:$O$306,8,0),2,1))&lt;&gt;COVID_CL_CONFIRMA!$F394,"Error",VLOOKUP(H394,'LOCALIZA HN'!$B$9:$O$306,8,0)),99999)</f>
        <v>Error</v>
      </c>
      <c r="J394" s="8" t="s">
        <v>28</v>
      </c>
      <c r="K394" s="8">
        <v>25</v>
      </c>
      <c r="L394" s="11" t="s">
        <v>20</v>
      </c>
      <c r="M394" s="44" t="str">
        <f t="shared" si="13"/>
        <v>Confirmado</v>
      </c>
      <c r="N394" s="30"/>
      <c r="O394" s="30"/>
      <c r="P394" s="44" t="str">
        <f t="shared" si="14"/>
        <v>HONDURAS</v>
      </c>
      <c r="Q394" s="30"/>
    </row>
    <row r="395" spans="1:17" ht="14.25" customHeight="1">
      <c r="A395" s="41" t="str">
        <f t="shared" si="12"/>
        <v>La Paz43932384</v>
      </c>
      <c r="B395" s="41" t="str">
        <f>+COVID_CL_CONFIRMA!$H395&amp;COVID_CL_CONFIRMA!$E395</f>
        <v>La Paz43932</v>
      </c>
      <c r="C395" s="41" t="str">
        <f t="shared" si="1"/>
        <v>La Paz43932</v>
      </c>
      <c r="D395" s="42">
        <f t="shared" si="2"/>
        <v>384</v>
      </c>
      <c r="E395" s="31">
        <v>43932</v>
      </c>
      <c r="F395" s="42">
        <f>+IFERROR(VLOOKUP(COVID_CL_CONFIRMA!$G395,'LOCALIZA HN'!$Q$9:$R$26,2,0),99)</f>
        <v>12</v>
      </c>
      <c r="G395" s="6" t="s">
        <v>71</v>
      </c>
      <c r="H395" s="12" t="s">
        <v>71</v>
      </c>
      <c r="I395" s="42" t="str">
        <f>+IFERROR(IF(VALUE(MID(VLOOKUP(H395,'LOCALIZA HN'!$B$9:$O$306,8,0),2,1))&lt;&gt;COVID_CL_CONFIRMA!$F395,"Error",VLOOKUP(H395,'LOCALIZA HN'!$B$9:$O$306,8,0)),99999)</f>
        <v>Error</v>
      </c>
      <c r="J395" s="8" t="s">
        <v>28</v>
      </c>
      <c r="K395" s="8">
        <v>24</v>
      </c>
      <c r="L395" s="11" t="s">
        <v>20</v>
      </c>
      <c r="M395" s="44" t="str">
        <f t="shared" si="13"/>
        <v>Confirmado</v>
      </c>
      <c r="N395" s="30"/>
      <c r="O395" s="30"/>
      <c r="P395" s="44" t="str">
        <f t="shared" si="14"/>
        <v>HONDURAS</v>
      </c>
      <c r="Q395" s="30"/>
    </row>
    <row r="396" spans="1:17" ht="14.25" customHeight="1">
      <c r="A396" s="41" t="str">
        <f t="shared" si="12"/>
        <v>Tocoa43932385</v>
      </c>
      <c r="B396" s="41" t="str">
        <f>+COVID_CL_CONFIRMA!$H396&amp;COVID_CL_CONFIRMA!$E396</f>
        <v>Tocoa43932</v>
      </c>
      <c r="C396" s="41" t="str">
        <f t="shared" si="1"/>
        <v>Colon43932</v>
      </c>
      <c r="D396" s="42">
        <f t="shared" si="2"/>
        <v>385</v>
      </c>
      <c r="E396" s="31">
        <v>43932</v>
      </c>
      <c r="F396" s="42">
        <f>+IFERROR(VLOOKUP(COVID_CL_CONFIRMA!$G396,'LOCALIZA HN'!$Q$9:$R$26,2,0),99)</f>
        <v>2</v>
      </c>
      <c r="G396" s="6" t="s">
        <v>40</v>
      </c>
      <c r="H396" s="12" t="s">
        <v>65</v>
      </c>
      <c r="I396" s="42" t="str">
        <f>+IFERROR(IF(VALUE(MID(VLOOKUP(H396,'LOCALIZA HN'!$B$9:$O$306,8,0),2,1))&lt;&gt;COVID_CL_CONFIRMA!$F396,"Error",VLOOKUP(H396,'LOCALIZA HN'!$B$9:$O$306,8,0)),99999)</f>
        <v>0209</v>
      </c>
      <c r="J396" s="8" t="s">
        <v>19</v>
      </c>
      <c r="K396" s="8">
        <v>32</v>
      </c>
      <c r="L396" s="11" t="s">
        <v>20</v>
      </c>
      <c r="M396" s="44" t="str">
        <f t="shared" si="13"/>
        <v>Confirmado</v>
      </c>
      <c r="N396" s="30"/>
      <c r="O396" s="30"/>
      <c r="P396" s="44" t="str">
        <f t="shared" si="14"/>
        <v>HONDURAS</v>
      </c>
      <c r="Q396" s="30"/>
    </row>
    <row r="397" spans="1:17" ht="14.25" customHeight="1">
      <c r="A397" s="41" t="str">
        <f t="shared" si="12"/>
        <v>Santa Fe43932386</v>
      </c>
      <c r="B397" s="41" t="str">
        <f>+COVID_CL_CONFIRMA!$H397&amp;COVID_CL_CONFIRMA!$E397</f>
        <v>Santa Fe43932</v>
      </c>
      <c r="C397" s="41" t="str">
        <f t="shared" si="1"/>
        <v>Colon43932</v>
      </c>
      <c r="D397" s="42">
        <f t="shared" si="2"/>
        <v>386</v>
      </c>
      <c r="E397" s="31">
        <v>43932</v>
      </c>
      <c r="F397" s="42">
        <f>+IFERROR(VLOOKUP(COVID_CL_CONFIRMA!$G397,'LOCALIZA HN'!$Q$9:$R$26,2,0),99)</f>
        <v>2</v>
      </c>
      <c r="G397" s="6" t="s">
        <v>40</v>
      </c>
      <c r="H397" s="12" t="s">
        <v>41</v>
      </c>
      <c r="I397" s="42" t="str">
        <f>+IFERROR(IF(VALUE(MID(VLOOKUP(H397,'LOCALIZA HN'!$B$9:$O$306,8,0),2,1))&lt;&gt;COVID_CL_CONFIRMA!$F397,"Error",VLOOKUP(H397,'LOCALIZA HN'!$B$9:$O$306,8,0)),99999)</f>
        <v>0206</v>
      </c>
      <c r="J397" s="8" t="s">
        <v>19</v>
      </c>
      <c r="K397" s="8">
        <v>30</v>
      </c>
      <c r="L397" s="11" t="s">
        <v>20</v>
      </c>
      <c r="M397" s="44" t="str">
        <f t="shared" si="13"/>
        <v>Confirmado</v>
      </c>
      <c r="N397" s="30"/>
      <c r="O397" s="30"/>
      <c r="P397" s="44" t="str">
        <f t="shared" si="14"/>
        <v>HONDURAS</v>
      </c>
      <c r="Q397" s="30"/>
    </row>
    <row r="398" spans="1:17" ht="14.25" customHeight="1">
      <c r="A398" s="41" t="str">
        <f t="shared" si="12"/>
        <v>Santa Fe43932387</v>
      </c>
      <c r="B398" s="41" t="str">
        <f>+COVID_CL_CONFIRMA!$H398&amp;COVID_CL_CONFIRMA!$E398</f>
        <v>Santa Fe43932</v>
      </c>
      <c r="C398" s="41" t="str">
        <f t="shared" si="1"/>
        <v>Colon43932</v>
      </c>
      <c r="D398" s="42">
        <f t="shared" si="2"/>
        <v>387</v>
      </c>
      <c r="E398" s="31">
        <v>43932</v>
      </c>
      <c r="F398" s="42">
        <f>+IFERROR(VLOOKUP(COVID_CL_CONFIRMA!$G398,'LOCALIZA HN'!$Q$9:$R$26,2,0),99)</f>
        <v>2</v>
      </c>
      <c r="G398" s="6" t="s">
        <v>40</v>
      </c>
      <c r="H398" s="12" t="s">
        <v>41</v>
      </c>
      <c r="I398" s="42" t="str">
        <f>+IFERROR(IF(VALUE(MID(VLOOKUP(H398,'LOCALIZA HN'!$B$9:$O$306,8,0),2,1))&lt;&gt;COVID_CL_CONFIRMA!$F398,"Error",VLOOKUP(H398,'LOCALIZA HN'!$B$9:$O$306,8,0)),99999)</f>
        <v>0206</v>
      </c>
      <c r="J398" s="8" t="s">
        <v>19</v>
      </c>
      <c r="K398" s="8">
        <v>36</v>
      </c>
      <c r="L398" s="11" t="s">
        <v>20</v>
      </c>
      <c r="M398" s="44" t="str">
        <f t="shared" si="13"/>
        <v>Confirmado</v>
      </c>
      <c r="N398" s="30"/>
      <c r="O398" s="30"/>
      <c r="P398" s="44" t="str">
        <f t="shared" si="14"/>
        <v>HONDURAS</v>
      </c>
      <c r="Q398" s="30"/>
    </row>
    <row r="399" spans="1:17" ht="14.25" customHeight="1">
      <c r="A399" s="41" t="str">
        <f t="shared" si="12"/>
        <v>Santa Fe43932388</v>
      </c>
      <c r="B399" s="41" t="str">
        <f>+COVID_CL_CONFIRMA!$H399&amp;COVID_CL_CONFIRMA!$E399</f>
        <v>Santa Fe43932</v>
      </c>
      <c r="C399" s="41" t="str">
        <f t="shared" si="1"/>
        <v>Colon43932</v>
      </c>
      <c r="D399" s="42">
        <f t="shared" si="2"/>
        <v>388</v>
      </c>
      <c r="E399" s="31">
        <v>43932</v>
      </c>
      <c r="F399" s="42">
        <f>+IFERROR(VLOOKUP(COVID_CL_CONFIRMA!$G399,'LOCALIZA HN'!$Q$9:$R$26,2,0),99)</f>
        <v>2</v>
      </c>
      <c r="G399" s="6" t="s">
        <v>40</v>
      </c>
      <c r="H399" s="12" t="s">
        <v>41</v>
      </c>
      <c r="I399" s="42" t="str">
        <f>+IFERROR(IF(VALUE(MID(VLOOKUP(H399,'LOCALIZA HN'!$B$9:$O$306,8,0),2,1))&lt;&gt;COVID_CL_CONFIRMA!$F399,"Error",VLOOKUP(H399,'LOCALIZA HN'!$B$9:$O$306,8,0)),99999)</f>
        <v>0206</v>
      </c>
      <c r="J399" s="8" t="s">
        <v>19</v>
      </c>
      <c r="K399" s="8">
        <v>63</v>
      </c>
      <c r="L399" s="11" t="s">
        <v>20</v>
      </c>
      <c r="M399" s="44" t="str">
        <f t="shared" si="13"/>
        <v>Confirmado</v>
      </c>
      <c r="N399" s="30"/>
      <c r="O399" s="30"/>
      <c r="P399" s="44" t="str">
        <f t="shared" si="14"/>
        <v>HONDURAS</v>
      </c>
      <c r="Q399" s="30"/>
    </row>
    <row r="400" spans="1:17" ht="14.25" customHeight="1">
      <c r="A400" s="41" t="str">
        <f t="shared" si="12"/>
        <v>Santa Fe43932389</v>
      </c>
      <c r="B400" s="41" t="str">
        <f>+COVID_CL_CONFIRMA!$H400&amp;COVID_CL_CONFIRMA!$E400</f>
        <v>Santa Fe43932</v>
      </c>
      <c r="C400" s="41" t="str">
        <f t="shared" si="1"/>
        <v>Colon43932</v>
      </c>
      <c r="D400" s="42">
        <f t="shared" si="2"/>
        <v>389</v>
      </c>
      <c r="E400" s="31">
        <v>43932</v>
      </c>
      <c r="F400" s="42">
        <f>+IFERROR(VLOOKUP(COVID_CL_CONFIRMA!$G400,'LOCALIZA HN'!$Q$9:$R$26,2,0),99)</f>
        <v>2</v>
      </c>
      <c r="G400" s="6" t="s">
        <v>40</v>
      </c>
      <c r="H400" s="12" t="s">
        <v>41</v>
      </c>
      <c r="I400" s="42" t="str">
        <f>+IFERROR(IF(VALUE(MID(VLOOKUP(H400,'LOCALIZA HN'!$B$9:$O$306,8,0),2,1))&lt;&gt;COVID_CL_CONFIRMA!$F400,"Error",VLOOKUP(H400,'LOCALIZA HN'!$B$9:$O$306,8,0)),99999)</f>
        <v>0206</v>
      </c>
      <c r="J400" s="8" t="s">
        <v>28</v>
      </c>
      <c r="K400" s="8">
        <v>36</v>
      </c>
      <c r="L400" s="11" t="s">
        <v>20</v>
      </c>
      <c r="M400" s="44" t="str">
        <f t="shared" si="13"/>
        <v>Confirmado</v>
      </c>
      <c r="N400" s="30"/>
      <c r="O400" s="30"/>
      <c r="P400" s="44" t="str">
        <f t="shared" si="14"/>
        <v>HONDURAS</v>
      </c>
      <c r="Q400" s="30"/>
    </row>
    <row r="401" spans="1:17" ht="14.25" customHeight="1">
      <c r="A401" s="41" t="str">
        <f t="shared" si="12"/>
        <v>Santa Fe43932390</v>
      </c>
      <c r="B401" s="41" t="str">
        <f>+COVID_CL_CONFIRMA!$H401&amp;COVID_CL_CONFIRMA!$E401</f>
        <v>Santa Fe43932</v>
      </c>
      <c r="C401" s="41" t="str">
        <f t="shared" si="1"/>
        <v>Colon43932</v>
      </c>
      <c r="D401" s="42">
        <f t="shared" si="2"/>
        <v>390</v>
      </c>
      <c r="E401" s="31">
        <v>43932</v>
      </c>
      <c r="F401" s="42">
        <f>+IFERROR(VLOOKUP(COVID_CL_CONFIRMA!$G401,'LOCALIZA HN'!$Q$9:$R$26,2,0),99)</f>
        <v>2</v>
      </c>
      <c r="G401" s="6" t="s">
        <v>40</v>
      </c>
      <c r="H401" s="12" t="s">
        <v>41</v>
      </c>
      <c r="I401" s="42" t="str">
        <f>+IFERROR(IF(VALUE(MID(VLOOKUP(H401,'LOCALIZA HN'!$B$9:$O$306,8,0),2,1))&lt;&gt;COVID_CL_CONFIRMA!$F401,"Error",VLOOKUP(H401,'LOCALIZA HN'!$B$9:$O$306,8,0)),99999)</f>
        <v>0206</v>
      </c>
      <c r="J401" s="8" t="s">
        <v>19</v>
      </c>
      <c r="K401" s="8">
        <v>63</v>
      </c>
      <c r="L401" s="11" t="s">
        <v>20</v>
      </c>
      <c r="M401" s="44" t="str">
        <f t="shared" si="13"/>
        <v>Confirmado</v>
      </c>
      <c r="N401" s="30"/>
      <c r="O401" s="30"/>
      <c r="P401" s="44" t="str">
        <f t="shared" si="14"/>
        <v>HONDURAS</v>
      </c>
      <c r="Q401" s="30"/>
    </row>
    <row r="402" spans="1:17" ht="14.25" customHeight="1">
      <c r="A402" s="41" t="str">
        <f t="shared" si="12"/>
        <v>Distrito Central43932391</v>
      </c>
      <c r="B402" s="41" t="str">
        <f>+COVID_CL_CONFIRMA!$H402&amp;COVID_CL_CONFIRMA!$E402</f>
        <v>Distrito Central43932</v>
      </c>
      <c r="C402" s="41" t="str">
        <f t="shared" si="1"/>
        <v>Francisco Morazan43932</v>
      </c>
      <c r="D402" s="42">
        <f t="shared" si="2"/>
        <v>391</v>
      </c>
      <c r="E402" s="31">
        <v>43932</v>
      </c>
      <c r="F402" s="42">
        <f>+IFERROR(VLOOKUP(COVID_CL_CONFIRMA!$G402,'LOCALIZA HN'!$Q$9:$R$26,2,0),99)</f>
        <v>8</v>
      </c>
      <c r="G402" s="6" t="s">
        <v>17</v>
      </c>
      <c r="H402" s="12" t="s">
        <v>18</v>
      </c>
      <c r="I402" s="42" t="str">
        <f>+IFERROR(IF(VALUE(MID(VLOOKUP(H402,'LOCALIZA HN'!$B$9:$O$306,8,0),2,1))&lt;&gt;COVID_CL_CONFIRMA!$F402,"Error",VLOOKUP(H402,'LOCALIZA HN'!$B$9:$O$306,8,0)),99999)</f>
        <v>0801</v>
      </c>
      <c r="J402" s="8" t="s">
        <v>19</v>
      </c>
      <c r="K402" s="8">
        <v>32</v>
      </c>
      <c r="L402" s="11" t="s">
        <v>20</v>
      </c>
      <c r="M402" s="44" t="str">
        <f t="shared" si="13"/>
        <v>Confirmado</v>
      </c>
      <c r="N402" s="30"/>
      <c r="O402" s="30"/>
      <c r="P402" s="44" t="str">
        <f t="shared" si="14"/>
        <v>HONDURAS</v>
      </c>
      <c r="Q402" s="30"/>
    </row>
    <row r="403" spans="1:17" ht="14.25" customHeight="1">
      <c r="A403" s="41" t="str">
        <f t="shared" si="12"/>
        <v>Trujillo43932392</v>
      </c>
      <c r="B403" s="41" t="str">
        <f>+COVID_CL_CONFIRMA!$H403&amp;COVID_CL_CONFIRMA!$E403</f>
        <v>Trujillo43932</v>
      </c>
      <c r="C403" s="41" t="str">
        <f t="shared" si="1"/>
        <v>Colon43932</v>
      </c>
      <c r="D403" s="42">
        <f t="shared" si="2"/>
        <v>392</v>
      </c>
      <c r="E403" s="31">
        <v>43932</v>
      </c>
      <c r="F403" s="42">
        <f>+IFERROR(VLOOKUP(COVID_CL_CONFIRMA!$G403,'LOCALIZA HN'!$Q$9:$R$26,2,0),99)</f>
        <v>2</v>
      </c>
      <c r="G403" s="6" t="s">
        <v>40</v>
      </c>
      <c r="H403" s="12" t="s">
        <v>54</v>
      </c>
      <c r="I403" s="42" t="str">
        <f>+IFERROR(IF(VALUE(MID(VLOOKUP(H403,'LOCALIZA HN'!$B$9:$O$306,8,0),2,1))&lt;&gt;COVID_CL_CONFIRMA!$F403,"Error",VLOOKUP(H403,'LOCALIZA HN'!$B$9:$O$306,8,0)),99999)</f>
        <v>0201</v>
      </c>
      <c r="J403" s="8" t="s">
        <v>28</v>
      </c>
      <c r="K403" s="8">
        <v>49</v>
      </c>
      <c r="L403" s="11" t="s">
        <v>20</v>
      </c>
      <c r="M403" s="44" t="str">
        <f t="shared" si="13"/>
        <v>Confirmado</v>
      </c>
      <c r="N403" s="30"/>
      <c r="O403" s="30"/>
      <c r="P403" s="44" t="str">
        <f t="shared" si="14"/>
        <v>HONDURAS</v>
      </c>
      <c r="Q403" s="30"/>
    </row>
    <row r="404" spans="1:17" ht="14.25" customHeight="1">
      <c r="A404" s="41" t="str">
        <f t="shared" si="12"/>
        <v>Distrito Central43932393</v>
      </c>
      <c r="B404" s="41" t="str">
        <f>+COVID_CL_CONFIRMA!$H404&amp;COVID_CL_CONFIRMA!$E404</f>
        <v>Distrito Central43932</v>
      </c>
      <c r="C404" s="41" t="str">
        <f t="shared" si="1"/>
        <v>Francisco Morazan43932</v>
      </c>
      <c r="D404" s="42">
        <f t="shared" si="2"/>
        <v>393</v>
      </c>
      <c r="E404" s="31">
        <v>43932</v>
      </c>
      <c r="F404" s="42">
        <f>+IFERROR(VLOOKUP(COVID_CL_CONFIRMA!$G404,'LOCALIZA HN'!$Q$9:$R$26,2,0),99)</f>
        <v>8</v>
      </c>
      <c r="G404" s="6" t="s">
        <v>17</v>
      </c>
      <c r="H404" s="12" t="s">
        <v>18</v>
      </c>
      <c r="I404" s="42" t="str">
        <f>+IFERROR(IF(VALUE(MID(VLOOKUP(H404,'LOCALIZA HN'!$B$9:$O$306,8,0),2,1))&lt;&gt;COVID_CL_CONFIRMA!$F404,"Error",VLOOKUP(H404,'LOCALIZA HN'!$B$9:$O$306,8,0)),99999)</f>
        <v>0801</v>
      </c>
      <c r="J404" s="8" t="s">
        <v>28</v>
      </c>
      <c r="K404" s="8">
        <v>72</v>
      </c>
      <c r="L404" s="11" t="s">
        <v>20</v>
      </c>
      <c r="M404" s="44" t="str">
        <f t="shared" si="13"/>
        <v>Confirmado</v>
      </c>
      <c r="N404" s="30"/>
      <c r="O404" s="30"/>
      <c r="P404" s="44" t="str">
        <f t="shared" si="14"/>
        <v>HONDURAS</v>
      </c>
      <c r="Q404" s="30"/>
    </row>
    <row r="405" spans="1:17" ht="14.25" customHeight="1">
      <c r="A405" s="41" t="str">
        <f t="shared" si="12"/>
        <v>Choloma43934394</v>
      </c>
      <c r="B405" s="41" t="str">
        <f>+COVID_CL_CONFIRMA!$H405&amp;COVID_CL_CONFIRMA!$E405</f>
        <v>Choloma43934</v>
      </c>
      <c r="C405" s="41" t="str">
        <f t="shared" si="1"/>
        <v>Cortes43934</v>
      </c>
      <c r="D405" s="42">
        <f t="shared" si="2"/>
        <v>394</v>
      </c>
      <c r="E405" s="31">
        <v>43934</v>
      </c>
      <c r="F405" s="42">
        <f>+IFERROR(VLOOKUP(COVID_CL_CONFIRMA!$G405,'LOCALIZA HN'!$Q$9:$R$26,2,0),99)</f>
        <v>5</v>
      </c>
      <c r="G405" s="6" t="s">
        <v>32</v>
      </c>
      <c r="H405" s="12" t="s">
        <v>48</v>
      </c>
      <c r="I405" s="42" t="str">
        <f>+IFERROR(IF(VALUE(MID(VLOOKUP(H405,'LOCALIZA HN'!$B$9:$O$306,8,0),2,1))&lt;&gt;COVID_CL_CONFIRMA!$F405,"Error",VLOOKUP(H405,'LOCALIZA HN'!$B$9:$O$306,8,0)),99999)</f>
        <v>0502</v>
      </c>
      <c r="J405" s="8" t="s">
        <v>19</v>
      </c>
      <c r="K405" s="8">
        <v>56</v>
      </c>
      <c r="L405" s="11" t="s">
        <v>20</v>
      </c>
      <c r="M405" s="44" t="str">
        <f t="shared" si="13"/>
        <v>Confirmado</v>
      </c>
      <c r="N405" s="30"/>
      <c r="O405" s="30"/>
      <c r="P405" s="44" t="str">
        <f t="shared" si="14"/>
        <v>HONDURAS</v>
      </c>
      <c r="Q405" s="30"/>
    </row>
    <row r="406" spans="1:17" ht="14.25" customHeight="1">
      <c r="A406" s="41" t="str">
        <f t="shared" si="12"/>
        <v>San Pedro Sula43934395</v>
      </c>
      <c r="B406" s="41" t="str">
        <f>+COVID_CL_CONFIRMA!$H406&amp;COVID_CL_CONFIRMA!$E406</f>
        <v>San Pedro Sula43934</v>
      </c>
      <c r="C406" s="41" t="str">
        <f t="shared" si="1"/>
        <v>Cortes43934</v>
      </c>
      <c r="D406" s="42">
        <f t="shared" si="2"/>
        <v>395</v>
      </c>
      <c r="E406" s="31">
        <v>43934</v>
      </c>
      <c r="F406" s="42">
        <f>+IFERROR(VLOOKUP(COVID_CL_CONFIRMA!$G406,'LOCALIZA HN'!$Q$9:$R$26,2,0),99)</f>
        <v>5</v>
      </c>
      <c r="G406" s="6" t="s">
        <v>32</v>
      </c>
      <c r="H406" s="12" t="s">
        <v>33</v>
      </c>
      <c r="I406" s="42" t="str">
        <f>+IFERROR(IF(VALUE(MID(VLOOKUP(H406,'LOCALIZA HN'!$B$9:$O$306,8,0),2,1))&lt;&gt;COVID_CL_CONFIRMA!$F406,"Error",VLOOKUP(H406,'LOCALIZA HN'!$B$9:$O$306,8,0)),99999)</f>
        <v>0501</v>
      </c>
      <c r="J406" s="8" t="s">
        <v>28</v>
      </c>
      <c r="K406" s="8">
        <v>51</v>
      </c>
      <c r="L406" s="11" t="s">
        <v>20</v>
      </c>
      <c r="M406" s="44" t="str">
        <f t="shared" si="13"/>
        <v>Confirmado</v>
      </c>
      <c r="N406" s="30"/>
      <c r="O406" s="30"/>
      <c r="P406" s="44" t="str">
        <f t="shared" si="14"/>
        <v>HONDURAS</v>
      </c>
      <c r="Q406" s="30"/>
    </row>
    <row r="407" spans="1:17" ht="14.25" customHeight="1">
      <c r="A407" s="41" t="str">
        <f t="shared" si="12"/>
        <v>San Manuel43934396</v>
      </c>
      <c r="B407" s="41" t="str">
        <f>+COVID_CL_CONFIRMA!$H407&amp;COVID_CL_CONFIRMA!$E407</f>
        <v>San Manuel43934</v>
      </c>
      <c r="C407" s="41" t="str">
        <f t="shared" si="1"/>
        <v>Cortes43934</v>
      </c>
      <c r="D407" s="42">
        <f t="shared" si="2"/>
        <v>396</v>
      </c>
      <c r="E407" s="31">
        <v>43934</v>
      </c>
      <c r="F407" s="42">
        <f>+IFERROR(VLOOKUP(COVID_CL_CONFIRMA!$G407,'LOCALIZA HN'!$Q$9:$R$26,2,0),99)</f>
        <v>5</v>
      </c>
      <c r="G407" s="6" t="s">
        <v>32</v>
      </c>
      <c r="H407" s="12" t="s">
        <v>56</v>
      </c>
      <c r="I407" s="42" t="str">
        <f>+IFERROR(IF(VALUE(MID(VLOOKUP(H407,'LOCALIZA HN'!$B$9:$O$306,8,0),2,1))&lt;&gt;COVID_CL_CONFIRMA!$F407,"Error",VLOOKUP(H407,'LOCALIZA HN'!$B$9:$O$306,8,0)),99999)</f>
        <v>0509</v>
      </c>
      <c r="J407" s="8" t="s">
        <v>28</v>
      </c>
      <c r="K407" s="8">
        <v>74</v>
      </c>
      <c r="L407" s="11" t="s">
        <v>20</v>
      </c>
      <c r="M407" s="44" t="str">
        <f t="shared" si="13"/>
        <v>Confirmado</v>
      </c>
      <c r="N407" s="30"/>
      <c r="O407" s="30"/>
      <c r="P407" s="44" t="str">
        <f t="shared" si="14"/>
        <v>HONDURAS</v>
      </c>
      <c r="Q407" s="30"/>
    </row>
    <row r="408" spans="1:17" ht="14.25" customHeight="1">
      <c r="A408" s="41" t="str">
        <f t="shared" si="12"/>
        <v>Tocoa43934397</v>
      </c>
      <c r="B408" s="41" t="str">
        <f>+COVID_CL_CONFIRMA!$H408&amp;COVID_CL_CONFIRMA!$E408</f>
        <v>Tocoa43934</v>
      </c>
      <c r="C408" s="41" t="str">
        <f t="shared" si="1"/>
        <v>Colon43934</v>
      </c>
      <c r="D408" s="42">
        <f t="shared" si="2"/>
        <v>397</v>
      </c>
      <c r="E408" s="31">
        <v>43934</v>
      </c>
      <c r="F408" s="42">
        <f>+IFERROR(VLOOKUP(COVID_CL_CONFIRMA!$G408,'LOCALIZA HN'!$Q$9:$R$26,2,0),99)</f>
        <v>2</v>
      </c>
      <c r="G408" s="6" t="s">
        <v>40</v>
      </c>
      <c r="H408" s="12" t="s">
        <v>65</v>
      </c>
      <c r="I408" s="42" t="str">
        <f>+IFERROR(IF(VALUE(MID(VLOOKUP(H408,'LOCALIZA HN'!$B$9:$O$306,8,0),2,1))&lt;&gt;COVID_CL_CONFIRMA!$F408,"Error",VLOOKUP(H408,'LOCALIZA HN'!$B$9:$O$306,8,0)),99999)</f>
        <v>0209</v>
      </c>
      <c r="J408" s="8" t="s">
        <v>28</v>
      </c>
      <c r="K408" s="8">
        <v>28</v>
      </c>
      <c r="L408" s="11" t="s">
        <v>20</v>
      </c>
      <c r="M408" s="44" t="str">
        <f t="shared" si="13"/>
        <v>Confirmado</v>
      </c>
      <c r="N408" s="30"/>
      <c r="O408" s="30"/>
      <c r="P408" s="44" t="str">
        <f t="shared" si="14"/>
        <v>HONDURAS</v>
      </c>
      <c r="Q408" s="30"/>
    </row>
    <row r="409" spans="1:17" ht="14.25" customHeight="1">
      <c r="A409" s="41" t="str">
        <f t="shared" si="12"/>
        <v>San Pedro Sula43934398</v>
      </c>
      <c r="B409" s="41" t="str">
        <f>+COVID_CL_CONFIRMA!$H409&amp;COVID_CL_CONFIRMA!$E409</f>
        <v>San Pedro Sula43934</v>
      </c>
      <c r="C409" s="41" t="str">
        <f t="shared" si="1"/>
        <v>Cortes43934</v>
      </c>
      <c r="D409" s="42">
        <f t="shared" si="2"/>
        <v>398</v>
      </c>
      <c r="E409" s="31">
        <v>43934</v>
      </c>
      <c r="F409" s="42">
        <f>+IFERROR(VLOOKUP(COVID_CL_CONFIRMA!$G409,'LOCALIZA HN'!$Q$9:$R$26,2,0),99)</f>
        <v>5</v>
      </c>
      <c r="G409" s="6" t="s">
        <v>32</v>
      </c>
      <c r="H409" s="12" t="s">
        <v>33</v>
      </c>
      <c r="I409" s="42" t="str">
        <f>+IFERROR(IF(VALUE(MID(VLOOKUP(H409,'LOCALIZA HN'!$B$9:$O$306,8,0),2,1))&lt;&gt;COVID_CL_CONFIRMA!$F409,"Error",VLOOKUP(H409,'LOCALIZA HN'!$B$9:$O$306,8,0)),99999)</f>
        <v>0501</v>
      </c>
      <c r="J409" s="8" t="s">
        <v>19</v>
      </c>
      <c r="K409" s="8">
        <v>55</v>
      </c>
      <c r="L409" s="11" t="s">
        <v>20</v>
      </c>
      <c r="M409" s="44" t="str">
        <f t="shared" si="13"/>
        <v>Confirmado</v>
      </c>
      <c r="N409" s="30"/>
      <c r="O409" s="30"/>
      <c r="P409" s="44" t="str">
        <f t="shared" si="14"/>
        <v>HONDURAS</v>
      </c>
      <c r="Q409" s="30"/>
    </row>
    <row r="410" spans="1:17" ht="14.25" customHeight="1">
      <c r="A410" s="41" t="str">
        <f t="shared" si="12"/>
        <v>Villanueva43934399</v>
      </c>
      <c r="B410" s="41" t="str">
        <f>+COVID_CL_CONFIRMA!$H410&amp;COVID_CL_CONFIRMA!$E410</f>
        <v>Villanueva43934</v>
      </c>
      <c r="C410" s="41" t="str">
        <f t="shared" si="1"/>
        <v>Cortes43934</v>
      </c>
      <c r="D410" s="42">
        <f t="shared" si="2"/>
        <v>399</v>
      </c>
      <c r="E410" s="31">
        <v>43934</v>
      </c>
      <c r="F410" s="42">
        <f>+IFERROR(VLOOKUP(COVID_CL_CONFIRMA!$G410,'LOCALIZA HN'!$Q$9:$R$26,2,0),99)</f>
        <v>5</v>
      </c>
      <c r="G410" s="6" t="s">
        <v>32</v>
      </c>
      <c r="H410" s="12" t="s">
        <v>39</v>
      </c>
      <c r="I410" s="42" t="str">
        <f>+IFERROR(IF(VALUE(MID(VLOOKUP(H410,'LOCALIZA HN'!$B$9:$O$306,8,0),2,1))&lt;&gt;COVID_CL_CONFIRMA!$F410,"Error",VLOOKUP(H410,'LOCALIZA HN'!$B$9:$O$306,8,0)),99999)</f>
        <v>0511</v>
      </c>
      <c r="J410" s="8" t="s">
        <v>28</v>
      </c>
      <c r="K410" s="8">
        <v>43</v>
      </c>
      <c r="L410" s="11" t="s">
        <v>20</v>
      </c>
      <c r="M410" s="44" t="str">
        <f t="shared" si="13"/>
        <v>Confirmado</v>
      </c>
      <c r="N410" s="30"/>
      <c r="O410" s="30"/>
      <c r="P410" s="44" t="str">
        <f t="shared" si="14"/>
        <v>HONDURAS</v>
      </c>
      <c r="Q410" s="30"/>
    </row>
    <row r="411" spans="1:17" ht="14.25" customHeight="1">
      <c r="A411" s="41" t="str">
        <f t="shared" si="12"/>
        <v>Pimienta43934400</v>
      </c>
      <c r="B411" s="41" t="str">
        <f>+COVID_CL_CONFIRMA!$H411&amp;COVID_CL_CONFIRMA!$E411</f>
        <v>Pimienta43934</v>
      </c>
      <c r="C411" s="41" t="str">
        <f t="shared" si="1"/>
        <v>Cortes43934</v>
      </c>
      <c r="D411" s="42">
        <f t="shared" si="2"/>
        <v>400</v>
      </c>
      <c r="E411" s="31">
        <v>43934</v>
      </c>
      <c r="F411" s="42">
        <f>+IFERROR(VLOOKUP(COVID_CL_CONFIRMA!$G411,'LOCALIZA HN'!$Q$9:$R$26,2,0),99)</f>
        <v>5</v>
      </c>
      <c r="G411" s="6" t="s">
        <v>32</v>
      </c>
      <c r="H411" s="12" t="s">
        <v>70</v>
      </c>
      <c r="I411" s="42" t="str">
        <f>+IFERROR(IF(VALUE(MID(VLOOKUP(H411,'LOCALIZA HN'!$B$9:$O$306,8,0),2,1))&lt;&gt;COVID_CL_CONFIRMA!$F411,"Error",VLOOKUP(H411,'LOCALIZA HN'!$B$9:$O$306,8,0)),99999)</f>
        <v>0504</v>
      </c>
      <c r="J411" s="8" t="s">
        <v>28</v>
      </c>
      <c r="K411" s="8">
        <v>64</v>
      </c>
      <c r="L411" s="11" t="s">
        <v>20</v>
      </c>
      <c r="M411" s="44" t="str">
        <f t="shared" si="13"/>
        <v>Confirmado</v>
      </c>
      <c r="N411" s="30"/>
      <c r="O411" s="30"/>
      <c r="P411" s="44" t="str">
        <f t="shared" si="14"/>
        <v>HONDURAS</v>
      </c>
      <c r="Q411" s="30"/>
    </row>
    <row r="412" spans="1:17" ht="14.25" customHeight="1">
      <c r="A412" s="41" t="str">
        <f t="shared" si="12"/>
        <v>Choloma43934401</v>
      </c>
      <c r="B412" s="41" t="str">
        <f>+COVID_CL_CONFIRMA!$H412&amp;COVID_CL_CONFIRMA!$E412</f>
        <v>Choloma43934</v>
      </c>
      <c r="C412" s="41" t="str">
        <f t="shared" si="1"/>
        <v>Cortes43934</v>
      </c>
      <c r="D412" s="42">
        <f t="shared" si="2"/>
        <v>401</v>
      </c>
      <c r="E412" s="31">
        <v>43934</v>
      </c>
      <c r="F412" s="42">
        <f>+IFERROR(VLOOKUP(COVID_CL_CONFIRMA!$G412,'LOCALIZA HN'!$Q$9:$R$26,2,0),99)</f>
        <v>5</v>
      </c>
      <c r="G412" s="6" t="s">
        <v>32</v>
      </c>
      <c r="H412" s="12" t="s">
        <v>48</v>
      </c>
      <c r="I412" s="42" t="str">
        <f>+IFERROR(IF(VALUE(MID(VLOOKUP(H412,'LOCALIZA HN'!$B$9:$O$306,8,0),2,1))&lt;&gt;COVID_CL_CONFIRMA!$F412,"Error",VLOOKUP(H412,'LOCALIZA HN'!$B$9:$O$306,8,0)),99999)</f>
        <v>0502</v>
      </c>
      <c r="J412" s="8" t="s">
        <v>19</v>
      </c>
      <c r="K412" s="8">
        <v>58</v>
      </c>
      <c r="L412" s="11" t="s">
        <v>20</v>
      </c>
      <c r="M412" s="44" t="str">
        <f t="shared" si="13"/>
        <v>Confirmado</v>
      </c>
      <c r="N412" s="30"/>
      <c r="O412" s="30"/>
      <c r="P412" s="44" t="str">
        <f t="shared" si="14"/>
        <v>HONDURAS</v>
      </c>
      <c r="Q412" s="30"/>
    </row>
    <row r="413" spans="1:17" ht="14.25" customHeight="1">
      <c r="A413" s="41" t="str">
        <f t="shared" si="12"/>
        <v>Distrito Central43934402</v>
      </c>
      <c r="B413" s="41" t="str">
        <f>+COVID_CL_CONFIRMA!$H413&amp;COVID_CL_CONFIRMA!$E413</f>
        <v>Distrito Central43934</v>
      </c>
      <c r="C413" s="41" t="str">
        <f t="shared" si="1"/>
        <v>Francisco Morazan43934</v>
      </c>
      <c r="D413" s="42">
        <f t="shared" si="2"/>
        <v>402</v>
      </c>
      <c r="E413" s="31">
        <v>43934</v>
      </c>
      <c r="F413" s="42">
        <f>+IFERROR(VLOOKUP(COVID_CL_CONFIRMA!$G413,'LOCALIZA HN'!$Q$9:$R$26,2,0),99)</f>
        <v>8</v>
      </c>
      <c r="G413" s="6" t="s">
        <v>17</v>
      </c>
      <c r="H413" s="12" t="s">
        <v>18</v>
      </c>
      <c r="I413" s="42" t="str">
        <f>+IFERROR(IF(VALUE(MID(VLOOKUP(H413,'LOCALIZA HN'!$B$9:$O$306,8,0),2,1))&lt;&gt;COVID_CL_CONFIRMA!$F413,"Error",VLOOKUP(H413,'LOCALIZA HN'!$B$9:$O$306,8,0)),99999)</f>
        <v>0801</v>
      </c>
      <c r="J413" s="8" t="s">
        <v>19</v>
      </c>
      <c r="K413" s="8">
        <v>37</v>
      </c>
      <c r="L413" s="11" t="s">
        <v>20</v>
      </c>
      <c r="M413" s="44" t="str">
        <f t="shared" si="13"/>
        <v>Confirmado</v>
      </c>
      <c r="N413" s="30"/>
      <c r="O413" s="30"/>
      <c r="P413" s="44" t="str">
        <f t="shared" si="14"/>
        <v>HONDURAS</v>
      </c>
      <c r="Q413" s="30"/>
    </row>
    <row r="414" spans="1:17" ht="14.25" customHeight="1">
      <c r="A414" s="41" t="str">
        <f t="shared" si="12"/>
        <v>Villanueva43934403</v>
      </c>
      <c r="B414" s="41" t="str">
        <f>+COVID_CL_CONFIRMA!$H414&amp;COVID_CL_CONFIRMA!$E414</f>
        <v>Villanueva43934</v>
      </c>
      <c r="C414" s="41" t="str">
        <f t="shared" si="1"/>
        <v>Cortes43934</v>
      </c>
      <c r="D414" s="42">
        <f t="shared" si="2"/>
        <v>403</v>
      </c>
      <c r="E414" s="31">
        <v>43934</v>
      </c>
      <c r="F414" s="42">
        <f>+IFERROR(VLOOKUP(COVID_CL_CONFIRMA!$G414,'LOCALIZA HN'!$Q$9:$R$26,2,0),99)</f>
        <v>5</v>
      </c>
      <c r="G414" s="6" t="s">
        <v>32</v>
      </c>
      <c r="H414" s="12" t="s">
        <v>39</v>
      </c>
      <c r="I414" s="42" t="str">
        <f>+IFERROR(IF(VALUE(MID(VLOOKUP(H414,'LOCALIZA HN'!$B$9:$O$306,8,0),2,1))&lt;&gt;COVID_CL_CONFIRMA!$F414,"Error",VLOOKUP(H414,'LOCALIZA HN'!$B$9:$O$306,8,0)),99999)</f>
        <v>0511</v>
      </c>
      <c r="J414" s="8" t="s">
        <v>28</v>
      </c>
      <c r="K414" s="8">
        <v>43</v>
      </c>
      <c r="L414" s="11" t="s">
        <v>20</v>
      </c>
      <c r="M414" s="44" t="str">
        <f t="shared" si="13"/>
        <v>Confirmado</v>
      </c>
      <c r="N414" s="30"/>
      <c r="O414" s="30"/>
      <c r="P414" s="44" t="str">
        <f t="shared" si="14"/>
        <v>HONDURAS</v>
      </c>
      <c r="Q414" s="30"/>
    </row>
    <row r="415" spans="1:17" ht="14.25" customHeight="1">
      <c r="A415" s="41" t="str">
        <f t="shared" si="12"/>
        <v>San Pedro Sula43934404</v>
      </c>
      <c r="B415" s="41" t="str">
        <f>+COVID_CL_CONFIRMA!$H415&amp;COVID_CL_CONFIRMA!$E415</f>
        <v>San Pedro Sula43934</v>
      </c>
      <c r="C415" s="41" t="str">
        <f t="shared" si="1"/>
        <v>Cortes43934</v>
      </c>
      <c r="D415" s="42">
        <f t="shared" si="2"/>
        <v>404</v>
      </c>
      <c r="E415" s="31">
        <v>43934</v>
      </c>
      <c r="F415" s="42">
        <f>+IFERROR(VLOOKUP(COVID_CL_CONFIRMA!$G415,'LOCALIZA HN'!$Q$9:$R$26,2,0),99)</f>
        <v>5</v>
      </c>
      <c r="G415" s="6" t="s">
        <v>32</v>
      </c>
      <c r="H415" s="12" t="s">
        <v>33</v>
      </c>
      <c r="I415" s="42" t="str">
        <f>+IFERROR(IF(VALUE(MID(VLOOKUP(H415,'LOCALIZA HN'!$B$9:$O$306,8,0),2,1))&lt;&gt;COVID_CL_CONFIRMA!$F415,"Error",VLOOKUP(H415,'LOCALIZA HN'!$B$9:$O$306,8,0)),99999)</f>
        <v>0501</v>
      </c>
      <c r="J415" s="8" t="s">
        <v>28</v>
      </c>
      <c r="K415" s="8">
        <v>63</v>
      </c>
      <c r="L415" s="11" t="s">
        <v>20</v>
      </c>
      <c r="M415" s="44" t="str">
        <f t="shared" si="13"/>
        <v>Confirmado</v>
      </c>
      <c r="N415" s="30"/>
      <c r="O415" s="30"/>
      <c r="P415" s="44" t="str">
        <f t="shared" si="14"/>
        <v>HONDURAS</v>
      </c>
      <c r="Q415" s="30"/>
    </row>
    <row r="416" spans="1:17" ht="14.25" customHeight="1">
      <c r="A416" s="41" t="str">
        <f t="shared" si="12"/>
        <v>San Pedro Sula43934405</v>
      </c>
      <c r="B416" s="41" t="str">
        <f>+COVID_CL_CONFIRMA!$H416&amp;COVID_CL_CONFIRMA!$E416</f>
        <v>San Pedro Sula43934</v>
      </c>
      <c r="C416" s="41" t="str">
        <f t="shared" si="1"/>
        <v>Cortes43934</v>
      </c>
      <c r="D416" s="42">
        <f t="shared" si="2"/>
        <v>405</v>
      </c>
      <c r="E416" s="31">
        <v>43934</v>
      </c>
      <c r="F416" s="42">
        <f>+IFERROR(VLOOKUP(COVID_CL_CONFIRMA!$G416,'LOCALIZA HN'!$Q$9:$R$26,2,0),99)</f>
        <v>5</v>
      </c>
      <c r="G416" s="6" t="s">
        <v>32</v>
      </c>
      <c r="H416" s="12" t="s">
        <v>33</v>
      </c>
      <c r="I416" s="42" t="str">
        <f>+IFERROR(IF(VALUE(MID(VLOOKUP(H416,'LOCALIZA HN'!$B$9:$O$306,8,0),2,1))&lt;&gt;COVID_CL_CONFIRMA!$F416,"Error",VLOOKUP(H416,'LOCALIZA HN'!$B$9:$O$306,8,0)),99999)</f>
        <v>0501</v>
      </c>
      <c r="J416" s="8" t="s">
        <v>19</v>
      </c>
      <c r="K416" s="8">
        <v>52</v>
      </c>
      <c r="L416" s="11" t="s">
        <v>20</v>
      </c>
      <c r="M416" s="44" t="str">
        <f t="shared" si="13"/>
        <v>Confirmado</v>
      </c>
      <c r="N416" s="30"/>
      <c r="O416" s="30"/>
      <c r="P416" s="44" t="str">
        <f t="shared" si="14"/>
        <v>HONDURAS</v>
      </c>
      <c r="Q416" s="30"/>
    </row>
    <row r="417" spans="1:17" ht="14.25" customHeight="1">
      <c r="A417" s="41" t="str">
        <f t="shared" si="12"/>
        <v>Gracias43934406</v>
      </c>
      <c r="B417" s="41" t="str">
        <f>+COVID_CL_CONFIRMA!$H417&amp;COVID_CL_CONFIRMA!$E417</f>
        <v>Gracias43934</v>
      </c>
      <c r="C417" s="41" t="str">
        <f t="shared" si="1"/>
        <v>Lempira43934</v>
      </c>
      <c r="D417" s="42">
        <f t="shared" si="2"/>
        <v>406</v>
      </c>
      <c r="E417" s="31">
        <v>43934</v>
      </c>
      <c r="F417" s="42">
        <f>+IFERROR(VLOOKUP(COVID_CL_CONFIRMA!$G417,'LOCALIZA HN'!$Q$9:$R$26,2,0),99)</f>
        <v>13</v>
      </c>
      <c r="G417" s="6" t="s">
        <v>42</v>
      </c>
      <c r="H417" s="12" t="s">
        <v>93</v>
      </c>
      <c r="I417" s="42" t="str">
        <f>+IFERROR(IF(VALUE(MID(VLOOKUP(H417,'LOCALIZA HN'!$B$9:$O$306,8,0),2,1))&lt;&gt;COVID_CL_CONFIRMA!$F417,"Error",VLOOKUP(H417,'LOCALIZA HN'!$B$9:$O$306,8,0)),99999)</f>
        <v>Error</v>
      </c>
      <c r="J417" s="8" t="s">
        <v>28</v>
      </c>
      <c r="K417" s="8">
        <v>79</v>
      </c>
      <c r="L417" s="11" t="s">
        <v>20</v>
      </c>
      <c r="M417" s="44" t="str">
        <f t="shared" si="13"/>
        <v>Confirmado</v>
      </c>
      <c r="N417" s="30"/>
      <c r="O417" s="30"/>
      <c r="P417" s="44" t="str">
        <f t="shared" si="14"/>
        <v>HONDURAS</v>
      </c>
      <c r="Q417" s="30"/>
    </row>
    <row r="418" spans="1:17" ht="14.25" customHeight="1">
      <c r="A418" s="41" t="str">
        <f t="shared" si="12"/>
        <v>San Pedro Sula43934407</v>
      </c>
      <c r="B418" s="41" t="str">
        <f>+COVID_CL_CONFIRMA!$H418&amp;COVID_CL_CONFIRMA!$E418</f>
        <v>San Pedro Sula43934</v>
      </c>
      <c r="C418" s="41" t="str">
        <f t="shared" si="1"/>
        <v>Cortes43934</v>
      </c>
      <c r="D418" s="42">
        <f t="shared" si="2"/>
        <v>407</v>
      </c>
      <c r="E418" s="31">
        <v>43934</v>
      </c>
      <c r="F418" s="42">
        <f>+IFERROR(VLOOKUP(COVID_CL_CONFIRMA!$G418,'LOCALIZA HN'!$Q$9:$R$26,2,0),99)</f>
        <v>5</v>
      </c>
      <c r="G418" s="6" t="s">
        <v>32</v>
      </c>
      <c r="H418" s="12" t="s">
        <v>33</v>
      </c>
      <c r="I418" s="42" t="str">
        <f>+IFERROR(IF(VALUE(MID(VLOOKUP(H418,'LOCALIZA HN'!$B$9:$O$306,8,0),2,1))&lt;&gt;COVID_CL_CONFIRMA!$F418,"Error",VLOOKUP(H418,'LOCALIZA HN'!$B$9:$O$306,8,0)),99999)</f>
        <v>0501</v>
      </c>
      <c r="J418" s="8" t="s">
        <v>28</v>
      </c>
      <c r="K418" s="8">
        <v>38</v>
      </c>
      <c r="L418" s="11" t="s">
        <v>20</v>
      </c>
      <c r="M418" s="44" t="str">
        <f t="shared" si="13"/>
        <v>Confirmado</v>
      </c>
      <c r="N418" s="30"/>
      <c r="O418" s="30"/>
      <c r="P418" s="44" t="str">
        <f t="shared" si="14"/>
        <v>HONDURAS</v>
      </c>
      <c r="Q418" s="30"/>
    </row>
    <row r="419" spans="1:17" ht="14.25" customHeight="1">
      <c r="A419" s="41" t="str">
        <f t="shared" si="12"/>
        <v>Distrito Central43935408</v>
      </c>
      <c r="B419" s="41" t="str">
        <f>+COVID_CL_CONFIRMA!$H419&amp;COVID_CL_CONFIRMA!$E419</f>
        <v>Distrito Central43935</v>
      </c>
      <c r="C419" s="41" t="str">
        <f t="shared" si="1"/>
        <v>Francisco Morazan43935</v>
      </c>
      <c r="D419" s="42">
        <f t="shared" si="2"/>
        <v>408</v>
      </c>
      <c r="E419" s="31">
        <v>43935</v>
      </c>
      <c r="F419" s="42">
        <f>+IFERROR(VLOOKUP(COVID_CL_CONFIRMA!$G419,'LOCALIZA HN'!$Q$9:$R$26,2,0),99)</f>
        <v>8</v>
      </c>
      <c r="G419" s="6" t="s">
        <v>17</v>
      </c>
      <c r="H419" s="12" t="s">
        <v>18</v>
      </c>
      <c r="I419" s="42" t="str">
        <f>+IFERROR(IF(VALUE(MID(VLOOKUP(H419,'LOCALIZA HN'!$B$9:$O$306,8,0),2,1))&lt;&gt;COVID_CL_CONFIRMA!$F419,"Error",VLOOKUP(H419,'LOCALIZA HN'!$B$9:$O$306,8,0)),99999)</f>
        <v>0801</v>
      </c>
      <c r="J419" s="8" t="s">
        <v>19</v>
      </c>
      <c r="K419" s="8">
        <v>66</v>
      </c>
      <c r="L419" s="11" t="s">
        <v>20</v>
      </c>
      <c r="M419" s="44" t="str">
        <f t="shared" si="13"/>
        <v>Confirmado</v>
      </c>
      <c r="N419" s="30"/>
      <c r="O419" s="30"/>
      <c r="P419" s="44" t="str">
        <f t="shared" si="14"/>
        <v>HONDURAS</v>
      </c>
      <c r="Q419" s="30"/>
    </row>
    <row r="420" spans="1:17" ht="14.25" customHeight="1">
      <c r="A420" s="41" t="str">
        <f t="shared" si="12"/>
        <v>La Ceiba43935409</v>
      </c>
      <c r="B420" s="41" t="str">
        <f>+COVID_CL_CONFIRMA!$H420&amp;COVID_CL_CONFIRMA!$E420</f>
        <v>La Ceiba43935</v>
      </c>
      <c r="C420" s="41" t="str">
        <f t="shared" si="1"/>
        <v>Atlantida43935</v>
      </c>
      <c r="D420" s="42">
        <f t="shared" si="2"/>
        <v>409</v>
      </c>
      <c r="E420" s="31">
        <v>43935</v>
      </c>
      <c r="F420" s="42">
        <f>+IFERROR(VLOOKUP(COVID_CL_CONFIRMA!$G420,'LOCALIZA HN'!$Q$9:$R$26,2,0),99)</f>
        <v>1</v>
      </c>
      <c r="G420" s="6" t="s">
        <v>23</v>
      </c>
      <c r="H420" s="12" t="s">
        <v>24</v>
      </c>
      <c r="I420" s="42" t="str">
        <f>+IFERROR(IF(VALUE(MID(VLOOKUP(H420,'LOCALIZA HN'!$B$9:$O$306,8,0),2,1))&lt;&gt;COVID_CL_CONFIRMA!$F420,"Error",VLOOKUP(H420,'LOCALIZA HN'!$B$9:$O$306,8,0)),99999)</f>
        <v>0101</v>
      </c>
      <c r="J420" s="8" t="s">
        <v>19</v>
      </c>
      <c r="K420" s="8">
        <v>65</v>
      </c>
      <c r="L420" s="11" t="s">
        <v>20</v>
      </c>
      <c r="M420" s="44" t="str">
        <f t="shared" si="13"/>
        <v>Confirmado</v>
      </c>
      <c r="N420" s="29" t="s">
        <v>94</v>
      </c>
      <c r="O420" s="29" t="s">
        <v>95</v>
      </c>
      <c r="P420" s="44" t="str">
        <f t="shared" si="14"/>
        <v>HONDURAS</v>
      </c>
      <c r="Q420" s="30"/>
    </row>
    <row r="421" spans="1:17" ht="14.25" customHeight="1">
      <c r="A421" s="41" t="str">
        <f t="shared" si="12"/>
        <v>La Ceiba43935410</v>
      </c>
      <c r="B421" s="41" t="str">
        <f>+COVID_CL_CONFIRMA!$H421&amp;COVID_CL_CONFIRMA!$E421</f>
        <v>La Ceiba43935</v>
      </c>
      <c r="C421" s="41" t="str">
        <f t="shared" si="1"/>
        <v>Atlantida43935</v>
      </c>
      <c r="D421" s="42">
        <f t="shared" si="2"/>
        <v>410</v>
      </c>
      <c r="E421" s="31">
        <v>43935</v>
      </c>
      <c r="F421" s="42">
        <f>+IFERROR(VLOOKUP(COVID_CL_CONFIRMA!$G421,'LOCALIZA HN'!$Q$9:$R$26,2,0),99)</f>
        <v>1</v>
      </c>
      <c r="G421" s="6" t="s">
        <v>23</v>
      </c>
      <c r="H421" s="12" t="s">
        <v>24</v>
      </c>
      <c r="I421" s="42" t="str">
        <f>+IFERROR(IF(VALUE(MID(VLOOKUP(H421,'LOCALIZA HN'!$B$9:$O$306,8,0),2,1))&lt;&gt;COVID_CL_CONFIRMA!$F421,"Error",VLOOKUP(H421,'LOCALIZA HN'!$B$9:$O$306,8,0)),99999)</f>
        <v>0101</v>
      </c>
      <c r="J421" s="8" t="s">
        <v>19</v>
      </c>
      <c r="K421" s="8">
        <v>51</v>
      </c>
      <c r="L421" s="11" t="s">
        <v>20</v>
      </c>
      <c r="M421" s="44" t="str">
        <f t="shared" si="13"/>
        <v>Confirmado</v>
      </c>
      <c r="N421" s="29" t="s">
        <v>96</v>
      </c>
      <c r="O421" s="29" t="s">
        <v>97</v>
      </c>
      <c r="P421" s="44" t="str">
        <f t="shared" si="14"/>
        <v>HONDURAS</v>
      </c>
      <c r="Q421" s="30"/>
    </row>
    <row r="422" spans="1:17" ht="14.25" customHeight="1">
      <c r="A422" s="41" t="str">
        <f t="shared" si="12"/>
        <v>Choloma43935411</v>
      </c>
      <c r="B422" s="41" t="str">
        <f>+COVID_CL_CONFIRMA!$H422&amp;COVID_CL_CONFIRMA!$E422</f>
        <v>Choloma43935</v>
      </c>
      <c r="C422" s="41" t="str">
        <f t="shared" si="1"/>
        <v>Cortes43935</v>
      </c>
      <c r="D422" s="42">
        <f t="shared" si="2"/>
        <v>411</v>
      </c>
      <c r="E422" s="31">
        <v>43935</v>
      </c>
      <c r="F422" s="42">
        <f>+IFERROR(VLOOKUP(COVID_CL_CONFIRMA!$G422,'LOCALIZA HN'!$Q$9:$R$26,2,0),99)</f>
        <v>5</v>
      </c>
      <c r="G422" s="6" t="s">
        <v>32</v>
      </c>
      <c r="H422" s="12" t="s">
        <v>48</v>
      </c>
      <c r="I422" s="42" t="str">
        <f>+IFERROR(IF(VALUE(MID(VLOOKUP(H422,'LOCALIZA HN'!$B$9:$O$306,8,0),2,1))&lt;&gt;COVID_CL_CONFIRMA!$F422,"Error",VLOOKUP(H422,'LOCALIZA HN'!$B$9:$O$306,8,0)),99999)</f>
        <v>0502</v>
      </c>
      <c r="J422" s="8" t="s">
        <v>19</v>
      </c>
      <c r="K422" s="8">
        <v>67</v>
      </c>
      <c r="L422" s="11" t="s">
        <v>20</v>
      </c>
      <c r="M422" s="44" t="str">
        <f t="shared" si="13"/>
        <v>Confirmado</v>
      </c>
      <c r="N422" s="30"/>
      <c r="O422" s="30"/>
      <c r="P422" s="44" t="str">
        <f t="shared" si="14"/>
        <v>HONDURAS</v>
      </c>
      <c r="Q422" s="30"/>
    </row>
    <row r="423" spans="1:17" ht="14.25" customHeight="1">
      <c r="A423" s="41" t="str">
        <f t="shared" si="12"/>
        <v>San Pedro Sula43935412</v>
      </c>
      <c r="B423" s="41" t="str">
        <f>+COVID_CL_CONFIRMA!$H423&amp;COVID_CL_CONFIRMA!$E423</f>
        <v>San Pedro Sula43935</v>
      </c>
      <c r="C423" s="41" t="str">
        <f t="shared" si="1"/>
        <v>Cortes43935</v>
      </c>
      <c r="D423" s="42">
        <f t="shared" si="2"/>
        <v>412</v>
      </c>
      <c r="E423" s="31">
        <v>43935</v>
      </c>
      <c r="F423" s="42">
        <f>+IFERROR(VLOOKUP(COVID_CL_CONFIRMA!$G423,'LOCALIZA HN'!$Q$9:$R$26,2,0),99)</f>
        <v>5</v>
      </c>
      <c r="G423" s="6" t="s">
        <v>32</v>
      </c>
      <c r="H423" s="12" t="s">
        <v>33</v>
      </c>
      <c r="I423" s="42" t="str">
        <f>+IFERROR(IF(VALUE(MID(VLOOKUP(H423,'LOCALIZA HN'!$B$9:$O$306,8,0),2,1))&lt;&gt;COVID_CL_CONFIRMA!$F423,"Error",VLOOKUP(H423,'LOCALIZA HN'!$B$9:$O$306,8,0)),99999)</f>
        <v>0501</v>
      </c>
      <c r="J423" s="8" t="s">
        <v>19</v>
      </c>
      <c r="K423" s="8">
        <v>37</v>
      </c>
      <c r="L423" s="11" t="s">
        <v>20</v>
      </c>
      <c r="M423" s="44" t="str">
        <f t="shared" si="13"/>
        <v>Confirmado</v>
      </c>
      <c r="N423" s="30"/>
      <c r="O423" s="30"/>
      <c r="P423" s="44" t="str">
        <f t="shared" si="14"/>
        <v>HONDURAS</v>
      </c>
      <c r="Q423" s="30"/>
    </row>
    <row r="424" spans="1:17" ht="14.25" customHeight="1">
      <c r="A424" s="41" t="str">
        <f t="shared" si="12"/>
        <v>San Pedro Sula43935413</v>
      </c>
      <c r="B424" s="41" t="str">
        <f>+COVID_CL_CONFIRMA!$H424&amp;COVID_CL_CONFIRMA!$E424</f>
        <v>San Pedro Sula43935</v>
      </c>
      <c r="C424" s="41" t="str">
        <f t="shared" si="1"/>
        <v>Cortes43935</v>
      </c>
      <c r="D424" s="42">
        <f t="shared" si="2"/>
        <v>413</v>
      </c>
      <c r="E424" s="31">
        <v>43935</v>
      </c>
      <c r="F424" s="42">
        <f>+IFERROR(VLOOKUP(COVID_CL_CONFIRMA!$G424,'LOCALIZA HN'!$Q$9:$R$26,2,0),99)</f>
        <v>5</v>
      </c>
      <c r="G424" s="6" t="s">
        <v>32</v>
      </c>
      <c r="H424" s="12" t="s">
        <v>33</v>
      </c>
      <c r="I424" s="42" t="str">
        <f>+IFERROR(IF(VALUE(MID(VLOOKUP(H424,'LOCALIZA HN'!$B$9:$O$306,8,0),2,1))&lt;&gt;COVID_CL_CONFIRMA!$F424,"Error",VLOOKUP(H424,'LOCALIZA HN'!$B$9:$O$306,8,0)),99999)</f>
        <v>0501</v>
      </c>
      <c r="J424" s="8" t="s">
        <v>19</v>
      </c>
      <c r="K424" s="8">
        <v>23</v>
      </c>
      <c r="L424" s="11" t="s">
        <v>20</v>
      </c>
      <c r="M424" s="44" t="str">
        <f t="shared" si="13"/>
        <v>Confirmado</v>
      </c>
      <c r="N424" s="30"/>
      <c r="O424" s="30"/>
      <c r="P424" s="44" t="str">
        <f t="shared" si="14"/>
        <v>HONDURAS</v>
      </c>
      <c r="Q424" s="30"/>
    </row>
    <row r="425" spans="1:17" ht="14.25" customHeight="1">
      <c r="A425" s="41" t="str">
        <f t="shared" si="12"/>
        <v>San Pedro Sula43935414</v>
      </c>
      <c r="B425" s="41" t="str">
        <f>+COVID_CL_CONFIRMA!$H425&amp;COVID_CL_CONFIRMA!$E425</f>
        <v>San Pedro Sula43935</v>
      </c>
      <c r="C425" s="41" t="str">
        <f t="shared" si="1"/>
        <v>Cortes43935</v>
      </c>
      <c r="D425" s="42">
        <f t="shared" si="2"/>
        <v>414</v>
      </c>
      <c r="E425" s="31">
        <v>43935</v>
      </c>
      <c r="F425" s="42">
        <f>+IFERROR(VLOOKUP(COVID_CL_CONFIRMA!$G425,'LOCALIZA HN'!$Q$9:$R$26,2,0),99)</f>
        <v>5</v>
      </c>
      <c r="G425" s="6" t="s">
        <v>32</v>
      </c>
      <c r="H425" s="12" t="s">
        <v>33</v>
      </c>
      <c r="I425" s="42" t="str">
        <f>+IFERROR(IF(VALUE(MID(VLOOKUP(H425,'LOCALIZA HN'!$B$9:$O$306,8,0),2,1))&lt;&gt;COVID_CL_CONFIRMA!$F425,"Error",VLOOKUP(H425,'LOCALIZA HN'!$B$9:$O$306,8,0)),99999)</f>
        <v>0501</v>
      </c>
      <c r="J425" s="8" t="s">
        <v>19</v>
      </c>
      <c r="K425" s="8">
        <v>40</v>
      </c>
      <c r="L425" s="11" t="s">
        <v>20</v>
      </c>
      <c r="M425" s="44" t="str">
        <f t="shared" si="13"/>
        <v>Confirmado</v>
      </c>
      <c r="N425" s="30"/>
      <c r="O425" s="30"/>
      <c r="P425" s="44" t="str">
        <f t="shared" si="14"/>
        <v>HONDURAS</v>
      </c>
      <c r="Q425" s="30"/>
    </row>
    <row r="426" spans="1:17" ht="14.25" customHeight="1">
      <c r="A426" s="41" t="str">
        <f t="shared" si="12"/>
        <v>San Pedro Sula43935415</v>
      </c>
      <c r="B426" s="41" t="str">
        <f>+COVID_CL_CONFIRMA!$H426&amp;COVID_CL_CONFIRMA!$E426</f>
        <v>San Pedro Sula43935</v>
      </c>
      <c r="C426" s="41" t="str">
        <f t="shared" si="1"/>
        <v>Cortes43935</v>
      </c>
      <c r="D426" s="42">
        <f t="shared" si="2"/>
        <v>415</v>
      </c>
      <c r="E426" s="31">
        <v>43935</v>
      </c>
      <c r="F426" s="42">
        <f>+IFERROR(VLOOKUP(COVID_CL_CONFIRMA!$G426,'LOCALIZA HN'!$Q$9:$R$26,2,0),99)</f>
        <v>5</v>
      </c>
      <c r="G426" s="6" t="s">
        <v>32</v>
      </c>
      <c r="H426" s="12" t="s">
        <v>33</v>
      </c>
      <c r="I426" s="42" t="str">
        <f>+IFERROR(IF(VALUE(MID(VLOOKUP(H426,'LOCALIZA HN'!$B$9:$O$306,8,0),2,1))&lt;&gt;COVID_CL_CONFIRMA!$F426,"Error",VLOOKUP(H426,'LOCALIZA HN'!$B$9:$O$306,8,0)),99999)</f>
        <v>0501</v>
      </c>
      <c r="J426" s="8" t="s">
        <v>19</v>
      </c>
      <c r="K426" s="8">
        <v>30</v>
      </c>
      <c r="L426" s="11" t="s">
        <v>20</v>
      </c>
      <c r="M426" s="44" t="str">
        <f t="shared" si="13"/>
        <v>Confirmado</v>
      </c>
      <c r="N426" s="30"/>
      <c r="O426" s="30"/>
      <c r="P426" s="44" t="str">
        <f t="shared" si="14"/>
        <v>HONDURAS</v>
      </c>
      <c r="Q426" s="30"/>
    </row>
    <row r="427" spans="1:17" ht="14.25" customHeight="1">
      <c r="A427" s="41" t="str">
        <f t="shared" si="12"/>
        <v>San Pedro Sula43935416</v>
      </c>
      <c r="B427" s="41" t="str">
        <f>+COVID_CL_CONFIRMA!$H427&amp;COVID_CL_CONFIRMA!$E427</f>
        <v>San Pedro Sula43935</v>
      </c>
      <c r="C427" s="41" t="str">
        <f t="shared" si="1"/>
        <v>Cortes43935</v>
      </c>
      <c r="D427" s="42">
        <f t="shared" si="2"/>
        <v>416</v>
      </c>
      <c r="E427" s="31">
        <v>43935</v>
      </c>
      <c r="F427" s="42">
        <f>+IFERROR(VLOOKUP(COVID_CL_CONFIRMA!$G427,'LOCALIZA HN'!$Q$9:$R$26,2,0),99)</f>
        <v>5</v>
      </c>
      <c r="G427" s="6" t="s">
        <v>32</v>
      </c>
      <c r="H427" s="12" t="s">
        <v>33</v>
      </c>
      <c r="I427" s="42" t="str">
        <f>+IFERROR(IF(VALUE(MID(VLOOKUP(H427,'LOCALIZA HN'!$B$9:$O$306,8,0),2,1))&lt;&gt;COVID_CL_CONFIRMA!$F427,"Error",VLOOKUP(H427,'LOCALIZA HN'!$B$9:$O$306,8,0)),99999)</f>
        <v>0501</v>
      </c>
      <c r="J427" s="8" t="s">
        <v>19</v>
      </c>
      <c r="K427" s="8">
        <v>43</v>
      </c>
      <c r="L427" s="11" t="s">
        <v>20</v>
      </c>
      <c r="M427" s="44" t="str">
        <f t="shared" si="13"/>
        <v>Confirmado</v>
      </c>
      <c r="N427" s="30"/>
      <c r="O427" s="30"/>
      <c r="P427" s="44" t="str">
        <f t="shared" si="14"/>
        <v>HONDURAS</v>
      </c>
      <c r="Q427" s="30"/>
    </row>
    <row r="428" spans="1:17" ht="14.25" customHeight="1">
      <c r="A428" s="41" t="str">
        <f t="shared" si="12"/>
        <v>Choloma43935417</v>
      </c>
      <c r="B428" s="41" t="str">
        <f>+COVID_CL_CONFIRMA!$H428&amp;COVID_CL_CONFIRMA!$E428</f>
        <v>Choloma43935</v>
      </c>
      <c r="C428" s="41" t="str">
        <f t="shared" si="1"/>
        <v>Cortes43935</v>
      </c>
      <c r="D428" s="42">
        <f t="shared" si="2"/>
        <v>417</v>
      </c>
      <c r="E428" s="31">
        <v>43935</v>
      </c>
      <c r="F428" s="42">
        <f>+IFERROR(VLOOKUP(COVID_CL_CONFIRMA!$G428,'LOCALIZA HN'!$Q$9:$R$26,2,0),99)</f>
        <v>5</v>
      </c>
      <c r="G428" s="6" t="s">
        <v>32</v>
      </c>
      <c r="H428" s="12" t="s">
        <v>48</v>
      </c>
      <c r="I428" s="42" t="str">
        <f>+IFERROR(IF(VALUE(MID(VLOOKUP(H428,'LOCALIZA HN'!$B$9:$O$306,8,0),2,1))&lt;&gt;COVID_CL_CONFIRMA!$F428,"Error",VLOOKUP(H428,'LOCALIZA HN'!$B$9:$O$306,8,0)),99999)</f>
        <v>0502</v>
      </c>
      <c r="J428" s="8" t="s">
        <v>28</v>
      </c>
      <c r="K428" s="8">
        <v>51</v>
      </c>
      <c r="L428" s="11" t="s">
        <v>20</v>
      </c>
      <c r="M428" s="44" t="str">
        <f t="shared" si="13"/>
        <v>Confirmado</v>
      </c>
      <c r="N428" s="30"/>
      <c r="O428" s="30"/>
      <c r="P428" s="44" t="str">
        <f t="shared" si="14"/>
        <v>HONDURAS</v>
      </c>
      <c r="Q428" s="30"/>
    </row>
    <row r="429" spans="1:17" ht="14.25" customHeight="1">
      <c r="A429" s="41" t="str">
        <f t="shared" si="12"/>
        <v>San Pedro Sula43935418</v>
      </c>
      <c r="B429" s="41" t="str">
        <f>+COVID_CL_CONFIRMA!$H429&amp;COVID_CL_CONFIRMA!$E429</f>
        <v>San Pedro Sula43935</v>
      </c>
      <c r="C429" s="41" t="str">
        <f t="shared" si="1"/>
        <v>Cortes43935</v>
      </c>
      <c r="D429" s="42">
        <f t="shared" si="2"/>
        <v>418</v>
      </c>
      <c r="E429" s="31">
        <v>43935</v>
      </c>
      <c r="F429" s="42">
        <f>+IFERROR(VLOOKUP(COVID_CL_CONFIRMA!$G429,'LOCALIZA HN'!$Q$9:$R$26,2,0),99)</f>
        <v>5</v>
      </c>
      <c r="G429" s="6" t="s">
        <v>32</v>
      </c>
      <c r="H429" s="12" t="s">
        <v>33</v>
      </c>
      <c r="I429" s="42" t="str">
        <f>+IFERROR(IF(VALUE(MID(VLOOKUP(H429,'LOCALIZA HN'!$B$9:$O$306,8,0),2,1))&lt;&gt;COVID_CL_CONFIRMA!$F429,"Error",VLOOKUP(H429,'LOCALIZA HN'!$B$9:$O$306,8,0)),99999)</f>
        <v>0501</v>
      </c>
      <c r="J429" s="8" t="s">
        <v>28</v>
      </c>
      <c r="K429" s="8"/>
      <c r="L429" s="11" t="s">
        <v>20</v>
      </c>
      <c r="M429" s="44" t="str">
        <f t="shared" si="13"/>
        <v>Confirmado</v>
      </c>
      <c r="N429" s="30"/>
      <c r="O429" s="30"/>
      <c r="P429" s="44" t="str">
        <f t="shared" si="14"/>
        <v>HONDURAS</v>
      </c>
      <c r="Q429" s="30"/>
    </row>
    <row r="430" spans="1:17" ht="14.25" customHeight="1">
      <c r="A430" s="41" t="str">
        <f t="shared" si="12"/>
        <v>San Pedro Sula43935419</v>
      </c>
      <c r="B430" s="41" t="str">
        <f>+COVID_CL_CONFIRMA!$H430&amp;COVID_CL_CONFIRMA!$E430</f>
        <v>San Pedro Sula43935</v>
      </c>
      <c r="C430" s="41" t="str">
        <f t="shared" si="1"/>
        <v>Cortes43935</v>
      </c>
      <c r="D430" s="42">
        <f t="shared" si="2"/>
        <v>419</v>
      </c>
      <c r="E430" s="31">
        <v>43935</v>
      </c>
      <c r="F430" s="42">
        <f>+IFERROR(VLOOKUP(COVID_CL_CONFIRMA!$G430,'LOCALIZA HN'!$Q$9:$R$26,2,0),99)</f>
        <v>5</v>
      </c>
      <c r="G430" s="6" t="s">
        <v>32</v>
      </c>
      <c r="H430" s="12" t="s">
        <v>33</v>
      </c>
      <c r="I430" s="42" t="str">
        <f>+IFERROR(IF(VALUE(MID(VLOOKUP(H430,'LOCALIZA HN'!$B$9:$O$306,8,0),2,1))&lt;&gt;COVID_CL_CONFIRMA!$F430,"Error",VLOOKUP(H430,'LOCALIZA HN'!$B$9:$O$306,8,0)),99999)</f>
        <v>0501</v>
      </c>
      <c r="J430" s="8" t="s">
        <v>28</v>
      </c>
      <c r="K430" s="8">
        <v>49</v>
      </c>
      <c r="L430" s="11" t="s">
        <v>20</v>
      </c>
      <c r="M430" s="44" t="str">
        <f t="shared" si="13"/>
        <v>Confirmado</v>
      </c>
      <c r="N430" s="30"/>
      <c r="O430" s="30"/>
      <c r="P430" s="44" t="str">
        <f t="shared" si="14"/>
        <v>HONDURAS</v>
      </c>
      <c r="Q430" s="30"/>
    </row>
    <row r="431" spans="1:17" ht="14.25" customHeight="1">
      <c r="A431" s="41" t="str">
        <f t="shared" si="12"/>
        <v>El Progreso43937420</v>
      </c>
      <c r="B431" s="41" t="str">
        <f>+COVID_CL_CONFIRMA!$H431&amp;COVID_CL_CONFIRMA!$E431</f>
        <v>El Progreso43937</v>
      </c>
      <c r="C431" s="41" t="str">
        <f t="shared" si="1"/>
        <v>Yoro43937</v>
      </c>
      <c r="D431" s="42">
        <f t="shared" si="2"/>
        <v>420</v>
      </c>
      <c r="E431" s="31">
        <v>43937</v>
      </c>
      <c r="F431" s="42">
        <f>+IFERROR(VLOOKUP(COVID_CL_CONFIRMA!$G431,'LOCALIZA HN'!$Q$9:$R$26,2,0),99)</f>
        <v>18</v>
      </c>
      <c r="G431" s="6" t="s">
        <v>46</v>
      </c>
      <c r="H431" s="12" t="s">
        <v>69</v>
      </c>
      <c r="I431" s="42" t="str">
        <f>+IFERROR(IF(VALUE(MID(VLOOKUP(H431,'LOCALIZA HN'!$B$9:$O$306,8,0),2,1))&lt;&gt;COVID_CL_CONFIRMA!$F431,"Error",VLOOKUP(H431,'LOCALIZA HN'!$B$9:$O$306,8,0)),99999)</f>
        <v>Error</v>
      </c>
      <c r="J431" s="8" t="s">
        <v>28</v>
      </c>
      <c r="K431" s="8">
        <v>57</v>
      </c>
      <c r="L431" s="11" t="s">
        <v>20</v>
      </c>
      <c r="M431" s="44" t="str">
        <f t="shared" si="13"/>
        <v>Confirmado</v>
      </c>
      <c r="N431" s="30"/>
      <c r="O431" s="30"/>
      <c r="P431" s="44" t="str">
        <f t="shared" si="14"/>
        <v>HONDURAS</v>
      </c>
      <c r="Q431" s="30"/>
    </row>
    <row r="432" spans="1:17" ht="14.25" customHeight="1">
      <c r="A432" s="41" t="str">
        <f t="shared" si="12"/>
        <v>Puerto Cortes43937421</v>
      </c>
      <c r="B432" s="41" t="str">
        <f>+COVID_CL_CONFIRMA!$H432&amp;COVID_CL_CONFIRMA!$E432</f>
        <v>Puerto Cortes43937</v>
      </c>
      <c r="C432" s="41" t="str">
        <f t="shared" si="1"/>
        <v>Cortes43937</v>
      </c>
      <c r="D432" s="42">
        <f t="shared" si="2"/>
        <v>421</v>
      </c>
      <c r="E432" s="31">
        <v>43937</v>
      </c>
      <c r="F432" s="42">
        <f>+IFERROR(VLOOKUP(COVID_CL_CONFIRMA!$G432,'LOCALIZA HN'!$Q$9:$R$26,2,0),99)</f>
        <v>5</v>
      </c>
      <c r="G432" s="6" t="s">
        <v>32</v>
      </c>
      <c r="H432" s="12" t="s">
        <v>38</v>
      </c>
      <c r="I432" s="42" t="str">
        <f>+IFERROR(IF(VALUE(MID(VLOOKUP(H432,'LOCALIZA HN'!$B$9:$O$306,8,0),2,1))&lt;&gt;COVID_CL_CONFIRMA!$F432,"Error",VLOOKUP(H432,'LOCALIZA HN'!$B$9:$O$306,8,0)),99999)</f>
        <v>0506</v>
      </c>
      <c r="J432" s="8" t="s">
        <v>28</v>
      </c>
      <c r="K432" s="8">
        <v>43</v>
      </c>
      <c r="L432" s="11" t="s">
        <v>20</v>
      </c>
      <c r="M432" s="44" t="str">
        <f t="shared" si="13"/>
        <v>Confirmado</v>
      </c>
      <c r="N432" s="30"/>
      <c r="O432" s="30"/>
      <c r="P432" s="44" t="str">
        <f t="shared" si="14"/>
        <v>HONDURAS</v>
      </c>
      <c r="Q432" s="30"/>
    </row>
    <row r="433" spans="1:17" ht="14.25" customHeight="1">
      <c r="A433" s="41" t="str">
        <f t="shared" si="12"/>
        <v>La Ceiba43937422</v>
      </c>
      <c r="B433" s="41" t="str">
        <f>+COVID_CL_CONFIRMA!$H433&amp;COVID_CL_CONFIRMA!$E433</f>
        <v>La Ceiba43937</v>
      </c>
      <c r="C433" s="41" t="str">
        <f t="shared" si="1"/>
        <v>Atlantida43937</v>
      </c>
      <c r="D433" s="42">
        <f t="shared" si="2"/>
        <v>422</v>
      </c>
      <c r="E433" s="31">
        <v>43937</v>
      </c>
      <c r="F433" s="42">
        <f>+IFERROR(VLOOKUP(COVID_CL_CONFIRMA!$G433,'LOCALIZA HN'!$Q$9:$R$26,2,0),99)</f>
        <v>1</v>
      </c>
      <c r="G433" s="6" t="s">
        <v>23</v>
      </c>
      <c r="H433" s="12" t="s">
        <v>24</v>
      </c>
      <c r="I433" s="42" t="str">
        <f>+IFERROR(IF(VALUE(MID(VLOOKUP(H433,'LOCALIZA HN'!$B$9:$O$306,8,0),2,1))&lt;&gt;COVID_CL_CONFIRMA!$F433,"Error",VLOOKUP(H433,'LOCALIZA HN'!$B$9:$O$306,8,0)),99999)</f>
        <v>0101</v>
      </c>
      <c r="J433" s="8" t="s">
        <v>28</v>
      </c>
      <c r="K433" s="8">
        <v>43</v>
      </c>
      <c r="L433" s="11" t="s">
        <v>20</v>
      </c>
      <c r="M433" s="44" t="str">
        <f t="shared" si="13"/>
        <v>Confirmado</v>
      </c>
      <c r="N433" s="29" t="s">
        <v>98</v>
      </c>
      <c r="O433" s="29" t="s">
        <v>99</v>
      </c>
      <c r="P433" s="44" t="str">
        <f t="shared" si="14"/>
        <v>HONDURAS</v>
      </c>
      <c r="Q433" s="30"/>
    </row>
    <row r="434" spans="1:17" ht="14.25" customHeight="1">
      <c r="A434" s="41" t="str">
        <f t="shared" si="12"/>
        <v>San Pedro Sula43937423</v>
      </c>
      <c r="B434" s="41" t="str">
        <f>+COVID_CL_CONFIRMA!$H434&amp;COVID_CL_CONFIRMA!$E434</f>
        <v>San Pedro Sula43937</v>
      </c>
      <c r="C434" s="41" t="str">
        <f t="shared" si="1"/>
        <v>Cortes43937</v>
      </c>
      <c r="D434" s="42">
        <f t="shared" si="2"/>
        <v>423</v>
      </c>
      <c r="E434" s="31">
        <v>43937</v>
      </c>
      <c r="F434" s="42">
        <f>+IFERROR(VLOOKUP(COVID_CL_CONFIRMA!$G434,'LOCALIZA HN'!$Q$9:$R$26,2,0),99)</f>
        <v>5</v>
      </c>
      <c r="G434" s="6" t="s">
        <v>32</v>
      </c>
      <c r="H434" s="12" t="s">
        <v>33</v>
      </c>
      <c r="I434" s="42" t="str">
        <f>+IFERROR(IF(VALUE(MID(VLOOKUP(H434,'LOCALIZA HN'!$B$9:$O$306,8,0),2,1))&lt;&gt;COVID_CL_CONFIRMA!$F434,"Error",VLOOKUP(H434,'LOCALIZA HN'!$B$9:$O$306,8,0)),99999)</f>
        <v>0501</v>
      </c>
      <c r="J434" s="8" t="s">
        <v>19</v>
      </c>
      <c r="K434" s="8">
        <v>32</v>
      </c>
      <c r="L434" s="11" t="s">
        <v>20</v>
      </c>
      <c r="M434" s="44" t="str">
        <f t="shared" si="13"/>
        <v>Confirmado</v>
      </c>
      <c r="N434" s="30"/>
      <c r="O434" s="30"/>
      <c r="P434" s="44" t="str">
        <f t="shared" si="14"/>
        <v>HONDURAS</v>
      </c>
      <c r="Q434" s="30"/>
    </row>
    <row r="435" spans="1:17" ht="14.25" customHeight="1">
      <c r="A435" s="41" t="str">
        <f t="shared" si="12"/>
        <v>La Ceiba43937424</v>
      </c>
      <c r="B435" s="41" t="str">
        <f>+COVID_CL_CONFIRMA!$H435&amp;COVID_CL_CONFIRMA!$E435</f>
        <v>La Ceiba43937</v>
      </c>
      <c r="C435" s="41" t="str">
        <f t="shared" si="1"/>
        <v>Atlantida43937</v>
      </c>
      <c r="D435" s="42">
        <f t="shared" si="2"/>
        <v>424</v>
      </c>
      <c r="E435" s="31">
        <v>43937</v>
      </c>
      <c r="F435" s="42">
        <f>+IFERROR(VLOOKUP(COVID_CL_CONFIRMA!$G435,'LOCALIZA HN'!$Q$9:$R$26,2,0),99)</f>
        <v>1</v>
      </c>
      <c r="G435" s="6" t="s">
        <v>23</v>
      </c>
      <c r="H435" s="12" t="s">
        <v>24</v>
      </c>
      <c r="I435" s="42" t="str">
        <f>+IFERROR(IF(VALUE(MID(VLOOKUP(H435,'LOCALIZA HN'!$B$9:$O$306,8,0),2,1))&lt;&gt;COVID_CL_CONFIRMA!$F435,"Error",VLOOKUP(H435,'LOCALIZA HN'!$B$9:$O$306,8,0)),99999)</f>
        <v>0101</v>
      </c>
      <c r="J435" s="8" t="s">
        <v>28</v>
      </c>
      <c r="K435" s="8">
        <v>57</v>
      </c>
      <c r="L435" s="11" t="s">
        <v>20</v>
      </c>
      <c r="M435" s="44" t="str">
        <f t="shared" si="13"/>
        <v>Confirmado</v>
      </c>
      <c r="N435" s="29" t="s">
        <v>100</v>
      </c>
      <c r="O435" s="29" t="s">
        <v>101</v>
      </c>
      <c r="P435" s="44" t="str">
        <f t="shared" si="14"/>
        <v>HONDURAS</v>
      </c>
      <c r="Q435" s="30"/>
    </row>
    <row r="436" spans="1:17" ht="14.25" customHeight="1">
      <c r="A436" s="41" t="str">
        <f t="shared" si="12"/>
        <v>La Lima43937425</v>
      </c>
      <c r="B436" s="41" t="str">
        <f>+COVID_CL_CONFIRMA!$H436&amp;COVID_CL_CONFIRMA!$E436</f>
        <v>La Lima43937</v>
      </c>
      <c r="C436" s="41" t="str">
        <f t="shared" si="1"/>
        <v>Cortes43937</v>
      </c>
      <c r="D436" s="42">
        <f t="shared" si="2"/>
        <v>425</v>
      </c>
      <c r="E436" s="31">
        <v>43937</v>
      </c>
      <c r="F436" s="42">
        <f>+IFERROR(VLOOKUP(COVID_CL_CONFIRMA!$G436,'LOCALIZA HN'!$Q$9:$R$26,2,0),99)</f>
        <v>5</v>
      </c>
      <c r="G436" s="6" t="s">
        <v>32</v>
      </c>
      <c r="H436" s="12" t="s">
        <v>49</v>
      </c>
      <c r="I436" s="42" t="str">
        <f>+IFERROR(IF(VALUE(MID(VLOOKUP(H436,'LOCALIZA HN'!$B$9:$O$306,8,0),2,1))&lt;&gt;COVID_CL_CONFIRMA!$F436,"Error",VLOOKUP(H436,'LOCALIZA HN'!$B$9:$O$306,8,0)),99999)</f>
        <v>0512</v>
      </c>
      <c r="J436" s="8" t="s">
        <v>28</v>
      </c>
      <c r="K436" s="8">
        <v>47</v>
      </c>
      <c r="L436" s="11" t="s">
        <v>20</v>
      </c>
      <c r="M436" s="44" t="str">
        <f t="shared" si="13"/>
        <v>Confirmado</v>
      </c>
      <c r="N436" s="30"/>
      <c r="O436" s="30"/>
      <c r="P436" s="44" t="str">
        <f t="shared" si="14"/>
        <v>HONDURAS</v>
      </c>
      <c r="Q436" s="30"/>
    </row>
    <row r="437" spans="1:17" ht="14.25" customHeight="1">
      <c r="A437" s="41" t="str">
        <f t="shared" si="12"/>
        <v>San Pedro Sula43937426</v>
      </c>
      <c r="B437" s="41" t="str">
        <f>+COVID_CL_CONFIRMA!$H437&amp;COVID_CL_CONFIRMA!$E437</f>
        <v>San Pedro Sula43937</v>
      </c>
      <c r="C437" s="41" t="str">
        <f t="shared" si="1"/>
        <v>Cortes43937</v>
      </c>
      <c r="D437" s="42">
        <f t="shared" si="2"/>
        <v>426</v>
      </c>
      <c r="E437" s="31">
        <v>43937</v>
      </c>
      <c r="F437" s="42">
        <f>+IFERROR(VLOOKUP(COVID_CL_CONFIRMA!$G437,'LOCALIZA HN'!$Q$9:$R$26,2,0),99)</f>
        <v>5</v>
      </c>
      <c r="G437" s="6" t="s">
        <v>32</v>
      </c>
      <c r="H437" s="12" t="s">
        <v>33</v>
      </c>
      <c r="I437" s="42" t="str">
        <f>+IFERROR(IF(VALUE(MID(VLOOKUP(H437,'LOCALIZA HN'!$B$9:$O$306,8,0),2,1))&lt;&gt;COVID_CL_CONFIRMA!$F437,"Error",VLOOKUP(H437,'LOCALIZA HN'!$B$9:$O$306,8,0)),99999)</f>
        <v>0501</v>
      </c>
      <c r="J437" s="8" t="s">
        <v>28</v>
      </c>
      <c r="K437" s="8">
        <v>88</v>
      </c>
      <c r="L437" s="11" t="s">
        <v>20</v>
      </c>
      <c r="M437" s="44" t="str">
        <f t="shared" si="13"/>
        <v>Confirmado</v>
      </c>
      <c r="N437" s="30"/>
      <c r="O437" s="30"/>
      <c r="P437" s="44" t="str">
        <f t="shared" si="14"/>
        <v>HONDURAS</v>
      </c>
      <c r="Q437" s="30"/>
    </row>
    <row r="438" spans="1:17" ht="14.25" customHeight="1">
      <c r="A438" s="41" t="str">
        <f t="shared" si="12"/>
        <v>Puerto Cortes43938427</v>
      </c>
      <c r="B438" s="41" t="str">
        <f>+COVID_CL_CONFIRMA!$H438&amp;COVID_CL_CONFIRMA!$E438</f>
        <v>Puerto Cortes43938</v>
      </c>
      <c r="C438" s="41" t="str">
        <f t="shared" si="1"/>
        <v>Cortes43938</v>
      </c>
      <c r="D438" s="42">
        <f t="shared" si="2"/>
        <v>427</v>
      </c>
      <c r="E438" s="31">
        <v>43938</v>
      </c>
      <c r="F438" s="42">
        <f>+IFERROR(VLOOKUP(COVID_CL_CONFIRMA!$G438,'LOCALIZA HN'!$Q$9:$R$26,2,0),99)</f>
        <v>5</v>
      </c>
      <c r="G438" s="6" t="s">
        <v>32</v>
      </c>
      <c r="H438" s="12" t="s">
        <v>38</v>
      </c>
      <c r="I438" s="42" t="str">
        <f>+IFERROR(IF(VALUE(MID(VLOOKUP(H438,'LOCALIZA HN'!$B$9:$O$306,8,0),2,1))&lt;&gt;COVID_CL_CONFIRMA!$F438,"Error",VLOOKUP(H438,'LOCALIZA HN'!$B$9:$O$306,8,0)),99999)</f>
        <v>0506</v>
      </c>
      <c r="J438" s="8" t="s">
        <v>28</v>
      </c>
      <c r="K438" s="8">
        <v>38</v>
      </c>
      <c r="L438" s="11" t="s">
        <v>20</v>
      </c>
      <c r="M438" s="44" t="str">
        <f t="shared" si="13"/>
        <v>Confirmado</v>
      </c>
      <c r="N438" s="30"/>
      <c r="O438" s="30"/>
      <c r="P438" s="44" t="str">
        <f t="shared" si="14"/>
        <v>HONDURAS</v>
      </c>
      <c r="Q438" s="30"/>
    </row>
    <row r="439" spans="1:17" ht="14.25" customHeight="1">
      <c r="A439" s="41" t="str">
        <f t="shared" si="12"/>
        <v>San Pedro Sula43938428</v>
      </c>
      <c r="B439" s="41" t="str">
        <f>+COVID_CL_CONFIRMA!$H439&amp;COVID_CL_CONFIRMA!$E439</f>
        <v>San Pedro Sula43938</v>
      </c>
      <c r="C439" s="41" t="str">
        <f t="shared" si="1"/>
        <v>Cortes43938</v>
      </c>
      <c r="D439" s="42">
        <f t="shared" si="2"/>
        <v>428</v>
      </c>
      <c r="E439" s="31">
        <v>43938</v>
      </c>
      <c r="F439" s="42">
        <f>+IFERROR(VLOOKUP(COVID_CL_CONFIRMA!$G439,'LOCALIZA HN'!$Q$9:$R$26,2,0),99)</f>
        <v>5</v>
      </c>
      <c r="G439" s="6" t="s">
        <v>32</v>
      </c>
      <c r="H439" s="12" t="s">
        <v>33</v>
      </c>
      <c r="I439" s="42" t="str">
        <f>+IFERROR(IF(VALUE(MID(VLOOKUP(H439,'LOCALIZA HN'!$B$9:$O$306,8,0),2,1))&lt;&gt;COVID_CL_CONFIRMA!$F439,"Error",VLOOKUP(H439,'LOCALIZA HN'!$B$9:$O$306,8,0)),99999)</f>
        <v>0501</v>
      </c>
      <c r="J439" s="8" t="s">
        <v>19</v>
      </c>
      <c r="K439" s="8">
        <v>28</v>
      </c>
      <c r="L439" s="11" t="s">
        <v>20</v>
      </c>
      <c r="M439" s="44" t="str">
        <f t="shared" si="13"/>
        <v>Confirmado</v>
      </c>
      <c r="N439" s="30"/>
      <c r="O439" s="30"/>
      <c r="P439" s="44" t="str">
        <f t="shared" si="14"/>
        <v>HONDURAS</v>
      </c>
      <c r="Q439" s="30"/>
    </row>
    <row r="440" spans="1:17" ht="14.25" customHeight="1">
      <c r="A440" s="41" t="str">
        <f t="shared" si="12"/>
        <v>San Pedro Sula43938429</v>
      </c>
      <c r="B440" s="41" t="str">
        <f>+COVID_CL_CONFIRMA!$H440&amp;COVID_CL_CONFIRMA!$E440</f>
        <v>San Pedro Sula43938</v>
      </c>
      <c r="C440" s="41" t="str">
        <f t="shared" si="1"/>
        <v>Cortes43938</v>
      </c>
      <c r="D440" s="42">
        <f t="shared" si="2"/>
        <v>429</v>
      </c>
      <c r="E440" s="31">
        <v>43938</v>
      </c>
      <c r="F440" s="42">
        <f>+IFERROR(VLOOKUP(COVID_CL_CONFIRMA!$G440,'LOCALIZA HN'!$Q$9:$R$26,2,0),99)</f>
        <v>5</v>
      </c>
      <c r="G440" s="6" t="s">
        <v>32</v>
      </c>
      <c r="H440" s="12" t="s">
        <v>33</v>
      </c>
      <c r="I440" s="42" t="str">
        <f>+IFERROR(IF(VALUE(MID(VLOOKUP(H440,'LOCALIZA HN'!$B$9:$O$306,8,0),2,1))&lt;&gt;COVID_CL_CONFIRMA!$F440,"Error",VLOOKUP(H440,'LOCALIZA HN'!$B$9:$O$306,8,0)),99999)</f>
        <v>0501</v>
      </c>
      <c r="J440" s="8" t="s">
        <v>28</v>
      </c>
      <c r="K440" s="8">
        <v>89</v>
      </c>
      <c r="L440" s="11" t="s">
        <v>20</v>
      </c>
      <c r="M440" s="44" t="str">
        <f t="shared" si="13"/>
        <v>Confirmado</v>
      </c>
      <c r="N440" s="30"/>
      <c r="O440" s="30"/>
      <c r="P440" s="44" t="str">
        <f t="shared" si="14"/>
        <v>HONDURAS</v>
      </c>
      <c r="Q440" s="30"/>
    </row>
    <row r="441" spans="1:17" ht="14.25" customHeight="1">
      <c r="A441" s="41" t="str">
        <f t="shared" si="12"/>
        <v>San Pedro Sula43938430</v>
      </c>
      <c r="B441" s="41" t="str">
        <f>+COVID_CL_CONFIRMA!$H441&amp;COVID_CL_CONFIRMA!$E441</f>
        <v>San Pedro Sula43938</v>
      </c>
      <c r="C441" s="41" t="str">
        <f t="shared" si="1"/>
        <v>Cortes43938</v>
      </c>
      <c r="D441" s="42">
        <f t="shared" si="2"/>
        <v>430</v>
      </c>
      <c r="E441" s="31">
        <v>43938</v>
      </c>
      <c r="F441" s="42">
        <f>+IFERROR(VLOOKUP(COVID_CL_CONFIRMA!$G441,'LOCALIZA HN'!$Q$9:$R$26,2,0),99)</f>
        <v>5</v>
      </c>
      <c r="G441" s="6" t="s">
        <v>32</v>
      </c>
      <c r="H441" s="12" t="s">
        <v>33</v>
      </c>
      <c r="I441" s="42" t="str">
        <f>+IFERROR(IF(VALUE(MID(VLOOKUP(H441,'LOCALIZA HN'!$B$9:$O$306,8,0),2,1))&lt;&gt;COVID_CL_CONFIRMA!$F441,"Error",VLOOKUP(H441,'LOCALIZA HN'!$B$9:$O$306,8,0)),99999)</f>
        <v>0501</v>
      </c>
      <c r="J441" s="8" t="s">
        <v>28</v>
      </c>
      <c r="K441" s="8">
        <v>70</v>
      </c>
      <c r="L441" s="11" t="s">
        <v>20</v>
      </c>
      <c r="M441" s="44" t="str">
        <f t="shared" si="13"/>
        <v>Confirmado</v>
      </c>
      <c r="N441" s="30"/>
      <c r="O441" s="30"/>
      <c r="P441" s="44" t="str">
        <f t="shared" si="14"/>
        <v>HONDURAS</v>
      </c>
      <c r="Q441" s="30"/>
    </row>
    <row r="442" spans="1:17" ht="14.25" customHeight="1">
      <c r="A442" s="41" t="str">
        <f t="shared" si="12"/>
        <v>San Pedro Sula43938431</v>
      </c>
      <c r="B442" s="41" t="str">
        <f>+COVID_CL_CONFIRMA!$H442&amp;COVID_CL_CONFIRMA!$E442</f>
        <v>San Pedro Sula43938</v>
      </c>
      <c r="C442" s="41" t="str">
        <f t="shared" si="1"/>
        <v>Cortes43938</v>
      </c>
      <c r="D442" s="42">
        <f t="shared" si="2"/>
        <v>431</v>
      </c>
      <c r="E442" s="31">
        <v>43938</v>
      </c>
      <c r="F442" s="42">
        <f>+IFERROR(VLOOKUP(COVID_CL_CONFIRMA!$G442,'LOCALIZA HN'!$Q$9:$R$26,2,0),99)</f>
        <v>5</v>
      </c>
      <c r="G442" s="6" t="s">
        <v>32</v>
      </c>
      <c r="H442" s="12" t="s">
        <v>33</v>
      </c>
      <c r="I442" s="42" t="str">
        <f>+IFERROR(IF(VALUE(MID(VLOOKUP(H442,'LOCALIZA HN'!$B$9:$O$306,8,0),2,1))&lt;&gt;COVID_CL_CONFIRMA!$F442,"Error",VLOOKUP(H442,'LOCALIZA HN'!$B$9:$O$306,8,0)),99999)</f>
        <v>0501</v>
      </c>
      <c r="J442" s="8" t="s">
        <v>19</v>
      </c>
      <c r="K442" s="8">
        <v>33</v>
      </c>
      <c r="L442" s="11" t="s">
        <v>20</v>
      </c>
      <c r="M442" s="44" t="str">
        <f t="shared" si="13"/>
        <v>Confirmado</v>
      </c>
      <c r="N442" s="30"/>
      <c r="O442" s="30"/>
      <c r="P442" s="44" t="str">
        <f t="shared" si="14"/>
        <v>HONDURAS</v>
      </c>
      <c r="Q442" s="30"/>
    </row>
    <row r="443" spans="1:17" ht="14.25" customHeight="1">
      <c r="A443" s="41" t="str">
        <f t="shared" si="12"/>
        <v>San Pedro Sula43938432</v>
      </c>
      <c r="B443" s="41" t="str">
        <f>+COVID_CL_CONFIRMA!$H443&amp;COVID_CL_CONFIRMA!$E443</f>
        <v>San Pedro Sula43938</v>
      </c>
      <c r="C443" s="41" t="str">
        <f t="shared" si="1"/>
        <v>Cortes43938</v>
      </c>
      <c r="D443" s="42">
        <f t="shared" si="2"/>
        <v>432</v>
      </c>
      <c r="E443" s="31">
        <v>43938</v>
      </c>
      <c r="F443" s="42">
        <f>+IFERROR(VLOOKUP(COVID_CL_CONFIRMA!$G443,'LOCALIZA HN'!$Q$9:$R$26,2,0),99)</f>
        <v>5</v>
      </c>
      <c r="G443" s="6" t="s">
        <v>32</v>
      </c>
      <c r="H443" s="12" t="s">
        <v>33</v>
      </c>
      <c r="I443" s="42" t="str">
        <f>+IFERROR(IF(VALUE(MID(VLOOKUP(H443,'LOCALIZA HN'!$B$9:$O$306,8,0),2,1))&lt;&gt;COVID_CL_CONFIRMA!$F443,"Error",VLOOKUP(H443,'LOCALIZA HN'!$B$9:$O$306,8,0)),99999)</f>
        <v>0501</v>
      </c>
      <c r="J443" s="8" t="s">
        <v>19</v>
      </c>
      <c r="K443" s="8">
        <v>32</v>
      </c>
      <c r="L443" s="11" t="s">
        <v>20</v>
      </c>
      <c r="M443" s="44" t="str">
        <f t="shared" si="13"/>
        <v>Confirmado</v>
      </c>
      <c r="N443" s="30"/>
      <c r="O443" s="30"/>
      <c r="P443" s="44" t="str">
        <f t="shared" si="14"/>
        <v>HONDURAS</v>
      </c>
      <c r="Q443" s="30"/>
    </row>
    <row r="444" spans="1:17" ht="14.25" customHeight="1">
      <c r="A444" s="41" t="str">
        <f t="shared" si="12"/>
        <v>San Pedro Sula43938433</v>
      </c>
      <c r="B444" s="41" t="str">
        <f>+COVID_CL_CONFIRMA!$H444&amp;COVID_CL_CONFIRMA!$E444</f>
        <v>San Pedro Sula43938</v>
      </c>
      <c r="C444" s="41" t="str">
        <f t="shared" si="1"/>
        <v>Cortes43938</v>
      </c>
      <c r="D444" s="42">
        <f t="shared" si="2"/>
        <v>433</v>
      </c>
      <c r="E444" s="31">
        <v>43938</v>
      </c>
      <c r="F444" s="42">
        <f>+IFERROR(VLOOKUP(COVID_CL_CONFIRMA!$G444,'LOCALIZA HN'!$Q$9:$R$26,2,0),99)</f>
        <v>5</v>
      </c>
      <c r="G444" s="6" t="s">
        <v>32</v>
      </c>
      <c r="H444" s="12" t="s">
        <v>33</v>
      </c>
      <c r="I444" s="42" t="str">
        <f>+IFERROR(IF(VALUE(MID(VLOOKUP(H444,'LOCALIZA HN'!$B$9:$O$306,8,0),2,1))&lt;&gt;COVID_CL_CONFIRMA!$F444,"Error",VLOOKUP(H444,'LOCALIZA HN'!$B$9:$O$306,8,0)),99999)</f>
        <v>0501</v>
      </c>
      <c r="J444" s="8" t="s">
        <v>19</v>
      </c>
      <c r="K444" s="8">
        <v>54</v>
      </c>
      <c r="L444" s="11" t="s">
        <v>20</v>
      </c>
      <c r="M444" s="44" t="str">
        <f t="shared" si="13"/>
        <v>Confirmado</v>
      </c>
      <c r="N444" s="30"/>
      <c r="O444" s="30"/>
      <c r="P444" s="44" t="str">
        <f t="shared" si="14"/>
        <v>HONDURAS</v>
      </c>
      <c r="Q444" s="30"/>
    </row>
    <row r="445" spans="1:17" ht="14.25" customHeight="1">
      <c r="A445" s="41" t="str">
        <f t="shared" si="12"/>
        <v>San Pedro Sula43938434</v>
      </c>
      <c r="B445" s="41" t="str">
        <f>+COVID_CL_CONFIRMA!$H445&amp;COVID_CL_CONFIRMA!$E445</f>
        <v>San Pedro Sula43938</v>
      </c>
      <c r="C445" s="41" t="str">
        <f t="shared" si="1"/>
        <v>Cortes43938</v>
      </c>
      <c r="D445" s="42">
        <f t="shared" si="2"/>
        <v>434</v>
      </c>
      <c r="E445" s="31">
        <v>43938</v>
      </c>
      <c r="F445" s="42">
        <f>+IFERROR(VLOOKUP(COVID_CL_CONFIRMA!$G445,'LOCALIZA HN'!$Q$9:$R$26,2,0),99)</f>
        <v>5</v>
      </c>
      <c r="G445" s="6" t="s">
        <v>32</v>
      </c>
      <c r="H445" s="12" t="s">
        <v>33</v>
      </c>
      <c r="I445" s="42" t="str">
        <f>+IFERROR(IF(VALUE(MID(VLOOKUP(H445,'LOCALIZA HN'!$B$9:$O$306,8,0),2,1))&lt;&gt;COVID_CL_CONFIRMA!$F445,"Error",VLOOKUP(H445,'LOCALIZA HN'!$B$9:$O$306,8,0)),99999)</f>
        <v>0501</v>
      </c>
      <c r="J445" s="8" t="s">
        <v>19</v>
      </c>
      <c r="K445" s="8">
        <v>39</v>
      </c>
      <c r="L445" s="11" t="s">
        <v>20</v>
      </c>
      <c r="M445" s="44" t="str">
        <f t="shared" si="13"/>
        <v>Confirmado</v>
      </c>
      <c r="N445" s="30"/>
      <c r="O445" s="30"/>
      <c r="P445" s="44" t="str">
        <f t="shared" si="14"/>
        <v>HONDURAS</v>
      </c>
      <c r="Q445" s="30"/>
    </row>
    <row r="446" spans="1:17" ht="14.25" customHeight="1">
      <c r="A446" s="41" t="str">
        <f t="shared" si="12"/>
        <v>San Pedro Sula43938435</v>
      </c>
      <c r="B446" s="41" t="str">
        <f>+COVID_CL_CONFIRMA!$H446&amp;COVID_CL_CONFIRMA!$E446</f>
        <v>San Pedro Sula43938</v>
      </c>
      <c r="C446" s="41" t="str">
        <f t="shared" si="1"/>
        <v>Cortes43938</v>
      </c>
      <c r="D446" s="42">
        <f t="shared" si="2"/>
        <v>435</v>
      </c>
      <c r="E446" s="31">
        <v>43938</v>
      </c>
      <c r="F446" s="42">
        <f>+IFERROR(VLOOKUP(COVID_CL_CONFIRMA!$G446,'LOCALIZA HN'!$Q$9:$R$26,2,0),99)</f>
        <v>5</v>
      </c>
      <c r="G446" s="6" t="s">
        <v>32</v>
      </c>
      <c r="H446" s="12" t="s">
        <v>33</v>
      </c>
      <c r="I446" s="42" t="str">
        <f>+IFERROR(IF(VALUE(MID(VLOOKUP(H446,'LOCALIZA HN'!$B$9:$O$306,8,0),2,1))&lt;&gt;COVID_CL_CONFIRMA!$F446,"Error",VLOOKUP(H446,'LOCALIZA HN'!$B$9:$O$306,8,0)),99999)</f>
        <v>0501</v>
      </c>
      <c r="J446" s="8" t="s">
        <v>19</v>
      </c>
      <c r="K446" s="8">
        <v>34</v>
      </c>
      <c r="L446" s="11" t="s">
        <v>20</v>
      </c>
      <c r="M446" s="44" t="str">
        <f t="shared" si="13"/>
        <v>Confirmado</v>
      </c>
      <c r="N446" s="30"/>
      <c r="O446" s="30"/>
      <c r="P446" s="44" t="str">
        <f t="shared" si="14"/>
        <v>HONDURAS</v>
      </c>
      <c r="Q446" s="30"/>
    </row>
    <row r="447" spans="1:17" ht="14.25" customHeight="1">
      <c r="A447" s="41" t="str">
        <f t="shared" si="12"/>
        <v>San Pedro Sula43938436</v>
      </c>
      <c r="B447" s="41" t="str">
        <f>+COVID_CL_CONFIRMA!$H447&amp;COVID_CL_CONFIRMA!$E447</f>
        <v>San Pedro Sula43938</v>
      </c>
      <c r="C447" s="41" t="str">
        <f t="shared" si="1"/>
        <v>Cortes43938</v>
      </c>
      <c r="D447" s="42">
        <f t="shared" si="2"/>
        <v>436</v>
      </c>
      <c r="E447" s="31">
        <v>43938</v>
      </c>
      <c r="F447" s="42">
        <f>+IFERROR(VLOOKUP(COVID_CL_CONFIRMA!$G447,'LOCALIZA HN'!$Q$9:$R$26,2,0),99)</f>
        <v>5</v>
      </c>
      <c r="G447" s="6" t="s">
        <v>32</v>
      </c>
      <c r="H447" s="12" t="s">
        <v>33</v>
      </c>
      <c r="I447" s="42" t="str">
        <f>+IFERROR(IF(VALUE(MID(VLOOKUP(H447,'LOCALIZA HN'!$B$9:$O$306,8,0),2,1))&lt;&gt;COVID_CL_CONFIRMA!$F447,"Error",VLOOKUP(H447,'LOCALIZA HN'!$B$9:$O$306,8,0)),99999)</f>
        <v>0501</v>
      </c>
      <c r="J447" s="8" t="s">
        <v>19</v>
      </c>
      <c r="K447" s="8">
        <v>5</v>
      </c>
      <c r="L447" s="11" t="s">
        <v>20</v>
      </c>
      <c r="M447" s="44" t="str">
        <f t="shared" si="13"/>
        <v>Confirmado</v>
      </c>
      <c r="N447" s="30"/>
      <c r="O447" s="30"/>
      <c r="P447" s="44" t="str">
        <f t="shared" si="14"/>
        <v>HONDURAS</v>
      </c>
      <c r="Q447" s="30"/>
    </row>
    <row r="448" spans="1:17" ht="14.25" customHeight="1">
      <c r="A448" s="41" t="str">
        <f t="shared" si="12"/>
        <v>San Pedro Sula43938437</v>
      </c>
      <c r="B448" s="41" t="str">
        <f>+COVID_CL_CONFIRMA!$H448&amp;COVID_CL_CONFIRMA!$E448</f>
        <v>San Pedro Sula43938</v>
      </c>
      <c r="C448" s="41" t="str">
        <f t="shared" si="1"/>
        <v>Cortes43938</v>
      </c>
      <c r="D448" s="42">
        <f t="shared" si="2"/>
        <v>437</v>
      </c>
      <c r="E448" s="31">
        <v>43938</v>
      </c>
      <c r="F448" s="42">
        <f>+IFERROR(VLOOKUP(COVID_CL_CONFIRMA!$G448,'LOCALIZA HN'!$Q$9:$R$26,2,0),99)</f>
        <v>5</v>
      </c>
      <c r="G448" s="6" t="s">
        <v>32</v>
      </c>
      <c r="H448" s="12" t="s">
        <v>33</v>
      </c>
      <c r="I448" s="42" t="str">
        <f>+IFERROR(IF(VALUE(MID(VLOOKUP(H448,'LOCALIZA HN'!$B$9:$O$306,8,0),2,1))&lt;&gt;COVID_CL_CONFIRMA!$F448,"Error",VLOOKUP(H448,'LOCALIZA HN'!$B$9:$O$306,8,0)),99999)</f>
        <v>0501</v>
      </c>
      <c r="J448" s="8" t="s">
        <v>28</v>
      </c>
      <c r="K448" s="8">
        <v>29</v>
      </c>
      <c r="L448" s="11" t="s">
        <v>20</v>
      </c>
      <c r="M448" s="44" t="str">
        <f t="shared" si="13"/>
        <v>Confirmado</v>
      </c>
      <c r="N448" s="30"/>
      <c r="O448" s="30"/>
      <c r="P448" s="44" t="str">
        <f t="shared" si="14"/>
        <v>HONDURAS</v>
      </c>
      <c r="Q448" s="30"/>
    </row>
    <row r="449" spans="1:17" ht="14.25" customHeight="1">
      <c r="A449" s="41" t="str">
        <f t="shared" si="12"/>
        <v>San Pedro Sula43938438</v>
      </c>
      <c r="B449" s="41" t="str">
        <f>+COVID_CL_CONFIRMA!$H449&amp;COVID_CL_CONFIRMA!$E449</f>
        <v>San Pedro Sula43938</v>
      </c>
      <c r="C449" s="41" t="str">
        <f t="shared" si="1"/>
        <v>Cortes43938</v>
      </c>
      <c r="D449" s="42">
        <f t="shared" si="2"/>
        <v>438</v>
      </c>
      <c r="E449" s="31">
        <v>43938</v>
      </c>
      <c r="F449" s="42">
        <f>+IFERROR(VLOOKUP(COVID_CL_CONFIRMA!$G449,'LOCALIZA HN'!$Q$9:$R$26,2,0),99)</f>
        <v>5</v>
      </c>
      <c r="G449" s="6" t="s">
        <v>32</v>
      </c>
      <c r="H449" s="12" t="s">
        <v>33</v>
      </c>
      <c r="I449" s="42" t="str">
        <f>+IFERROR(IF(VALUE(MID(VLOOKUP(H449,'LOCALIZA HN'!$B$9:$O$306,8,0),2,1))&lt;&gt;COVID_CL_CONFIRMA!$F449,"Error",VLOOKUP(H449,'LOCALIZA HN'!$B$9:$O$306,8,0)),99999)</f>
        <v>0501</v>
      </c>
      <c r="J449" s="8" t="s">
        <v>28</v>
      </c>
      <c r="K449" s="8">
        <v>32</v>
      </c>
      <c r="L449" s="11" t="s">
        <v>20</v>
      </c>
      <c r="M449" s="44" t="str">
        <f t="shared" si="13"/>
        <v>Confirmado</v>
      </c>
      <c r="N449" s="30"/>
      <c r="O449" s="30"/>
      <c r="P449" s="44" t="str">
        <f t="shared" si="14"/>
        <v>HONDURAS</v>
      </c>
      <c r="Q449" s="30"/>
    </row>
    <row r="450" spans="1:17" ht="14.25" customHeight="1">
      <c r="A450" s="41" t="str">
        <f t="shared" si="12"/>
        <v>San Pedro Sula43938439</v>
      </c>
      <c r="B450" s="41" t="str">
        <f>+COVID_CL_CONFIRMA!$H450&amp;COVID_CL_CONFIRMA!$E450</f>
        <v>San Pedro Sula43938</v>
      </c>
      <c r="C450" s="41" t="str">
        <f t="shared" si="1"/>
        <v>Cortes43938</v>
      </c>
      <c r="D450" s="42">
        <f t="shared" si="2"/>
        <v>439</v>
      </c>
      <c r="E450" s="31">
        <v>43938</v>
      </c>
      <c r="F450" s="42">
        <f>+IFERROR(VLOOKUP(COVID_CL_CONFIRMA!$G450,'LOCALIZA HN'!$Q$9:$R$26,2,0),99)</f>
        <v>5</v>
      </c>
      <c r="G450" s="6" t="s">
        <v>32</v>
      </c>
      <c r="H450" s="12" t="s">
        <v>33</v>
      </c>
      <c r="I450" s="42" t="str">
        <f>+IFERROR(IF(VALUE(MID(VLOOKUP(H450,'LOCALIZA HN'!$B$9:$O$306,8,0),2,1))&lt;&gt;COVID_CL_CONFIRMA!$F450,"Error",VLOOKUP(H450,'LOCALIZA HN'!$B$9:$O$306,8,0)),99999)</f>
        <v>0501</v>
      </c>
      <c r="J450" s="8" t="s">
        <v>28</v>
      </c>
      <c r="K450" s="8">
        <v>39</v>
      </c>
      <c r="L450" s="11" t="s">
        <v>20</v>
      </c>
      <c r="M450" s="44" t="str">
        <f t="shared" si="13"/>
        <v>Confirmado</v>
      </c>
      <c r="N450" s="30"/>
      <c r="O450" s="30"/>
      <c r="P450" s="44" t="str">
        <f t="shared" si="14"/>
        <v>HONDURAS</v>
      </c>
      <c r="Q450" s="30"/>
    </row>
    <row r="451" spans="1:17" ht="14.25" customHeight="1">
      <c r="A451" s="41" t="str">
        <f t="shared" si="12"/>
        <v>San Pedro Sula43938440</v>
      </c>
      <c r="B451" s="41" t="str">
        <f>+COVID_CL_CONFIRMA!$H451&amp;COVID_CL_CONFIRMA!$E451</f>
        <v>San Pedro Sula43938</v>
      </c>
      <c r="C451" s="41" t="str">
        <f t="shared" si="1"/>
        <v>Cortes43938</v>
      </c>
      <c r="D451" s="42">
        <f t="shared" si="2"/>
        <v>440</v>
      </c>
      <c r="E451" s="31">
        <v>43938</v>
      </c>
      <c r="F451" s="42">
        <f>+IFERROR(VLOOKUP(COVID_CL_CONFIRMA!$G451,'LOCALIZA HN'!$Q$9:$R$26,2,0),99)</f>
        <v>5</v>
      </c>
      <c r="G451" s="6" t="s">
        <v>32</v>
      </c>
      <c r="H451" s="12" t="s">
        <v>33</v>
      </c>
      <c r="I451" s="42" t="str">
        <f>+IFERROR(IF(VALUE(MID(VLOOKUP(H451,'LOCALIZA HN'!$B$9:$O$306,8,0),2,1))&lt;&gt;COVID_CL_CONFIRMA!$F451,"Error",VLOOKUP(H451,'LOCALIZA HN'!$B$9:$O$306,8,0)),99999)</f>
        <v>0501</v>
      </c>
      <c r="J451" s="8" t="s">
        <v>28</v>
      </c>
      <c r="K451" s="8">
        <v>71</v>
      </c>
      <c r="L451" s="11" t="s">
        <v>20</v>
      </c>
      <c r="M451" s="44" t="str">
        <f t="shared" si="13"/>
        <v>Confirmado</v>
      </c>
      <c r="N451" s="30"/>
      <c r="O451" s="30"/>
      <c r="P451" s="44" t="str">
        <f t="shared" si="14"/>
        <v>HONDURAS</v>
      </c>
      <c r="Q451" s="30"/>
    </row>
    <row r="452" spans="1:17" ht="14.25" customHeight="1">
      <c r="A452" s="41" t="str">
        <f t="shared" si="12"/>
        <v>San Pedro Sula43938441</v>
      </c>
      <c r="B452" s="41" t="str">
        <f>+COVID_CL_CONFIRMA!$H452&amp;COVID_CL_CONFIRMA!$E452</f>
        <v>San Pedro Sula43938</v>
      </c>
      <c r="C452" s="41" t="str">
        <f t="shared" si="1"/>
        <v>Cortes43938</v>
      </c>
      <c r="D452" s="42">
        <f t="shared" si="2"/>
        <v>441</v>
      </c>
      <c r="E452" s="31">
        <v>43938</v>
      </c>
      <c r="F452" s="42">
        <f>+IFERROR(VLOOKUP(COVID_CL_CONFIRMA!$G452,'LOCALIZA HN'!$Q$9:$R$26,2,0),99)</f>
        <v>5</v>
      </c>
      <c r="G452" s="6" t="s">
        <v>32</v>
      </c>
      <c r="H452" s="12" t="s">
        <v>33</v>
      </c>
      <c r="I452" s="42" t="str">
        <f>+IFERROR(IF(VALUE(MID(VLOOKUP(H452,'LOCALIZA HN'!$B$9:$O$306,8,0),2,1))&lt;&gt;COVID_CL_CONFIRMA!$F452,"Error",VLOOKUP(H452,'LOCALIZA HN'!$B$9:$O$306,8,0)),99999)</f>
        <v>0501</v>
      </c>
      <c r="J452" s="8" t="s">
        <v>28</v>
      </c>
      <c r="K452" s="8">
        <v>28</v>
      </c>
      <c r="L452" s="11" t="s">
        <v>20</v>
      </c>
      <c r="M452" s="44" t="str">
        <f t="shared" si="13"/>
        <v>Confirmado</v>
      </c>
      <c r="N452" s="30"/>
      <c r="O452" s="30"/>
      <c r="P452" s="44" t="str">
        <f t="shared" si="14"/>
        <v>HONDURAS</v>
      </c>
      <c r="Q452" s="30"/>
    </row>
    <row r="453" spans="1:17" ht="14.25" customHeight="1">
      <c r="A453" s="41" t="str">
        <f t="shared" si="12"/>
        <v>San Pedro Sula43938442</v>
      </c>
      <c r="B453" s="41" t="str">
        <f>+COVID_CL_CONFIRMA!$H453&amp;COVID_CL_CONFIRMA!$E453</f>
        <v>San Pedro Sula43938</v>
      </c>
      <c r="C453" s="41" t="str">
        <f t="shared" si="1"/>
        <v>Cortes43938</v>
      </c>
      <c r="D453" s="42">
        <f t="shared" si="2"/>
        <v>442</v>
      </c>
      <c r="E453" s="31">
        <v>43938</v>
      </c>
      <c r="F453" s="42">
        <f>+IFERROR(VLOOKUP(COVID_CL_CONFIRMA!$G453,'LOCALIZA HN'!$Q$9:$R$26,2,0),99)</f>
        <v>5</v>
      </c>
      <c r="G453" s="6" t="s">
        <v>32</v>
      </c>
      <c r="H453" s="12" t="s">
        <v>33</v>
      </c>
      <c r="I453" s="42" t="str">
        <f>+IFERROR(IF(VALUE(MID(VLOOKUP(H453,'LOCALIZA HN'!$B$9:$O$306,8,0),2,1))&lt;&gt;COVID_CL_CONFIRMA!$F453,"Error",VLOOKUP(H453,'LOCALIZA HN'!$B$9:$O$306,8,0)),99999)</f>
        <v>0501</v>
      </c>
      <c r="J453" s="8" t="s">
        <v>28</v>
      </c>
      <c r="K453" s="8">
        <v>52</v>
      </c>
      <c r="L453" s="11" t="s">
        <v>20</v>
      </c>
      <c r="M453" s="44" t="str">
        <f t="shared" si="13"/>
        <v>Confirmado</v>
      </c>
      <c r="N453" s="30"/>
      <c r="O453" s="30"/>
      <c r="P453" s="44" t="str">
        <f t="shared" si="14"/>
        <v>HONDURAS</v>
      </c>
      <c r="Q453" s="30"/>
    </row>
    <row r="454" spans="1:17" ht="14.25" customHeight="1">
      <c r="A454" s="41" t="str">
        <f t="shared" si="12"/>
        <v>San Pedro Sula43938443</v>
      </c>
      <c r="B454" s="41" t="str">
        <f>+COVID_CL_CONFIRMA!$H454&amp;COVID_CL_CONFIRMA!$E454</f>
        <v>San Pedro Sula43938</v>
      </c>
      <c r="C454" s="41" t="str">
        <f t="shared" si="1"/>
        <v>Cortes43938</v>
      </c>
      <c r="D454" s="42">
        <f t="shared" si="2"/>
        <v>443</v>
      </c>
      <c r="E454" s="31">
        <v>43938</v>
      </c>
      <c r="F454" s="42">
        <f>+IFERROR(VLOOKUP(COVID_CL_CONFIRMA!$G454,'LOCALIZA HN'!$Q$9:$R$26,2,0),99)</f>
        <v>5</v>
      </c>
      <c r="G454" s="6" t="s">
        <v>32</v>
      </c>
      <c r="H454" s="12" t="s">
        <v>33</v>
      </c>
      <c r="I454" s="42" t="str">
        <f>+IFERROR(IF(VALUE(MID(VLOOKUP(H454,'LOCALIZA HN'!$B$9:$O$306,8,0),2,1))&lt;&gt;COVID_CL_CONFIRMA!$F454,"Error",VLOOKUP(H454,'LOCALIZA HN'!$B$9:$O$306,8,0)),99999)</f>
        <v>0501</v>
      </c>
      <c r="J454" s="8" t="s">
        <v>28</v>
      </c>
      <c r="K454" s="8">
        <v>61</v>
      </c>
      <c r="L454" s="11" t="s">
        <v>20</v>
      </c>
      <c r="M454" s="44" t="str">
        <f t="shared" si="13"/>
        <v>Confirmado</v>
      </c>
      <c r="N454" s="30"/>
      <c r="O454" s="30"/>
      <c r="P454" s="44" t="str">
        <f t="shared" si="14"/>
        <v>HONDURAS</v>
      </c>
      <c r="Q454" s="30"/>
    </row>
    <row r="455" spans="1:17" ht="14.25" customHeight="1">
      <c r="A455" s="41" t="str">
        <f t="shared" si="12"/>
        <v>San Pedro Sula43938444</v>
      </c>
      <c r="B455" s="41" t="str">
        <f>+COVID_CL_CONFIRMA!$H455&amp;COVID_CL_CONFIRMA!$E455</f>
        <v>San Pedro Sula43938</v>
      </c>
      <c r="C455" s="41" t="str">
        <f t="shared" si="1"/>
        <v>Cortes43938</v>
      </c>
      <c r="D455" s="42">
        <f t="shared" si="2"/>
        <v>444</v>
      </c>
      <c r="E455" s="31">
        <v>43938</v>
      </c>
      <c r="F455" s="42">
        <f>+IFERROR(VLOOKUP(COVID_CL_CONFIRMA!$G455,'LOCALIZA HN'!$Q$9:$R$26,2,0),99)</f>
        <v>5</v>
      </c>
      <c r="G455" s="6" t="s">
        <v>32</v>
      </c>
      <c r="H455" s="12" t="s">
        <v>33</v>
      </c>
      <c r="I455" s="42" t="str">
        <f>+IFERROR(IF(VALUE(MID(VLOOKUP(H455,'LOCALIZA HN'!$B$9:$O$306,8,0),2,1))&lt;&gt;COVID_CL_CONFIRMA!$F455,"Error",VLOOKUP(H455,'LOCALIZA HN'!$B$9:$O$306,8,0)),99999)</f>
        <v>0501</v>
      </c>
      <c r="J455" s="8" t="s">
        <v>28</v>
      </c>
      <c r="K455" s="8">
        <v>52</v>
      </c>
      <c r="L455" s="11" t="s">
        <v>20</v>
      </c>
      <c r="M455" s="44" t="str">
        <f t="shared" si="13"/>
        <v>Confirmado</v>
      </c>
      <c r="N455" s="30"/>
      <c r="O455" s="30"/>
      <c r="P455" s="44" t="str">
        <f t="shared" si="14"/>
        <v>HONDURAS</v>
      </c>
      <c r="Q455" s="30"/>
    </row>
    <row r="456" spans="1:17" ht="14.25" customHeight="1">
      <c r="A456" s="41" t="str">
        <f t="shared" si="12"/>
        <v>San Pedro Sula43938445</v>
      </c>
      <c r="B456" s="41" t="str">
        <f>+COVID_CL_CONFIRMA!$H456&amp;COVID_CL_CONFIRMA!$E456</f>
        <v>San Pedro Sula43938</v>
      </c>
      <c r="C456" s="41" t="str">
        <f t="shared" si="1"/>
        <v>Cortes43938</v>
      </c>
      <c r="D456" s="42">
        <f t="shared" si="2"/>
        <v>445</v>
      </c>
      <c r="E456" s="31">
        <v>43938</v>
      </c>
      <c r="F456" s="42">
        <f>+IFERROR(VLOOKUP(COVID_CL_CONFIRMA!$G456,'LOCALIZA HN'!$Q$9:$R$26,2,0),99)</f>
        <v>5</v>
      </c>
      <c r="G456" s="6" t="s">
        <v>32</v>
      </c>
      <c r="H456" s="12" t="s">
        <v>33</v>
      </c>
      <c r="I456" s="42" t="str">
        <f>+IFERROR(IF(VALUE(MID(VLOOKUP(H456,'LOCALIZA HN'!$B$9:$O$306,8,0),2,1))&lt;&gt;COVID_CL_CONFIRMA!$F456,"Error",VLOOKUP(H456,'LOCALIZA HN'!$B$9:$O$306,8,0)),99999)</f>
        <v>0501</v>
      </c>
      <c r="J456" s="8" t="s">
        <v>19</v>
      </c>
      <c r="K456" s="8">
        <v>42</v>
      </c>
      <c r="L456" s="11" t="s">
        <v>20</v>
      </c>
      <c r="M456" s="44" t="str">
        <f t="shared" si="13"/>
        <v>Confirmado</v>
      </c>
      <c r="N456" s="30"/>
      <c r="O456" s="30"/>
      <c r="P456" s="44" t="str">
        <f t="shared" si="14"/>
        <v>HONDURAS</v>
      </c>
      <c r="Q456" s="30"/>
    </row>
    <row r="457" spans="1:17" ht="14.25" customHeight="1">
      <c r="A457" s="41" t="str">
        <f t="shared" si="12"/>
        <v>San Pedro Sula43938446</v>
      </c>
      <c r="B457" s="41" t="str">
        <f>+COVID_CL_CONFIRMA!$H457&amp;COVID_CL_CONFIRMA!$E457</f>
        <v>San Pedro Sula43938</v>
      </c>
      <c r="C457" s="41" t="str">
        <f t="shared" si="1"/>
        <v>Cortes43938</v>
      </c>
      <c r="D457" s="42">
        <f t="shared" si="2"/>
        <v>446</v>
      </c>
      <c r="E457" s="31">
        <v>43938</v>
      </c>
      <c r="F457" s="42">
        <f>+IFERROR(VLOOKUP(COVID_CL_CONFIRMA!$G457,'LOCALIZA HN'!$Q$9:$R$26,2,0),99)</f>
        <v>5</v>
      </c>
      <c r="G457" s="6" t="s">
        <v>32</v>
      </c>
      <c r="H457" s="12" t="s">
        <v>33</v>
      </c>
      <c r="I457" s="42" t="str">
        <f>+IFERROR(IF(VALUE(MID(VLOOKUP(H457,'LOCALIZA HN'!$B$9:$O$306,8,0),2,1))&lt;&gt;COVID_CL_CONFIRMA!$F457,"Error",VLOOKUP(H457,'LOCALIZA HN'!$B$9:$O$306,8,0)),99999)</f>
        <v>0501</v>
      </c>
      <c r="J457" s="8" t="s">
        <v>28</v>
      </c>
      <c r="K457" s="8">
        <v>30</v>
      </c>
      <c r="L457" s="11" t="s">
        <v>20</v>
      </c>
      <c r="M457" s="44" t="str">
        <f t="shared" si="13"/>
        <v>Confirmado</v>
      </c>
      <c r="N457" s="30"/>
      <c r="O457" s="30"/>
      <c r="P457" s="44" t="str">
        <f t="shared" si="14"/>
        <v>HONDURAS</v>
      </c>
      <c r="Q457" s="30"/>
    </row>
    <row r="458" spans="1:17" ht="14.25" customHeight="1">
      <c r="A458" s="41" t="str">
        <f t="shared" si="12"/>
        <v>San Pedro Sula43938447</v>
      </c>
      <c r="B458" s="41" t="str">
        <f>+COVID_CL_CONFIRMA!$H458&amp;COVID_CL_CONFIRMA!$E458</f>
        <v>San Pedro Sula43938</v>
      </c>
      <c r="C458" s="41" t="str">
        <f t="shared" si="1"/>
        <v>Cortes43938</v>
      </c>
      <c r="D458" s="42">
        <f t="shared" si="2"/>
        <v>447</v>
      </c>
      <c r="E458" s="31">
        <v>43938</v>
      </c>
      <c r="F458" s="42">
        <f>+IFERROR(VLOOKUP(COVID_CL_CONFIRMA!$G458,'LOCALIZA HN'!$Q$9:$R$26,2,0),99)</f>
        <v>5</v>
      </c>
      <c r="G458" s="6" t="s">
        <v>32</v>
      </c>
      <c r="H458" s="12" t="s">
        <v>33</v>
      </c>
      <c r="I458" s="42" t="str">
        <f>+IFERROR(IF(VALUE(MID(VLOOKUP(H458,'LOCALIZA HN'!$B$9:$O$306,8,0),2,1))&lt;&gt;COVID_CL_CONFIRMA!$F458,"Error",VLOOKUP(H458,'LOCALIZA HN'!$B$9:$O$306,8,0)),99999)</f>
        <v>0501</v>
      </c>
      <c r="J458" s="8" t="s">
        <v>19</v>
      </c>
      <c r="K458" s="8">
        <v>32</v>
      </c>
      <c r="L458" s="11" t="s">
        <v>20</v>
      </c>
      <c r="M458" s="44" t="str">
        <f t="shared" si="13"/>
        <v>Confirmado</v>
      </c>
      <c r="N458" s="30"/>
      <c r="O458" s="30"/>
      <c r="P458" s="44" t="str">
        <f t="shared" si="14"/>
        <v>HONDURAS</v>
      </c>
      <c r="Q458" s="30"/>
    </row>
    <row r="459" spans="1:17" ht="14.25" customHeight="1">
      <c r="A459" s="41" t="str">
        <f t="shared" si="12"/>
        <v>San Pedro Sula43938448</v>
      </c>
      <c r="B459" s="41" t="str">
        <f>+COVID_CL_CONFIRMA!$H459&amp;COVID_CL_CONFIRMA!$E459</f>
        <v>San Pedro Sula43938</v>
      </c>
      <c r="C459" s="41" t="str">
        <f t="shared" si="1"/>
        <v>Cortes43938</v>
      </c>
      <c r="D459" s="42">
        <f t="shared" si="2"/>
        <v>448</v>
      </c>
      <c r="E459" s="31">
        <v>43938</v>
      </c>
      <c r="F459" s="42">
        <f>+IFERROR(VLOOKUP(COVID_CL_CONFIRMA!$G459,'LOCALIZA HN'!$Q$9:$R$26,2,0),99)</f>
        <v>5</v>
      </c>
      <c r="G459" s="6" t="s">
        <v>32</v>
      </c>
      <c r="H459" s="12" t="s">
        <v>33</v>
      </c>
      <c r="I459" s="42" t="str">
        <f>+IFERROR(IF(VALUE(MID(VLOOKUP(H459,'LOCALIZA HN'!$B$9:$O$306,8,0),2,1))&lt;&gt;COVID_CL_CONFIRMA!$F459,"Error",VLOOKUP(H459,'LOCALIZA HN'!$B$9:$O$306,8,0)),99999)</f>
        <v>0501</v>
      </c>
      <c r="J459" s="8" t="s">
        <v>28</v>
      </c>
      <c r="K459" s="8">
        <v>37</v>
      </c>
      <c r="L459" s="11" t="s">
        <v>20</v>
      </c>
      <c r="M459" s="44" t="str">
        <f t="shared" si="13"/>
        <v>Confirmado</v>
      </c>
      <c r="N459" s="30"/>
      <c r="O459" s="30"/>
      <c r="P459" s="44" t="str">
        <f t="shared" si="14"/>
        <v>HONDURAS</v>
      </c>
      <c r="Q459" s="30"/>
    </row>
    <row r="460" spans="1:17" ht="14.25" customHeight="1">
      <c r="A460" s="41" t="str">
        <f t="shared" si="12"/>
        <v>San Pedro Sula43938449</v>
      </c>
      <c r="B460" s="41" t="str">
        <f>+COVID_CL_CONFIRMA!$H460&amp;COVID_CL_CONFIRMA!$E460</f>
        <v>San Pedro Sula43938</v>
      </c>
      <c r="C460" s="41" t="str">
        <f t="shared" si="1"/>
        <v>Cortes43938</v>
      </c>
      <c r="D460" s="42">
        <f t="shared" si="2"/>
        <v>449</v>
      </c>
      <c r="E460" s="31">
        <v>43938</v>
      </c>
      <c r="F460" s="42">
        <f>+IFERROR(VLOOKUP(COVID_CL_CONFIRMA!$G460,'LOCALIZA HN'!$Q$9:$R$26,2,0),99)</f>
        <v>5</v>
      </c>
      <c r="G460" s="6" t="s">
        <v>32</v>
      </c>
      <c r="H460" s="12" t="s">
        <v>33</v>
      </c>
      <c r="I460" s="42" t="str">
        <f>+IFERROR(IF(VALUE(MID(VLOOKUP(H460,'LOCALIZA HN'!$B$9:$O$306,8,0),2,1))&lt;&gt;COVID_CL_CONFIRMA!$F460,"Error",VLOOKUP(H460,'LOCALIZA HN'!$B$9:$O$306,8,0)),99999)</f>
        <v>0501</v>
      </c>
      <c r="J460" s="8" t="s">
        <v>28</v>
      </c>
      <c r="K460" s="8">
        <v>32</v>
      </c>
      <c r="L460" s="11" t="s">
        <v>20</v>
      </c>
      <c r="M460" s="44" t="str">
        <f t="shared" si="13"/>
        <v>Confirmado</v>
      </c>
      <c r="N460" s="30"/>
      <c r="O460" s="30"/>
      <c r="P460" s="44" t="str">
        <f t="shared" si="14"/>
        <v>HONDURAS</v>
      </c>
      <c r="Q460" s="30"/>
    </row>
    <row r="461" spans="1:17" ht="14.25" customHeight="1">
      <c r="A461" s="41" t="str">
        <f t="shared" si="12"/>
        <v>San Pedro Sula43938450</v>
      </c>
      <c r="B461" s="41" t="str">
        <f>+COVID_CL_CONFIRMA!$H461&amp;COVID_CL_CONFIRMA!$E461</f>
        <v>San Pedro Sula43938</v>
      </c>
      <c r="C461" s="41" t="str">
        <f t="shared" si="1"/>
        <v>Cortes43938</v>
      </c>
      <c r="D461" s="42">
        <f t="shared" si="2"/>
        <v>450</v>
      </c>
      <c r="E461" s="31">
        <v>43938</v>
      </c>
      <c r="F461" s="42">
        <f>+IFERROR(VLOOKUP(COVID_CL_CONFIRMA!$G461,'LOCALIZA HN'!$Q$9:$R$26,2,0),99)</f>
        <v>5</v>
      </c>
      <c r="G461" s="6" t="s">
        <v>32</v>
      </c>
      <c r="H461" s="12" t="s">
        <v>33</v>
      </c>
      <c r="I461" s="42" t="str">
        <f>+IFERROR(IF(VALUE(MID(VLOOKUP(H461,'LOCALIZA HN'!$B$9:$O$306,8,0),2,1))&lt;&gt;COVID_CL_CONFIRMA!$F461,"Error",VLOOKUP(H461,'LOCALIZA HN'!$B$9:$O$306,8,0)),99999)</f>
        <v>0501</v>
      </c>
      <c r="J461" s="8" t="s">
        <v>28</v>
      </c>
      <c r="K461" s="8">
        <v>60</v>
      </c>
      <c r="L461" s="11" t="s">
        <v>20</v>
      </c>
      <c r="M461" s="44" t="str">
        <f t="shared" si="13"/>
        <v>Confirmado</v>
      </c>
      <c r="N461" s="30"/>
      <c r="O461" s="30"/>
      <c r="P461" s="44" t="str">
        <f t="shared" si="14"/>
        <v>HONDURAS</v>
      </c>
      <c r="Q461" s="30"/>
    </row>
    <row r="462" spans="1:17" ht="14.25" customHeight="1">
      <c r="A462" s="41" t="str">
        <f t="shared" si="12"/>
        <v>San Pedro Sula43938451</v>
      </c>
      <c r="B462" s="41" t="str">
        <f>+COVID_CL_CONFIRMA!$H462&amp;COVID_CL_CONFIRMA!$E462</f>
        <v>San Pedro Sula43938</v>
      </c>
      <c r="C462" s="41" t="str">
        <f t="shared" si="1"/>
        <v>Cortes43938</v>
      </c>
      <c r="D462" s="42">
        <f t="shared" si="2"/>
        <v>451</v>
      </c>
      <c r="E462" s="31">
        <v>43938</v>
      </c>
      <c r="F462" s="42">
        <f>+IFERROR(VLOOKUP(COVID_CL_CONFIRMA!$G462,'LOCALIZA HN'!$Q$9:$R$26,2,0),99)</f>
        <v>5</v>
      </c>
      <c r="G462" s="6" t="s">
        <v>32</v>
      </c>
      <c r="H462" s="12" t="s">
        <v>33</v>
      </c>
      <c r="I462" s="42" t="str">
        <f>+IFERROR(IF(VALUE(MID(VLOOKUP(H462,'LOCALIZA HN'!$B$9:$O$306,8,0),2,1))&lt;&gt;COVID_CL_CONFIRMA!$F462,"Error",VLOOKUP(H462,'LOCALIZA HN'!$B$9:$O$306,8,0)),99999)</f>
        <v>0501</v>
      </c>
      <c r="J462" s="8" t="s">
        <v>28</v>
      </c>
      <c r="K462" s="8">
        <v>39</v>
      </c>
      <c r="L462" s="11" t="s">
        <v>20</v>
      </c>
      <c r="M462" s="44" t="str">
        <f t="shared" si="13"/>
        <v>Confirmado</v>
      </c>
      <c r="N462" s="30"/>
      <c r="O462" s="30"/>
      <c r="P462" s="44" t="str">
        <f t="shared" si="14"/>
        <v>HONDURAS</v>
      </c>
      <c r="Q462" s="30"/>
    </row>
    <row r="463" spans="1:17" ht="14.25" customHeight="1">
      <c r="A463" s="41" t="str">
        <f t="shared" si="12"/>
        <v>San Pedro Sula43938452</v>
      </c>
      <c r="B463" s="41" t="str">
        <f>+COVID_CL_CONFIRMA!$H463&amp;COVID_CL_CONFIRMA!$E463</f>
        <v>San Pedro Sula43938</v>
      </c>
      <c r="C463" s="41" t="str">
        <f t="shared" si="1"/>
        <v>Cortes43938</v>
      </c>
      <c r="D463" s="42">
        <f t="shared" si="2"/>
        <v>452</v>
      </c>
      <c r="E463" s="31">
        <v>43938</v>
      </c>
      <c r="F463" s="42">
        <f>+IFERROR(VLOOKUP(COVID_CL_CONFIRMA!$G463,'LOCALIZA HN'!$Q$9:$R$26,2,0),99)</f>
        <v>5</v>
      </c>
      <c r="G463" s="6" t="s">
        <v>32</v>
      </c>
      <c r="H463" s="12" t="s">
        <v>33</v>
      </c>
      <c r="I463" s="42" t="str">
        <f>+IFERROR(IF(VALUE(MID(VLOOKUP(H463,'LOCALIZA HN'!$B$9:$O$306,8,0),2,1))&lt;&gt;COVID_CL_CONFIRMA!$F463,"Error",VLOOKUP(H463,'LOCALIZA HN'!$B$9:$O$306,8,0)),99999)</f>
        <v>0501</v>
      </c>
      <c r="J463" s="8" t="s">
        <v>28</v>
      </c>
      <c r="K463" s="8">
        <v>46</v>
      </c>
      <c r="L463" s="11" t="s">
        <v>20</v>
      </c>
      <c r="M463" s="44" t="str">
        <f t="shared" si="13"/>
        <v>Confirmado</v>
      </c>
      <c r="N463" s="30"/>
      <c r="O463" s="30"/>
      <c r="P463" s="44" t="str">
        <f t="shared" si="14"/>
        <v>HONDURAS</v>
      </c>
      <c r="Q463" s="30"/>
    </row>
    <row r="464" spans="1:17" ht="14.25" customHeight="1">
      <c r="A464" s="41" t="str">
        <f t="shared" si="12"/>
        <v>San Pedro Sula43938453</v>
      </c>
      <c r="B464" s="41" t="str">
        <f>+COVID_CL_CONFIRMA!$H464&amp;COVID_CL_CONFIRMA!$E464</f>
        <v>San Pedro Sula43938</v>
      </c>
      <c r="C464" s="41" t="str">
        <f t="shared" si="1"/>
        <v>Cortes43938</v>
      </c>
      <c r="D464" s="42">
        <f t="shared" si="2"/>
        <v>453</v>
      </c>
      <c r="E464" s="31">
        <v>43938</v>
      </c>
      <c r="F464" s="42">
        <f>+IFERROR(VLOOKUP(COVID_CL_CONFIRMA!$G464,'LOCALIZA HN'!$Q$9:$R$26,2,0),99)</f>
        <v>5</v>
      </c>
      <c r="G464" s="6" t="s">
        <v>32</v>
      </c>
      <c r="H464" s="12" t="s">
        <v>33</v>
      </c>
      <c r="I464" s="42" t="str">
        <f>+IFERROR(IF(VALUE(MID(VLOOKUP(H464,'LOCALIZA HN'!$B$9:$O$306,8,0),2,1))&lt;&gt;COVID_CL_CONFIRMA!$F464,"Error",VLOOKUP(H464,'LOCALIZA HN'!$B$9:$O$306,8,0)),99999)</f>
        <v>0501</v>
      </c>
      <c r="J464" s="8" t="s">
        <v>19</v>
      </c>
      <c r="K464" s="8">
        <v>47</v>
      </c>
      <c r="L464" s="11" t="s">
        <v>20</v>
      </c>
      <c r="M464" s="44" t="str">
        <f t="shared" si="13"/>
        <v>Confirmado</v>
      </c>
      <c r="N464" s="30"/>
      <c r="O464" s="30"/>
      <c r="P464" s="44" t="str">
        <f t="shared" si="14"/>
        <v>HONDURAS</v>
      </c>
      <c r="Q464" s="30"/>
    </row>
    <row r="465" spans="1:17" ht="14.25" customHeight="1">
      <c r="A465" s="41" t="str">
        <f t="shared" si="12"/>
        <v>San Pedro Sula43938454</v>
      </c>
      <c r="B465" s="41" t="str">
        <f>+COVID_CL_CONFIRMA!$H465&amp;COVID_CL_CONFIRMA!$E465</f>
        <v>San Pedro Sula43938</v>
      </c>
      <c r="C465" s="41" t="str">
        <f t="shared" si="1"/>
        <v>Cortes43938</v>
      </c>
      <c r="D465" s="42">
        <f t="shared" si="2"/>
        <v>454</v>
      </c>
      <c r="E465" s="31">
        <v>43938</v>
      </c>
      <c r="F465" s="42">
        <f>+IFERROR(VLOOKUP(COVID_CL_CONFIRMA!$G465,'LOCALIZA HN'!$Q$9:$R$26,2,0),99)</f>
        <v>5</v>
      </c>
      <c r="G465" s="6" t="s">
        <v>32</v>
      </c>
      <c r="H465" s="12" t="s">
        <v>33</v>
      </c>
      <c r="I465" s="42" t="str">
        <f>+IFERROR(IF(VALUE(MID(VLOOKUP(H465,'LOCALIZA HN'!$B$9:$O$306,8,0),2,1))&lt;&gt;COVID_CL_CONFIRMA!$F465,"Error",VLOOKUP(H465,'LOCALIZA HN'!$B$9:$O$306,8,0)),99999)</f>
        <v>0501</v>
      </c>
      <c r="J465" s="8" t="s">
        <v>28</v>
      </c>
      <c r="K465" s="8">
        <v>48</v>
      </c>
      <c r="L465" s="11" t="s">
        <v>20</v>
      </c>
      <c r="M465" s="44" t="str">
        <f t="shared" si="13"/>
        <v>Confirmado</v>
      </c>
      <c r="N465" s="30"/>
      <c r="O465" s="30"/>
      <c r="P465" s="44" t="str">
        <f t="shared" si="14"/>
        <v>HONDURAS</v>
      </c>
      <c r="Q465" s="30"/>
    </row>
    <row r="466" spans="1:17" ht="14.25" customHeight="1">
      <c r="A466" s="41" t="str">
        <f t="shared" si="12"/>
        <v>San Pedro Sula43938455</v>
      </c>
      <c r="B466" s="41" t="str">
        <f>+COVID_CL_CONFIRMA!$H466&amp;COVID_CL_CONFIRMA!$E466</f>
        <v>San Pedro Sula43938</v>
      </c>
      <c r="C466" s="41" t="str">
        <f t="shared" si="1"/>
        <v>Cortes43938</v>
      </c>
      <c r="D466" s="42">
        <f t="shared" si="2"/>
        <v>455</v>
      </c>
      <c r="E466" s="31">
        <v>43938</v>
      </c>
      <c r="F466" s="42">
        <f>+IFERROR(VLOOKUP(COVID_CL_CONFIRMA!$G466,'LOCALIZA HN'!$Q$9:$R$26,2,0),99)</f>
        <v>5</v>
      </c>
      <c r="G466" s="6" t="s">
        <v>32</v>
      </c>
      <c r="H466" s="12" t="s">
        <v>33</v>
      </c>
      <c r="I466" s="42" t="str">
        <f>+IFERROR(IF(VALUE(MID(VLOOKUP(H466,'LOCALIZA HN'!$B$9:$O$306,8,0),2,1))&lt;&gt;COVID_CL_CONFIRMA!$F466,"Error",VLOOKUP(H466,'LOCALIZA HN'!$B$9:$O$306,8,0)),99999)</f>
        <v>0501</v>
      </c>
      <c r="J466" s="8" t="s">
        <v>19</v>
      </c>
      <c r="K466" s="8">
        <v>43</v>
      </c>
      <c r="L466" s="11" t="s">
        <v>20</v>
      </c>
      <c r="M466" s="44" t="str">
        <f t="shared" si="13"/>
        <v>Confirmado</v>
      </c>
      <c r="N466" s="30"/>
      <c r="O466" s="30"/>
      <c r="P466" s="44" t="str">
        <f t="shared" si="14"/>
        <v>HONDURAS</v>
      </c>
      <c r="Q466" s="30"/>
    </row>
    <row r="467" spans="1:17" ht="14.25" customHeight="1">
      <c r="A467" s="41" t="str">
        <f t="shared" si="12"/>
        <v>San Pedro Sula43938456</v>
      </c>
      <c r="B467" s="41" t="str">
        <f>+COVID_CL_CONFIRMA!$H467&amp;COVID_CL_CONFIRMA!$E467</f>
        <v>San Pedro Sula43938</v>
      </c>
      <c r="C467" s="41" t="str">
        <f t="shared" si="1"/>
        <v>Cortes43938</v>
      </c>
      <c r="D467" s="42">
        <f t="shared" si="2"/>
        <v>456</v>
      </c>
      <c r="E467" s="31">
        <v>43938</v>
      </c>
      <c r="F467" s="42">
        <f>+IFERROR(VLOOKUP(COVID_CL_CONFIRMA!$G467,'LOCALIZA HN'!$Q$9:$R$26,2,0),99)</f>
        <v>5</v>
      </c>
      <c r="G467" s="6" t="s">
        <v>32</v>
      </c>
      <c r="H467" s="12" t="s">
        <v>33</v>
      </c>
      <c r="I467" s="42" t="str">
        <f>+IFERROR(IF(VALUE(MID(VLOOKUP(H467,'LOCALIZA HN'!$B$9:$O$306,8,0),2,1))&lt;&gt;COVID_CL_CONFIRMA!$F467,"Error",VLOOKUP(H467,'LOCALIZA HN'!$B$9:$O$306,8,0)),99999)</f>
        <v>0501</v>
      </c>
      <c r="J467" s="8" t="s">
        <v>19</v>
      </c>
      <c r="K467" s="8">
        <v>25</v>
      </c>
      <c r="L467" s="11" t="s">
        <v>20</v>
      </c>
      <c r="M467" s="44" t="str">
        <f t="shared" si="13"/>
        <v>Confirmado</v>
      </c>
      <c r="N467" s="30"/>
      <c r="O467" s="30"/>
      <c r="P467" s="44" t="str">
        <f t="shared" si="14"/>
        <v>HONDURAS</v>
      </c>
      <c r="Q467" s="30"/>
    </row>
    <row r="468" spans="1:17" ht="14.25" customHeight="1">
      <c r="A468" s="41" t="str">
        <f t="shared" si="12"/>
        <v>San Pedro Sula43938457</v>
      </c>
      <c r="B468" s="41" t="str">
        <f>+COVID_CL_CONFIRMA!$H468&amp;COVID_CL_CONFIRMA!$E468</f>
        <v>San Pedro Sula43938</v>
      </c>
      <c r="C468" s="41" t="str">
        <f t="shared" si="1"/>
        <v>Cortes43938</v>
      </c>
      <c r="D468" s="42">
        <f t="shared" si="2"/>
        <v>457</v>
      </c>
      <c r="E468" s="31">
        <v>43938</v>
      </c>
      <c r="F468" s="42">
        <f>+IFERROR(VLOOKUP(COVID_CL_CONFIRMA!$G468,'LOCALIZA HN'!$Q$9:$R$26,2,0),99)</f>
        <v>5</v>
      </c>
      <c r="G468" s="6" t="s">
        <v>32</v>
      </c>
      <c r="H468" s="12" t="s">
        <v>33</v>
      </c>
      <c r="I468" s="42" t="str">
        <f>+IFERROR(IF(VALUE(MID(VLOOKUP(H468,'LOCALIZA HN'!$B$9:$O$306,8,0),2,1))&lt;&gt;COVID_CL_CONFIRMA!$F468,"Error",VLOOKUP(H468,'LOCALIZA HN'!$B$9:$O$306,8,0)),99999)</f>
        <v>0501</v>
      </c>
      <c r="J468" s="8" t="s">
        <v>19</v>
      </c>
      <c r="K468" s="8">
        <v>41</v>
      </c>
      <c r="L468" s="11" t="s">
        <v>20</v>
      </c>
      <c r="M468" s="44" t="str">
        <f t="shared" si="13"/>
        <v>Confirmado</v>
      </c>
      <c r="N468" s="30"/>
      <c r="O468" s="30"/>
      <c r="P468" s="44" t="str">
        <f t="shared" si="14"/>
        <v>HONDURAS</v>
      </c>
      <c r="Q468" s="30"/>
    </row>
    <row r="469" spans="1:17" ht="14.25" customHeight="1">
      <c r="A469" s="41" t="str">
        <f t="shared" si="12"/>
        <v>San Pedro Sula43939458</v>
      </c>
      <c r="B469" s="41" t="str">
        <f>+COVID_CL_CONFIRMA!$H469&amp;COVID_CL_CONFIRMA!$E469</f>
        <v>San Pedro Sula43939</v>
      </c>
      <c r="C469" s="41" t="str">
        <f t="shared" si="1"/>
        <v>Cortes43939</v>
      </c>
      <c r="D469" s="42">
        <f t="shared" si="2"/>
        <v>458</v>
      </c>
      <c r="E469" s="31">
        <v>43939</v>
      </c>
      <c r="F469" s="42">
        <f>+IFERROR(VLOOKUP(COVID_CL_CONFIRMA!$G469,'LOCALIZA HN'!$Q$9:$R$26,2,0),99)</f>
        <v>5</v>
      </c>
      <c r="G469" s="6" t="s">
        <v>32</v>
      </c>
      <c r="H469" s="12" t="s">
        <v>33</v>
      </c>
      <c r="I469" s="42" t="str">
        <f>+IFERROR(IF(VALUE(MID(VLOOKUP(H469,'LOCALIZA HN'!$B$9:$O$306,8,0),2,1))&lt;&gt;COVID_CL_CONFIRMA!$F469,"Error",VLOOKUP(H469,'LOCALIZA HN'!$B$9:$O$306,8,0)),99999)</f>
        <v>0501</v>
      </c>
      <c r="J469" s="8" t="s">
        <v>19</v>
      </c>
      <c r="K469" s="8">
        <v>52</v>
      </c>
      <c r="L469" s="11" t="s">
        <v>20</v>
      </c>
      <c r="M469" s="44" t="str">
        <f t="shared" si="13"/>
        <v>Confirmado</v>
      </c>
      <c r="N469" s="30"/>
      <c r="O469" s="30"/>
      <c r="P469" s="44" t="str">
        <f t="shared" si="14"/>
        <v>HONDURAS</v>
      </c>
      <c r="Q469" s="30"/>
    </row>
    <row r="470" spans="1:17" ht="14.25" customHeight="1">
      <c r="A470" s="41" t="str">
        <f t="shared" si="12"/>
        <v>Villanueva43939459</v>
      </c>
      <c r="B470" s="41" t="str">
        <f>+COVID_CL_CONFIRMA!$H470&amp;COVID_CL_CONFIRMA!$E470</f>
        <v>Villanueva43939</v>
      </c>
      <c r="C470" s="41" t="str">
        <f t="shared" si="1"/>
        <v>Cortes43939</v>
      </c>
      <c r="D470" s="42">
        <f t="shared" si="2"/>
        <v>459</v>
      </c>
      <c r="E470" s="31">
        <v>43939</v>
      </c>
      <c r="F470" s="42">
        <f>+IFERROR(VLOOKUP(COVID_CL_CONFIRMA!$G470,'LOCALIZA HN'!$Q$9:$R$26,2,0),99)</f>
        <v>5</v>
      </c>
      <c r="G470" s="6" t="s">
        <v>32</v>
      </c>
      <c r="H470" s="12" t="s">
        <v>39</v>
      </c>
      <c r="I470" s="42" t="str">
        <f>+IFERROR(IF(VALUE(MID(VLOOKUP(H470,'LOCALIZA HN'!$B$9:$O$306,8,0),2,1))&lt;&gt;COVID_CL_CONFIRMA!$F470,"Error",VLOOKUP(H470,'LOCALIZA HN'!$B$9:$O$306,8,0)),99999)</f>
        <v>0511</v>
      </c>
      <c r="J470" s="8" t="s">
        <v>28</v>
      </c>
      <c r="K470" s="8">
        <v>45</v>
      </c>
      <c r="L470" s="11" t="s">
        <v>20</v>
      </c>
      <c r="M470" s="44" t="str">
        <f t="shared" si="13"/>
        <v>Confirmado</v>
      </c>
      <c r="N470" s="30"/>
      <c r="O470" s="30"/>
      <c r="P470" s="44" t="str">
        <f t="shared" si="14"/>
        <v>HONDURAS</v>
      </c>
      <c r="Q470" s="30"/>
    </row>
    <row r="471" spans="1:17" ht="14.25" customHeight="1">
      <c r="A471" s="41" t="str">
        <f t="shared" si="12"/>
        <v>San Pedro Sula43939460</v>
      </c>
      <c r="B471" s="41" t="str">
        <f>+COVID_CL_CONFIRMA!$H471&amp;COVID_CL_CONFIRMA!$E471</f>
        <v>San Pedro Sula43939</v>
      </c>
      <c r="C471" s="41" t="str">
        <f t="shared" si="1"/>
        <v>Cortes43939</v>
      </c>
      <c r="D471" s="42">
        <f t="shared" si="2"/>
        <v>460</v>
      </c>
      <c r="E471" s="31">
        <v>43939</v>
      </c>
      <c r="F471" s="42">
        <f>+IFERROR(VLOOKUP(COVID_CL_CONFIRMA!$G471,'LOCALIZA HN'!$Q$9:$R$26,2,0),99)</f>
        <v>5</v>
      </c>
      <c r="G471" s="6" t="s">
        <v>32</v>
      </c>
      <c r="H471" s="12" t="s">
        <v>33</v>
      </c>
      <c r="I471" s="42" t="str">
        <f>+IFERROR(IF(VALUE(MID(VLOOKUP(H471,'LOCALIZA HN'!$B$9:$O$306,8,0),2,1))&lt;&gt;COVID_CL_CONFIRMA!$F471,"Error",VLOOKUP(H471,'LOCALIZA HN'!$B$9:$O$306,8,0)),99999)</f>
        <v>0501</v>
      </c>
      <c r="J471" s="8" t="s">
        <v>28</v>
      </c>
      <c r="K471" s="8">
        <v>21</v>
      </c>
      <c r="L471" s="11" t="s">
        <v>20</v>
      </c>
      <c r="M471" s="44" t="str">
        <f t="shared" si="13"/>
        <v>Confirmado</v>
      </c>
      <c r="N471" s="30"/>
      <c r="O471" s="30"/>
      <c r="P471" s="44" t="str">
        <f t="shared" si="14"/>
        <v>HONDURAS</v>
      </c>
      <c r="Q471" s="30"/>
    </row>
    <row r="472" spans="1:17" ht="14.25" customHeight="1">
      <c r="A472" s="41" t="str">
        <f t="shared" si="12"/>
        <v>San Pedro Sula43939461</v>
      </c>
      <c r="B472" s="41" t="str">
        <f>+COVID_CL_CONFIRMA!$H472&amp;COVID_CL_CONFIRMA!$E472</f>
        <v>San Pedro Sula43939</v>
      </c>
      <c r="C472" s="41" t="str">
        <f t="shared" si="1"/>
        <v>Cortes43939</v>
      </c>
      <c r="D472" s="42">
        <f t="shared" si="2"/>
        <v>461</v>
      </c>
      <c r="E472" s="31">
        <v>43939</v>
      </c>
      <c r="F472" s="42">
        <f>+IFERROR(VLOOKUP(COVID_CL_CONFIRMA!$G472,'LOCALIZA HN'!$Q$9:$R$26,2,0),99)</f>
        <v>5</v>
      </c>
      <c r="G472" s="6" t="s">
        <v>32</v>
      </c>
      <c r="H472" s="12" t="s">
        <v>33</v>
      </c>
      <c r="I472" s="42" t="str">
        <f>+IFERROR(IF(VALUE(MID(VLOOKUP(H472,'LOCALIZA HN'!$B$9:$O$306,8,0),2,1))&lt;&gt;COVID_CL_CONFIRMA!$F472,"Error",VLOOKUP(H472,'LOCALIZA HN'!$B$9:$O$306,8,0)),99999)</f>
        <v>0501</v>
      </c>
      <c r="J472" s="8" t="s">
        <v>28</v>
      </c>
      <c r="K472" s="8">
        <v>53</v>
      </c>
      <c r="L472" s="11" t="s">
        <v>20</v>
      </c>
      <c r="M472" s="44" t="str">
        <f t="shared" si="13"/>
        <v>Confirmado</v>
      </c>
      <c r="N472" s="30"/>
      <c r="O472" s="30"/>
      <c r="P472" s="44" t="str">
        <f t="shared" si="14"/>
        <v>HONDURAS</v>
      </c>
      <c r="Q472" s="30"/>
    </row>
    <row r="473" spans="1:17" ht="14.25" customHeight="1">
      <c r="A473" s="41" t="str">
        <f t="shared" si="12"/>
        <v>La Lima43939462</v>
      </c>
      <c r="B473" s="41" t="str">
        <f>+COVID_CL_CONFIRMA!$H473&amp;COVID_CL_CONFIRMA!$E473</f>
        <v>La Lima43939</v>
      </c>
      <c r="C473" s="41" t="str">
        <f t="shared" si="1"/>
        <v>Cortes43939</v>
      </c>
      <c r="D473" s="42">
        <f t="shared" si="2"/>
        <v>462</v>
      </c>
      <c r="E473" s="31">
        <v>43939</v>
      </c>
      <c r="F473" s="42">
        <f>+IFERROR(VLOOKUP(COVID_CL_CONFIRMA!$G473,'LOCALIZA HN'!$Q$9:$R$26,2,0),99)</f>
        <v>5</v>
      </c>
      <c r="G473" s="6" t="s">
        <v>32</v>
      </c>
      <c r="H473" s="12" t="s">
        <v>49</v>
      </c>
      <c r="I473" s="42" t="str">
        <f>+IFERROR(IF(VALUE(MID(VLOOKUP(H473,'LOCALIZA HN'!$B$9:$O$306,8,0),2,1))&lt;&gt;COVID_CL_CONFIRMA!$F473,"Error",VLOOKUP(H473,'LOCALIZA HN'!$B$9:$O$306,8,0)),99999)</f>
        <v>0512</v>
      </c>
      <c r="J473" s="8" t="s">
        <v>28</v>
      </c>
      <c r="K473" s="8">
        <v>64</v>
      </c>
      <c r="L473" s="11" t="s">
        <v>20</v>
      </c>
      <c r="M473" s="44" t="str">
        <f t="shared" si="13"/>
        <v>Confirmado</v>
      </c>
      <c r="N473" s="30"/>
      <c r="O473" s="30"/>
      <c r="P473" s="44" t="str">
        <f t="shared" si="14"/>
        <v>HONDURAS</v>
      </c>
      <c r="Q473" s="30"/>
    </row>
    <row r="474" spans="1:17" ht="14.25" customHeight="1">
      <c r="A474" s="41" t="str">
        <f t="shared" si="12"/>
        <v>San Pedro Sula43939463</v>
      </c>
      <c r="B474" s="41" t="str">
        <f>+COVID_CL_CONFIRMA!$H474&amp;COVID_CL_CONFIRMA!$E474</f>
        <v>San Pedro Sula43939</v>
      </c>
      <c r="C474" s="41" t="str">
        <f t="shared" si="1"/>
        <v>Cortes43939</v>
      </c>
      <c r="D474" s="42">
        <f t="shared" si="2"/>
        <v>463</v>
      </c>
      <c r="E474" s="31">
        <v>43939</v>
      </c>
      <c r="F474" s="42">
        <f>+IFERROR(VLOOKUP(COVID_CL_CONFIRMA!$G474,'LOCALIZA HN'!$Q$9:$R$26,2,0),99)</f>
        <v>5</v>
      </c>
      <c r="G474" s="6" t="s">
        <v>32</v>
      </c>
      <c r="H474" s="12" t="s">
        <v>33</v>
      </c>
      <c r="I474" s="42" t="str">
        <f>+IFERROR(IF(VALUE(MID(VLOOKUP(H474,'LOCALIZA HN'!$B$9:$O$306,8,0),2,1))&lt;&gt;COVID_CL_CONFIRMA!$F474,"Error",VLOOKUP(H474,'LOCALIZA HN'!$B$9:$O$306,8,0)),99999)</f>
        <v>0501</v>
      </c>
      <c r="J474" s="8" t="s">
        <v>28</v>
      </c>
      <c r="K474" s="8">
        <v>38</v>
      </c>
      <c r="L474" s="11" t="s">
        <v>20</v>
      </c>
      <c r="M474" s="44" t="str">
        <f t="shared" si="13"/>
        <v>Confirmado</v>
      </c>
      <c r="N474" s="30"/>
      <c r="O474" s="30"/>
      <c r="P474" s="44" t="str">
        <f t="shared" si="14"/>
        <v>HONDURAS</v>
      </c>
      <c r="Q474" s="30"/>
    </row>
    <row r="475" spans="1:17" ht="14.25" customHeight="1">
      <c r="A475" s="41" t="str">
        <f t="shared" si="12"/>
        <v>Choloma43939464</v>
      </c>
      <c r="B475" s="41" t="str">
        <f>+COVID_CL_CONFIRMA!$H475&amp;COVID_CL_CONFIRMA!$E475</f>
        <v>Choloma43939</v>
      </c>
      <c r="C475" s="41" t="str">
        <f t="shared" si="1"/>
        <v>Cortes43939</v>
      </c>
      <c r="D475" s="42">
        <f t="shared" si="2"/>
        <v>464</v>
      </c>
      <c r="E475" s="31">
        <v>43939</v>
      </c>
      <c r="F475" s="42">
        <f>+IFERROR(VLOOKUP(COVID_CL_CONFIRMA!$G475,'LOCALIZA HN'!$Q$9:$R$26,2,0),99)</f>
        <v>5</v>
      </c>
      <c r="G475" s="6" t="s">
        <v>32</v>
      </c>
      <c r="H475" s="12" t="s">
        <v>48</v>
      </c>
      <c r="I475" s="42" t="str">
        <f>+IFERROR(IF(VALUE(MID(VLOOKUP(H475,'LOCALIZA HN'!$B$9:$O$306,8,0),2,1))&lt;&gt;COVID_CL_CONFIRMA!$F475,"Error",VLOOKUP(H475,'LOCALIZA HN'!$B$9:$O$306,8,0)),99999)</f>
        <v>0502</v>
      </c>
      <c r="J475" s="8" t="s">
        <v>19</v>
      </c>
      <c r="K475" s="8">
        <v>36</v>
      </c>
      <c r="L475" s="11" t="s">
        <v>20</v>
      </c>
      <c r="M475" s="44" t="str">
        <f t="shared" si="13"/>
        <v>Confirmado</v>
      </c>
      <c r="N475" s="30"/>
      <c r="O475" s="30"/>
      <c r="P475" s="44" t="str">
        <f t="shared" si="14"/>
        <v>HONDURAS</v>
      </c>
      <c r="Q475" s="30"/>
    </row>
    <row r="476" spans="1:17" ht="14.25" customHeight="1">
      <c r="A476" s="41" t="str">
        <f t="shared" si="12"/>
        <v>Choloma43939465</v>
      </c>
      <c r="B476" s="41" t="str">
        <f>+COVID_CL_CONFIRMA!$H476&amp;COVID_CL_CONFIRMA!$E476</f>
        <v>Choloma43939</v>
      </c>
      <c r="C476" s="41" t="str">
        <f t="shared" si="1"/>
        <v>Cortes43939</v>
      </c>
      <c r="D476" s="42">
        <f t="shared" si="2"/>
        <v>465</v>
      </c>
      <c r="E476" s="31">
        <v>43939</v>
      </c>
      <c r="F476" s="42">
        <f>+IFERROR(VLOOKUP(COVID_CL_CONFIRMA!$G476,'LOCALIZA HN'!$Q$9:$R$26,2,0),99)</f>
        <v>5</v>
      </c>
      <c r="G476" s="6" t="s">
        <v>32</v>
      </c>
      <c r="H476" s="12" t="s">
        <v>48</v>
      </c>
      <c r="I476" s="42" t="str">
        <f>+IFERROR(IF(VALUE(MID(VLOOKUP(H476,'LOCALIZA HN'!$B$9:$O$306,8,0),2,1))&lt;&gt;COVID_CL_CONFIRMA!$F476,"Error",VLOOKUP(H476,'LOCALIZA HN'!$B$9:$O$306,8,0)),99999)</f>
        <v>0502</v>
      </c>
      <c r="J476" s="8" t="s">
        <v>19</v>
      </c>
      <c r="K476" s="8">
        <v>36</v>
      </c>
      <c r="L476" s="11" t="s">
        <v>20</v>
      </c>
      <c r="M476" s="44" t="str">
        <f t="shared" si="13"/>
        <v>Confirmado</v>
      </c>
      <c r="N476" s="30"/>
      <c r="O476" s="30"/>
      <c r="P476" s="44" t="str">
        <f t="shared" si="14"/>
        <v>HONDURAS</v>
      </c>
      <c r="Q476" s="30"/>
    </row>
    <row r="477" spans="1:17" ht="14.25" customHeight="1">
      <c r="A477" s="41" t="str">
        <f t="shared" si="12"/>
        <v>Macuelizo43939466</v>
      </c>
      <c r="B477" s="41" t="str">
        <f>+COVID_CL_CONFIRMA!$H477&amp;COVID_CL_CONFIRMA!$E477</f>
        <v>Macuelizo43939</v>
      </c>
      <c r="C477" s="41" t="str">
        <f t="shared" si="1"/>
        <v>Santa Barbara43939</v>
      </c>
      <c r="D477" s="42">
        <f t="shared" si="2"/>
        <v>466</v>
      </c>
      <c r="E477" s="31">
        <v>43939</v>
      </c>
      <c r="F477" s="42">
        <f>+IFERROR(VLOOKUP(COVID_CL_CONFIRMA!$G477,'LOCALIZA HN'!$Q$9:$R$26,2,0),99)</f>
        <v>16</v>
      </c>
      <c r="G477" s="6" t="s">
        <v>59</v>
      </c>
      <c r="H477" s="12" t="s">
        <v>102</v>
      </c>
      <c r="I477" s="42" t="str">
        <f>+IFERROR(IF(VALUE(MID(VLOOKUP(H477,'LOCALIZA HN'!$B$9:$O$306,8,0),2,1))&lt;&gt;COVID_CL_CONFIRMA!$F477,"Error",VLOOKUP(H477,'LOCALIZA HN'!$B$9:$O$306,8,0)),99999)</f>
        <v>Error</v>
      </c>
      <c r="J477" s="8" t="s">
        <v>28</v>
      </c>
      <c r="K477" s="8">
        <v>42</v>
      </c>
      <c r="L477" s="11" t="s">
        <v>20</v>
      </c>
      <c r="M477" s="44" t="str">
        <f t="shared" si="13"/>
        <v>Confirmado</v>
      </c>
      <c r="N477" s="30" t="s">
        <v>103</v>
      </c>
      <c r="O477" s="29" t="s">
        <v>104</v>
      </c>
      <c r="P477" s="44" t="str">
        <f t="shared" si="14"/>
        <v>HONDURAS</v>
      </c>
      <c r="Q477" s="30"/>
    </row>
    <row r="478" spans="1:17" ht="14.25" customHeight="1">
      <c r="A478" s="41" t="str">
        <f t="shared" si="12"/>
        <v>Distrito Central43939467</v>
      </c>
      <c r="B478" s="41" t="str">
        <f>+COVID_CL_CONFIRMA!$H478&amp;COVID_CL_CONFIRMA!$E478</f>
        <v>Distrito Central43939</v>
      </c>
      <c r="C478" s="41" t="str">
        <f t="shared" si="1"/>
        <v>Francisco Morazan43939</v>
      </c>
      <c r="D478" s="42">
        <f t="shared" si="2"/>
        <v>467</v>
      </c>
      <c r="E478" s="31">
        <v>43939</v>
      </c>
      <c r="F478" s="42">
        <f>+IFERROR(VLOOKUP(COVID_CL_CONFIRMA!$G478,'LOCALIZA HN'!$Q$9:$R$26,2,0),99)</f>
        <v>8</v>
      </c>
      <c r="G478" s="6" t="s">
        <v>17</v>
      </c>
      <c r="H478" s="12" t="s">
        <v>18</v>
      </c>
      <c r="I478" s="42" t="str">
        <f>+IFERROR(IF(VALUE(MID(VLOOKUP(H478,'LOCALIZA HN'!$B$9:$O$306,8,0),2,1))&lt;&gt;COVID_CL_CONFIRMA!$F478,"Error",VLOOKUP(H478,'LOCALIZA HN'!$B$9:$O$306,8,0)),99999)</f>
        <v>0801</v>
      </c>
      <c r="J478" s="8" t="s">
        <v>19</v>
      </c>
      <c r="K478" s="8">
        <v>37</v>
      </c>
      <c r="L478" s="11" t="s">
        <v>20</v>
      </c>
      <c r="M478" s="44" t="str">
        <f t="shared" si="13"/>
        <v>Confirmado</v>
      </c>
      <c r="N478" s="30"/>
      <c r="O478" s="30"/>
      <c r="P478" s="44" t="str">
        <f t="shared" si="14"/>
        <v>HONDURAS</v>
      </c>
      <c r="Q478" s="30"/>
    </row>
    <row r="479" spans="1:17" ht="14.25" customHeight="1">
      <c r="A479" s="41" t="str">
        <f t="shared" si="12"/>
        <v>San Pedro Sula43939468</v>
      </c>
      <c r="B479" s="41" t="str">
        <f>+COVID_CL_CONFIRMA!$H479&amp;COVID_CL_CONFIRMA!$E479</f>
        <v>San Pedro Sula43939</v>
      </c>
      <c r="C479" s="41" t="str">
        <f t="shared" si="1"/>
        <v>Cortes43939</v>
      </c>
      <c r="D479" s="42">
        <f t="shared" si="2"/>
        <v>468</v>
      </c>
      <c r="E479" s="31">
        <v>43939</v>
      </c>
      <c r="F479" s="42">
        <f>+IFERROR(VLOOKUP(COVID_CL_CONFIRMA!$G479,'LOCALIZA HN'!$Q$9:$R$26,2,0),99)</f>
        <v>5</v>
      </c>
      <c r="G479" s="6" t="s">
        <v>32</v>
      </c>
      <c r="H479" s="12" t="s">
        <v>33</v>
      </c>
      <c r="I479" s="42" t="str">
        <f>+IFERROR(IF(VALUE(MID(VLOOKUP(H479,'LOCALIZA HN'!$B$9:$O$306,8,0),2,1))&lt;&gt;COVID_CL_CONFIRMA!$F479,"Error",VLOOKUP(H479,'LOCALIZA HN'!$B$9:$O$306,8,0)),99999)</f>
        <v>0501</v>
      </c>
      <c r="J479" s="8" t="s">
        <v>19</v>
      </c>
      <c r="K479" s="8">
        <v>41</v>
      </c>
      <c r="L479" s="11" t="s">
        <v>20</v>
      </c>
      <c r="M479" s="44" t="str">
        <f t="shared" si="13"/>
        <v>Confirmado</v>
      </c>
      <c r="N479" s="30"/>
      <c r="O479" s="30"/>
      <c r="P479" s="44" t="str">
        <f t="shared" si="14"/>
        <v>HONDURAS</v>
      </c>
      <c r="Q479" s="30"/>
    </row>
    <row r="480" spans="1:17" ht="14.25" customHeight="1">
      <c r="A480" s="41" t="str">
        <f t="shared" si="12"/>
        <v>San Pedro Sula43939469</v>
      </c>
      <c r="B480" s="41" t="str">
        <f>+COVID_CL_CONFIRMA!$H480&amp;COVID_CL_CONFIRMA!$E480</f>
        <v>San Pedro Sula43939</v>
      </c>
      <c r="C480" s="41" t="str">
        <f t="shared" si="1"/>
        <v>Cortes43939</v>
      </c>
      <c r="D480" s="42">
        <f t="shared" si="2"/>
        <v>469</v>
      </c>
      <c r="E480" s="31">
        <v>43939</v>
      </c>
      <c r="F480" s="42">
        <f>+IFERROR(VLOOKUP(COVID_CL_CONFIRMA!$G480,'LOCALIZA HN'!$Q$9:$R$26,2,0),99)</f>
        <v>5</v>
      </c>
      <c r="G480" s="6" t="s">
        <v>32</v>
      </c>
      <c r="H480" s="12" t="s">
        <v>33</v>
      </c>
      <c r="I480" s="42" t="str">
        <f>+IFERROR(IF(VALUE(MID(VLOOKUP(H480,'LOCALIZA HN'!$B$9:$O$306,8,0),2,1))&lt;&gt;COVID_CL_CONFIRMA!$F480,"Error",VLOOKUP(H480,'LOCALIZA HN'!$B$9:$O$306,8,0)),99999)</f>
        <v>0501</v>
      </c>
      <c r="J480" s="8" t="s">
        <v>19</v>
      </c>
      <c r="K480" s="8">
        <v>37</v>
      </c>
      <c r="L480" s="11" t="s">
        <v>20</v>
      </c>
      <c r="M480" s="44" t="str">
        <f t="shared" si="13"/>
        <v>Confirmado</v>
      </c>
      <c r="N480" s="30"/>
      <c r="O480" s="30"/>
      <c r="P480" s="44" t="str">
        <f t="shared" si="14"/>
        <v>HONDURAS</v>
      </c>
      <c r="Q480" s="30"/>
    </row>
    <row r="481" spans="1:17" ht="14.25" customHeight="1">
      <c r="A481" s="41" t="str">
        <f t="shared" si="12"/>
        <v>San Pedro Sula43939470</v>
      </c>
      <c r="B481" s="41" t="str">
        <f>+COVID_CL_CONFIRMA!$H481&amp;COVID_CL_CONFIRMA!$E481</f>
        <v>San Pedro Sula43939</v>
      </c>
      <c r="C481" s="41" t="str">
        <f t="shared" si="1"/>
        <v>Cortes43939</v>
      </c>
      <c r="D481" s="42">
        <f t="shared" si="2"/>
        <v>470</v>
      </c>
      <c r="E481" s="31">
        <v>43939</v>
      </c>
      <c r="F481" s="42">
        <f>+IFERROR(VLOOKUP(COVID_CL_CONFIRMA!$G481,'LOCALIZA HN'!$Q$9:$R$26,2,0),99)</f>
        <v>5</v>
      </c>
      <c r="G481" s="6" t="s">
        <v>32</v>
      </c>
      <c r="H481" s="12" t="s">
        <v>33</v>
      </c>
      <c r="I481" s="42" t="str">
        <f>+IFERROR(IF(VALUE(MID(VLOOKUP(H481,'LOCALIZA HN'!$B$9:$O$306,8,0),2,1))&lt;&gt;COVID_CL_CONFIRMA!$F481,"Error",VLOOKUP(H481,'LOCALIZA HN'!$B$9:$O$306,8,0)),99999)</f>
        <v>0501</v>
      </c>
      <c r="J481" s="8" t="s">
        <v>19</v>
      </c>
      <c r="K481" s="8">
        <v>38</v>
      </c>
      <c r="L481" s="11" t="s">
        <v>20</v>
      </c>
      <c r="M481" s="44" t="str">
        <f t="shared" si="13"/>
        <v>Confirmado</v>
      </c>
      <c r="N481" s="30"/>
      <c r="O481" s="30"/>
      <c r="P481" s="44" t="str">
        <f t="shared" si="14"/>
        <v>HONDURAS</v>
      </c>
      <c r="Q481" s="30"/>
    </row>
    <row r="482" spans="1:17" ht="14.25" customHeight="1">
      <c r="A482" s="41" t="str">
        <f t="shared" si="12"/>
        <v>Choloma43939471</v>
      </c>
      <c r="B482" s="41" t="str">
        <f>+COVID_CL_CONFIRMA!$H482&amp;COVID_CL_CONFIRMA!$E482</f>
        <v>Choloma43939</v>
      </c>
      <c r="C482" s="41" t="str">
        <f t="shared" si="1"/>
        <v>Cortes43939</v>
      </c>
      <c r="D482" s="42">
        <f t="shared" si="2"/>
        <v>471</v>
      </c>
      <c r="E482" s="31">
        <v>43939</v>
      </c>
      <c r="F482" s="42">
        <f>+IFERROR(VLOOKUP(COVID_CL_CONFIRMA!$G482,'LOCALIZA HN'!$Q$9:$R$26,2,0),99)</f>
        <v>5</v>
      </c>
      <c r="G482" s="6" t="s">
        <v>32</v>
      </c>
      <c r="H482" s="12" t="s">
        <v>48</v>
      </c>
      <c r="I482" s="42" t="str">
        <f>+IFERROR(IF(VALUE(MID(VLOOKUP(H482,'LOCALIZA HN'!$B$9:$O$306,8,0),2,1))&lt;&gt;COVID_CL_CONFIRMA!$F482,"Error",VLOOKUP(H482,'LOCALIZA HN'!$B$9:$O$306,8,0)),99999)</f>
        <v>0502</v>
      </c>
      <c r="J482" s="8" t="s">
        <v>28</v>
      </c>
      <c r="K482" s="8">
        <v>26</v>
      </c>
      <c r="L482" s="11" t="s">
        <v>20</v>
      </c>
      <c r="M482" s="44" t="str">
        <f t="shared" si="13"/>
        <v>Confirmado</v>
      </c>
      <c r="N482" s="30"/>
      <c r="O482" s="30"/>
      <c r="P482" s="44" t="str">
        <f t="shared" si="14"/>
        <v>HONDURAS</v>
      </c>
      <c r="Q482" s="30"/>
    </row>
    <row r="483" spans="1:17" ht="14.25" customHeight="1">
      <c r="A483" s="41" t="str">
        <f t="shared" si="12"/>
        <v>Villanueva43939472</v>
      </c>
      <c r="B483" s="41" t="str">
        <f>+COVID_CL_CONFIRMA!$H483&amp;COVID_CL_CONFIRMA!$E483</f>
        <v>Villanueva43939</v>
      </c>
      <c r="C483" s="41" t="str">
        <f t="shared" si="1"/>
        <v>Cortes43939</v>
      </c>
      <c r="D483" s="42">
        <f t="shared" si="2"/>
        <v>472</v>
      </c>
      <c r="E483" s="31">
        <v>43939</v>
      </c>
      <c r="F483" s="42">
        <f>+IFERROR(VLOOKUP(COVID_CL_CONFIRMA!$G483,'LOCALIZA HN'!$Q$9:$R$26,2,0),99)</f>
        <v>5</v>
      </c>
      <c r="G483" s="6" t="s">
        <v>32</v>
      </c>
      <c r="H483" s="12" t="s">
        <v>39</v>
      </c>
      <c r="I483" s="42" t="str">
        <f>+IFERROR(IF(VALUE(MID(VLOOKUP(H483,'LOCALIZA HN'!$B$9:$O$306,8,0),2,1))&lt;&gt;COVID_CL_CONFIRMA!$F483,"Error",VLOOKUP(H483,'LOCALIZA HN'!$B$9:$O$306,8,0)),99999)</f>
        <v>0511</v>
      </c>
      <c r="J483" s="8" t="s">
        <v>19</v>
      </c>
      <c r="K483" s="8">
        <v>44</v>
      </c>
      <c r="L483" s="11" t="s">
        <v>20</v>
      </c>
      <c r="M483" s="44" t="str">
        <f t="shared" si="13"/>
        <v>Confirmado</v>
      </c>
      <c r="N483" s="30"/>
      <c r="O483" s="30"/>
      <c r="P483" s="44" t="str">
        <f t="shared" si="14"/>
        <v>HONDURAS</v>
      </c>
      <c r="Q483" s="30"/>
    </row>
    <row r="484" spans="1:17" ht="14.25" customHeight="1">
      <c r="A484" s="41" t="str">
        <f t="shared" si="12"/>
        <v>Santa Fe43940473</v>
      </c>
      <c r="B484" s="41" t="str">
        <f>+COVID_CL_CONFIRMA!$H484&amp;COVID_CL_CONFIRMA!$E484</f>
        <v>Santa Fe43940</v>
      </c>
      <c r="C484" s="41" t="str">
        <f t="shared" si="1"/>
        <v>Colon43940</v>
      </c>
      <c r="D484" s="42">
        <f t="shared" si="2"/>
        <v>473</v>
      </c>
      <c r="E484" s="31">
        <v>43940</v>
      </c>
      <c r="F484" s="42">
        <f>+IFERROR(VLOOKUP(COVID_CL_CONFIRMA!$G484,'LOCALIZA HN'!$Q$9:$R$26,2,0),99)</f>
        <v>2</v>
      </c>
      <c r="G484" s="6" t="s">
        <v>40</v>
      </c>
      <c r="H484" s="12" t="s">
        <v>41</v>
      </c>
      <c r="I484" s="42" t="str">
        <f>+IFERROR(IF(VALUE(MID(VLOOKUP(H484,'LOCALIZA HN'!$B$9:$O$306,8,0),2,1))&lt;&gt;COVID_CL_CONFIRMA!$F484,"Error",VLOOKUP(H484,'LOCALIZA HN'!$B$9:$O$306,8,0)),99999)</f>
        <v>0206</v>
      </c>
      <c r="J484" s="8" t="s">
        <v>28</v>
      </c>
      <c r="K484" s="8">
        <v>40</v>
      </c>
      <c r="L484" s="11" t="s">
        <v>20</v>
      </c>
      <c r="M484" s="44" t="str">
        <f t="shared" si="13"/>
        <v>Confirmado</v>
      </c>
      <c r="N484" s="30"/>
      <c r="O484" s="30"/>
      <c r="P484" s="44" t="str">
        <f t="shared" si="14"/>
        <v>HONDURAS</v>
      </c>
      <c r="Q484" s="30"/>
    </row>
    <row r="485" spans="1:17" ht="14.25" customHeight="1">
      <c r="A485" s="41" t="str">
        <f t="shared" si="12"/>
        <v>El Progreso43940474</v>
      </c>
      <c r="B485" s="41" t="str">
        <f>+COVID_CL_CONFIRMA!$H485&amp;COVID_CL_CONFIRMA!$E485</f>
        <v>El Progreso43940</v>
      </c>
      <c r="C485" s="41" t="str">
        <f t="shared" si="1"/>
        <v>Yoro43940</v>
      </c>
      <c r="D485" s="42">
        <f t="shared" si="2"/>
        <v>474</v>
      </c>
      <c r="E485" s="31">
        <v>43940</v>
      </c>
      <c r="F485" s="42">
        <f>+IFERROR(VLOOKUP(COVID_CL_CONFIRMA!$G485,'LOCALIZA HN'!$Q$9:$R$26,2,0),99)</f>
        <v>18</v>
      </c>
      <c r="G485" s="6" t="s">
        <v>46</v>
      </c>
      <c r="H485" s="12" t="s">
        <v>69</v>
      </c>
      <c r="I485" s="42" t="str">
        <f>+IFERROR(IF(VALUE(MID(VLOOKUP(H485,'LOCALIZA HN'!$B$9:$O$306,8,0),2,1))&lt;&gt;COVID_CL_CONFIRMA!$F485,"Error",VLOOKUP(H485,'LOCALIZA HN'!$B$9:$O$306,8,0)),99999)</f>
        <v>Error</v>
      </c>
      <c r="J485" s="8" t="s">
        <v>19</v>
      </c>
      <c r="K485" s="8">
        <v>6</v>
      </c>
      <c r="L485" s="11" t="s">
        <v>20</v>
      </c>
      <c r="M485" s="44" t="str">
        <f t="shared" si="13"/>
        <v>Confirmado</v>
      </c>
      <c r="N485" s="30"/>
      <c r="O485" s="30"/>
      <c r="P485" s="44" t="str">
        <f t="shared" si="14"/>
        <v>HONDURAS</v>
      </c>
      <c r="Q485" s="30"/>
    </row>
    <row r="486" spans="1:17" ht="14.25" customHeight="1">
      <c r="A486" s="41" t="str">
        <f t="shared" si="12"/>
        <v>Villanueva43940475</v>
      </c>
      <c r="B486" s="41" t="str">
        <f>+COVID_CL_CONFIRMA!$H486&amp;COVID_CL_CONFIRMA!$E486</f>
        <v>Villanueva43940</v>
      </c>
      <c r="C486" s="41" t="str">
        <f t="shared" si="1"/>
        <v>Cortes43940</v>
      </c>
      <c r="D486" s="42">
        <f t="shared" si="2"/>
        <v>475</v>
      </c>
      <c r="E486" s="31">
        <v>43940</v>
      </c>
      <c r="F486" s="42">
        <f>+IFERROR(VLOOKUP(COVID_CL_CONFIRMA!$G486,'LOCALIZA HN'!$Q$9:$R$26,2,0),99)</f>
        <v>5</v>
      </c>
      <c r="G486" s="6" t="s">
        <v>32</v>
      </c>
      <c r="H486" s="12" t="s">
        <v>39</v>
      </c>
      <c r="I486" s="42" t="str">
        <f>+IFERROR(IF(VALUE(MID(VLOOKUP(H486,'LOCALIZA HN'!$B$9:$O$306,8,0),2,1))&lt;&gt;COVID_CL_CONFIRMA!$F486,"Error",VLOOKUP(H486,'LOCALIZA HN'!$B$9:$O$306,8,0)),99999)</f>
        <v>0511</v>
      </c>
      <c r="J486" s="8" t="s">
        <v>19</v>
      </c>
      <c r="K486" s="8">
        <v>85</v>
      </c>
      <c r="L486" s="11" t="s">
        <v>20</v>
      </c>
      <c r="M486" s="44" t="str">
        <f t="shared" si="13"/>
        <v>Confirmado</v>
      </c>
      <c r="N486" s="30"/>
      <c r="O486" s="30"/>
      <c r="P486" s="44" t="str">
        <f t="shared" si="14"/>
        <v>HONDURAS</v>
      </c>
      <c r="Q486" s="30"/>
    </row>
    <row r="487" spans="1:17" ht="14.25" customHeight="1">
      <c r="A487" s="41" t="str">
        <f t="shared" si="12"/>
        <v>San Pedro Sula43940476</v>
      </c>
      <c r="B487" s="41" t="str">
        <f>+COVID_CL_CONFIRMA!$H487&amp;COVID_CL_CONFIRMA!$E487</f>
        <v>San Pedro Sula43940</v>
      </c>
      <c r="C487" s="41" t="str">
        <f t="shared" si="1"/>
        <v>Cortes43940</v>
      </c>
      <c r="D487" s="42">
        <f t="shared" si="2"/>
        <v>476</v>
      </c>
      <c r="E487" s="31">
        <v>43940</v>
      </c>
      <c r="F487" s="42">
        <f>+IFERROR(VLOOKUP(COVID_CL_CONFIRMA!$G487,'LOCALIZA HN'!$Q$9:$R$26,2,0),99)</f>
        <v>5</v>
      </c>
      <c r="G487" s="6" t="s">
        <v>32</v>
      </c>
      <c r="H487" s="12" t="s">
        <v>33</v>
      </c>
      <c r="I487" s="42" t="str">
        <f>+IFERROR(IF(VALUE(MID(VLOOKUP(H487,'LOCALIZA HN'!$B$9:$O$306,8,0),2,1))&lt;&gt;COVID_CL_CONFIRMA!$F487,"Error",VLOOKUP(H487,'LOCALIZA HN'!$B$9:$O$306,8,0)),99999)</f>
        <v>0501</v>
      </c>
      <c r="J487" s="8" t="s">
        <v>28</v>
      </c>
      <c r="K487" s="8">
        <v>52</v>
      </c>
      <c r="L487" s="11" t="s">
        <v>20</v>
      </c>
      <c r="M487" s="44" t="str">
        <f t="shared" si="13"/>
        <v>Confirmado</v>
      </c>
      <c r="N487" s="30"/>
      <c r="O487" s="30"/>
      <c r="P487" s="44" t="str">
        <f t="shared" si="14"/>
        <v>HONDURAS</v>
      </c>
      <c r="Q487" s="30"/>
    </row>
    <row r="488" spans="1:17" ht="14.25" customHeight="1">
      <c r="A488" s="41" t="str">
        <f t="shared" si="12"/>
        <v>El Progreso43940477</v>
      </c>
      <c r="B488" s="41" t="str">
        <f>+COVID_CL_CONFIRMA!$H488&amp;COVID_CL_CONFIRMA!$E488</f>
        <v>El Progreso43940</v>
      </c>
      <c r="C488" s="41" t="str">
        <f t="shared" si="1"/>
        <v>Yoro43940</v>
      </c>
      <c r="D488" s="42">
        <f t="shared" si="2"/>
        <v>477</v>
      </c>
      <c r="E488" s="31">
        <v>43940</v>
      </c>
      <c r="F488" s="42">
        <f>+IFERROR(VLOOKUP(COVID_CL_CONFIRMA!$G488,'LOCALIZA HN'!$Q$9:$R$26,2,0),99)</f>
        <v>18</v>
      </c>
      <c r="G488" s="6" t="s">
        <v>46</v>
      </c>
      <c r="H488" s="12" t="s">
        <v>69</v>
      </c>
      <c r="I488" s="42" t="str">
        <f>+IFERROR(IF(VALUE(MID(VLOOKUP(H488,'LOCALIZA HN'!$B$9:$O$306,8,0),2,1))&lt;&gt;COVID_CL_CONFIRMA!$F488,"Error",VLOOKUP(H488,'LOCALIZA HN'!$B$9:$O$306,8,0)),99999)</f>
        <v>Error</v>
      </c>
      <c r="J488" s="8" t="s">
        <v>19</v>
      </c>
      <c r="K488" s="8">
        <v>57</v>
      </c>
      <c r="L488" s="11" t="s">
        <v>20</v>
      </c>
      <c r="M488" s="44" t="str">
        <f t="shared" si="13"/>
        <v>Confirmado</v>
      </c>
      <c r="N488" s="30"/>
      <c r="O488" s="30"/>
      <c r="P488" s="44" t="str">
        <f t="shared" si="14"/>
        <v>HONDURAS</v>
      </c>
      <c r="Q488" s="30"/>
    </row>
    <row r="489" spans="1:17" ht="14.25" customHeight="1">
      <c r="A489" s="41" t="str">
        <f t="shared" si="12"/>
        <v>San Pedro Sula43942478</v>
      </c>
      <c r="B489" s="41" t="str">
        <f>+COVID_CL_CONFIRMA!$H489&amp;COVID_CL_CONFIRMA!$E489</f>
        <v>San Pedro Sula43942</v>
      </c>
      <c r="C489" s="41" t="str">
        <f t="shared" si="1"/>
        <v>Cortes43942</v>
      </c>
      <c r="D489" s="42">
        <f t="shared" si="2"/>
        <v>478</v>
      </c>
      <c r="E489" s="31">
        <v>43942</v>
      </c>
      <c r="F489" s="42">
        <f>+IFERROR(VLOOKUP(COVID_CL_CONFIRMA!$G489,'LOCALIZA HN'!$Q$9:$R$26,2,0),99)</f>
        <v>5</v>
      </c>
      <c r="G489" s="6" t="s">
        <v>32</v>
      </c>
      <c r="H489" s="12" t="s">
        <v>33</v>
      </c>
      <c r="I489" s="42" t="str">
        <f>+IFERROR(IF(VALUE(MID(VLOOKUP(H489,'LOCALIZA HN'!$B$9:$O$306,8,0),2,1))&lt;&gt;COVID_CL_CONFIRMA!$F489,"Error",VLOOKUP(H489,'LOCALIZA HN'!$B$9:$O$306,8,0)),99999)</f>
        <v>0501</v>
      </c>
      <c r="J489" s="8" t="s">
        <v>28</v>
      </c>
      <c r="K489" s="8">
        <v>31</v>
      </c>
      <c r="L489" s="11" t="s">
        <v>20</v>
      </c>
      <c r="M489" s="44" t="str">
        <f t="shared" si="13"/>
        <v>Confirmado</v>
      </c>
      <c r="N489" s="30"/>
      <c r="O489" s="30"/>
      <c r="P489" s="44" t="str">
        <f t="shared" si="14"/>
        <v>HONDURAS</v>
      </c>
      <c r="Q489" s="30"/>
    </row>
    <row r="490" spans="1:17" ht="14.25" customHeight="1">
      <c r="A490" s="41" t="str">
        <f t="shared" si="12"/>
        <v>San Pedro Sula43942479</v>
      </c>
      <c r="B490" s="41" t="str">
        <f>+COVID_CL_CONFIRMA!$H490&amp;COVID_CL_CONFIRMA!$E490</f>
        <v>San Pedro Sula43942</v>
      </c>
      <c r="C490" s="41" t="str">
        <f t="shared" si="1"/>
        <v>Cortes43942</v>
      </c>
      <c r="D490" s="42">
        <f t="shared" si="2"/>
        <v>479</v>
      </c>
      <c r="E490" s="31">
        <v>43942</v>
      </c>
      <c r="F490" s="42">
        <f>+IFERROR(VLOOKUP(COVID_CL_CONFIRMA!$G490,'LOCALIZA HN'!$Q$9:$R$26,2,0),99)</f>
        <v>5</v>
      </c>
      <c r="G490" s="6" t="s">
        <v>32</v>
      </c>
      <c r="H490" s="12" t="s">
        <v>33</v>
      </c>
      <c r="I490" s="42" t="str">
        <f>+IFERROR(IF(VALUE(MID(VLOOKUP(H490,'LOCALIZA HN'!$B$9:$O$306,8,0),2,1))&lt;&gt;COVID_CL_CONFIRMA!$F490,"Error",VLOOKUP(H490,'LOCALIZA HN'!$B$9:$O$306,8,0)),99999)</f>
        <v>0501</v>
      </c>
      <c r="J490" s="8" t="s">
        <v>19</v>
      </c>
      <c r="K490" s="8">
        <v>36</v>
      </c>
      <c r="L490" s="11" t="s">
        <v>20</v>
      </c>
      <c r="M490" s="44" t="str">
        <f t="shared" si="13"/>
        <v>Confirmado</v>
      </c>
      <c r="N490" s="30"/>
      <c r="O490" s="30"/>
      <c r="P490" s="44" t="str">
        <f t="shared" si="14"/>
        <v>HONDURAS</v>
      </c>
      <c r="Q490" s="30"/>
    </row>
    <row r="491" spans="1:17" ht="14.25" customHeight="1">
      <c r="A491" s="41" t="str">
        <f t="shared" si="12"/>
        <v>San Pedro Sula43942480</v>
      </c>
      <c r="B491" s="41" t="str">
        <f>+COVID_CL_CONFIRMA!$H491&amp;COVID_CL_CONFIRMA!$E491</f>
        <v>San Pedro Sula43942</v>
      </c>
      <c r="C491" s="41" t="str">
        <f t="shared" si="1"/>
        <v>Cortes43942</v>
      </c>
      <c r="D491" s="42">
        <f t="shared" si="2"/>
        <v>480</v>
      </c>
      <c r="E491" s="31">
        <v>43942</v>
      </c>
      <c r="F491" s="42">
        <f>+IFERROR(VLOOKUP(COVID_CL_CONFIRMA!$G491,'LOCALIZA HN'!$Q$9:$R$26,2,0),99)</f>
        <v>5</v>
      </c>
      <c r="G491" s="6" t="s">
        <v>32</v>
      </c>
      <c r="H491" s="12" t="s">
        <v>33</v>
      </c>
      <c r="I491" s="42" t="str">
        <f>+IFERROR(IF(VALUE(MID(VLOOKUP(H491,'LOCALIZA HN'!$B$9:$O$306,8,0),2,1))&lt;&gt;COVID_CL_CONFIRMA!$F491,"Error",VLOOKUP(H491,'LOCALIZA HN'!$B$9:$O$306,8,0)),99999)</f>
        <v>0501</v>
      </c>
      <c r="J491" s="8" t="s">
        <v>28</v>
      </c>
      <c r="K491" s="8">
        <v>66</v>
      </c>
      <c r="L491" s="11" t="s">
        <v>20</v>
      </c>
      <c r="M491" s="44" t="str">
        <f t="shared" si="13"/>
        <v>Confirmado</v>
      </c>
      <c r="N491" s="30"/>
      <c r="O491" s="30"/>
      <c r="P491" s="44" t="str">
        <f t="shared" si="14"/>
        <v>HONDURAS</v>
      </c>
      <c r="Q491" s="30"/>
    </row>
    <row r="492" spans="1:17" ht="14.25" customHeight="1">
      <c r="A492" s="41" t="str">
        <f t="shared" si="12"/>
        <v>San Pedro Sula43942481</v>
      </c>
      <c r="B492" s="41" t="str">
        <f>+COVID_CL_CONFIRMA!$H492&amp;COVID_CL_CONFIRMA!$E492</f>
        <v>San Pedro Sula43942</v>
      </c>
      <c r="C492" s="41" t="str">
        <f t="shared" si="1"/>
        <v>Cortes43942</v>
      </c>
      <c r="D492" s="42">
        <f t="shared" si="2"/>
        <v>481</v>
      </c>
      <c r="E492" s="31">
        <v>43942</v>
      </c>
      <c r="F492" s="42">
        <f>+IFERROR(VLOOKUP(COVID_CL_CONFIRMA!$G492,'LOCALIZA HN'!$Q$9:$R$26,2,0),99)</f>
        <v>5</v>
      </c>
      <c r="G492" s="6" t="s">
        <v>32</v>
      </c>
      <c r="H492" s="12" t="s">
        <v>33</v>
      </c>
      <c r="I492" s="42" t="str">
        <f>+IFERROR(IF(VALUE(MID(VLOOKUP(H492,'LOCALIZA HN'!$B$9:$O$306,8,0),2,1))&lt;&gt;COVID_CL_CONFIRMA!$F492,"Error",VLOOKUP(H492,'LOCALIZA HN'!$B$9:$O$306,8,0)),99999)</f>
        <v>0501</v>
      </c>
      <c r="J492" s="8" t="s">
        <v>19</v>
      </c>
      <c r="K492" s="8">
        <v>23</v>
      </c>
      <c r="L492" s="11" t="s">
        <v>20</v>
      </c>
      <c r="M492" s="44" t="str">
        <f t="shared" si="13"/>
        <v>Confirmado</v>
      </c>
      <c r="N492" s="30"/>
      <c r="O492" s="30"/>
      <c r="P492" s="44" t="str">
        <f t="shared" si="14"/>
        <v>HONDURAS</v>
      </c>
      <c r="Q492" s="30"/>
    </row>
    <row r="493" spans="1:17" ht="14.25" customHeight="1">
      <c r="A493" s="41" t="str">
        <f t="shared" si="12"/>
        <v>San Pedro Sula43942482</v>
      </c>
      <c r="B493" s="41" t="str">
        <f>+COVID_CL_CONFIRMA!$H493&amp;COVID_CL_CONFIRMA!$E493</f>
        <v>San Pedro Sula43942</v>
      </c>
      <c r="C493" s="41" t="str">
        <f t="shared" si="1"/>
        <v>Cortes43942</v>
      </c>
      <c r="D493" s="42">
        <f t="shared" si="2"/>
        <v>482</v>
      </c>
      <c r="E493" s="31">
        <v>43942</v>
      </c>
      <c r="F493" s="42">
        <f>+IFERROR(VLOOKUP(COVID_CL_CONFIRMA!$G493,'LOCALIZA HN'!$Q$9:$R$26,2,0),99)</f>
        <v>5</v>
      </c>
      <c r="G493" s="6" t="s">
        <v>32</v>
      </c>
      <c r="H493" s="12" t="s">
        <v>33</v>
      </c>
      <c r="I493" s="42" t="str">
        <f>+IFERROR(IF(VALUE(MID(VLOOKUP(H493,'LOCALIZA HN'!$B$9:$O$306,8,0),2,1))&lt;&gt;COVID_CL_CONFIRMA!$F493,"Error",VLOOKUP(H493,'LOCALIZA HN'!$B$9:$O$306,8,0)),99999)</f>
        <v>0501</v>
      </c>
      <c r="J493" s="8" t="s">
        <v>19</v>
      </c>
      <c r="K493" s="8">
        <v>24</v>
      </c>
      <c r="L493" s="11" t="s">
        <v>20</v>
      </c>
      <c r="M493" s="44" t="str">
        <f t="shared" si="13"/>
        <v>Confirmado</v>
      </c>
      <c r="N493" s="30"/>
      <c r="O493" s="30"/>
      <c r="P493" s="44" t="str">
        <f t="shared" si="14"/>
        <v>HONDURAS</v>
      </c>
      <c r="Q493" s="30"/>
    </row>
    <row r="494" spans="1:17" ht="14.25" customHeight="1">
      <c r="A494" s="41" t="str">
        <f t="shared" si="12"/>
        <v>San Pedro Sula43942483</v>
      </c>
      <c r="B494" s="41" t="str">
        <f>+COVID_CL_CONFIRMA!$H494&amp;COVID_CL_CONFIRMA!$E494</f>
        <v>San Pedro Sula43942</v>
      </c>
      <c r="C494" s="41" t="str">
        <f t="shared" si="1"/>
        <v>Cortes43942</v>
      </c>
      <c r="D494" s="42">
        <f t="shared" si="2"/>
        <v>483</v>
      </c>
      <c r="E494" s="31">
        <v>43942</v>
      </c>
      <c r="F494" s="42">
        <f>+IFERROR(VLOOKUP(COVID_CL_CONFIRMA!$G494,'LOCALIZA HN'!$Q$9:$R$26,2,0),99)</f>
        <v>5</v>
      </c>
      <c r="G494" s="6" t="s">
        <v>32</v>
      </c>
      <c r="H494" s="12" t="s">
        <v>33</v>
      </c>
      <c r="I494" s="42" t="str">
        <f>+IFERROR(IF(VALUE(MID(VLOOKUP(H494,'LOCALIZA HN'!$B$9:$O$306,8,0),2,1))&lt;&gt;COVID_CL_CONFIRMA!$F494,"Error",VLOOKUP(H494,'LOCALIZA HN'!$B$9:$O$306,8,0)),99999)</f>
        <v>0501</v>
      </c>
      <c r="J494" s="8" t="s">
        <v>28</v>
      </c>
      <c r="K494" s="8">
        <v>43</v>
      </c>
      <c r="L494" s="11" t="s">
        <v>20</v>
      </c>
      <c r="M494" s="44" t="str">
        <f t="shared" si="13"/>
        <v>Confirmado</v>
      </c>
      <c r="N494" s="30"/>
      <c r="O494" s="30"/>
      <c r="P494" s="44" t="str">
        <f t="shared" si="14"/>
        <v>HONDURAS</v>
      </c>
      <c r="Q494" s="30"/>
    </row>
    <row r="495" spans="1:17" ht="14.25" customHeight="1">
      <c r="A495" s="41" t="str">
        <f t="shared" si="12"/>
        <v>San Manuel43942484</v>
      </c>
      <c r="B495" s="41" t="str">
        <f>+COVID_CL_CONFIRMA!$H495&amp;COVID_CL_CONFIRMA!$E495</f>
        <v>San Manuel43942</v>
      </c>
      <c r="C495" s="41" t="str">
        <f t="shared" si="1"/>
        <v>Cortes43942</v>
      </c>
      <c r="D495" s="42">
        <f t="shared" si="2"/>
        <v>484</v>
      </c>
      <c r="E495" s="31">
        <v>43942</v>
      </c>
      <c r="F495" s="42">
        <f>+IFERROR(VLOOKUP(COVID_CL_CONFIRMA!$G495,'LOCALIZA HN'!$Q$9:$R$26,2,0),99)</f>
        <v>5</v>
      </c>
      <c r="G495" s="6" t="s">
        <v>32</v>
      </c>
      <c r="H495" s="12" t="s">
        <v>56</v>
      </c>
      <c r="I495" s="42" t="str">
        <f>+IFERROR(IF(VALUE(MID(VLOOKUP(H495,'LOCALIZA HN'!$B$9:$O$306,8,0),2,1))&lt;&gt;COVID_CL_CONFIRMA!$F495,"Error",VLOOKUP(H495,'LOCALIZA HN'!$B$9:$O$306,8,0)),99999)</f>
        <v>0509</v>
      </c>
      <c r="J495" s="8" t="s">
        <v>28</v>
      </c>
      <c r="K495" s="8">
        <v>43</v>
      </c>
      <c r="L495" s="11" t="s">
        <v>20</v>
      </c>
      <c r="M495" s="44" t="str">
        <f t="shared" si="13"/>
        <v>Confirmado</v>
      </c>
      <c r="N495" s="30"/>
      <c r="O495" s="30"/>
      <c r="P495" s="44" t="str">
        <f t="shared" si="14"/>
        <v>HONDURAS</v>
      </c>
      <c r="Q495" s="30"/>
    </row>
    <row r="496" spans="1:17" ht="14.25" customHeight="1">
      <c r="A496" s="41" t="str">
        <f t="shared" si="12"/>
        <v>San Manuel43942485</v>
      </c>
      <c r="B496" s="41" t="str">
        <f>+COVID_CL_CONFIRMA!$H496&amp;COVID_CL_CONFIRMA!$E496</f>
        <v>San Manuel43942</v>
      </c>
      <c r="C496" s="41" t="str">
        <f t="shared" si="1"/>
        <v>Cortes43942</v>
      </c>
      <c r="D496" s="42">
        <f t="shared" si="2"/>
        <v>485</v>
      </c>
      <c r="E496" s="31">
        <v>43942</v>
      </c>
      <c r="F496" s="42">
        <f>+IFERROR(VLOOKUP(COVID_CL_CONFIRMA!$G496,'LOCALIZA HN'!$Q$9:$R$26,2,0),99)</f>
        <v>5</v>
      </c>
      <c r="G496" s="6" t="s">
        <v>32</v>
      </c>
      <c r="H496" s="12" t="s">
        <v>56</v>
      </c>
      <c r="I496" s="42" t="str">
        <f>+IFERROR(IF(VALUE(MID(VLOOKUP(H496,'LOCALIZA HN'!$B$9:$O$306,8,0),2,1))&lt;&gt;COVID_CL_CONFIRMA!$F496,"Error",VLOOKUP(H496,'LOCALIZA HN'!$B$9:$O$306,8,0)),99999)</f>
        <v>0509</v>
      </c>
      <c r="J496" s="8" t="s">
        <v>19</v>
      </c>
      <c r="K496" s="8">
        <v>23</v>
      </c>
      <c r="L496" s="11" t="s">
        <v>20</v>
      </c>
      <c r="M496" s="44" t="str">
        <f t="shared" si="13"/>
        <v>Confirmado</v>
      </c>
      <c r="N496" s="30"/>
      <c r="O496" s="30"/>
      <c r="P496" s="44" t="str">
        <f t="shared" si="14"/>
        <v>HONDURAS</v>
      </c>
      <c r="Q496" s="30"/>
    </row>
    <row r="497" spans="1:17" ht="14.25" customHeight="1">
      <c r="A497" s="41" t="str">
        <f t="shared" si="12"/>
        <v>San Manuel43942486</v>
      </c>
      <c r="B497" s="41" t="str">
        <f>+COVID_CL_CONFIRMA!$H497&amp;COVID_CL_CONFIRMA!$E497</f>
        <v>San Manuel43942</v>
      </c>
      <c r="C497" s="41" t="str">
        <f t="shared" si="1"/>
        <v>Cortes43942</v>
      </c>
      <c r="D497" s="42">
        <f t="shared" si="2"/>
        <v>486</v>
      </c>
      <c r="E497" s="31">
        <v>43942</v>
      </c>
      <c r="F497" s="42">
        <f>+IFERROR(VLOOKUP(COVID_CL_CONFIRMA!$G497,'LOCALIZA HN'!$Q$9:$R$26,2,0),99)</f>
        <v>5</v>
      </c>
      <c r="G497" s="6" t="s">
        <v>32</v>
      </c>
      <c r="H497" s="12" t="s">
        <v>56</v>
      </c>
      <c r="I497" s="42" t="str">
        <f>+IFERROR(IF(VALUE(MID(VLOOKUP(H497,'LOCALIZA HN'!$B$9:$O$306,8,0),2,1))&lt;&gt;COVID_CL_CONFIRMA!$F497,"Error",VLOOKUP(H497,'LOCALIZA HN'!$B$9:$O$306,8,0)),99999)</f>
        <v>0509</v>
      </c>
      <c r="J497" s="8" t="s">
        <v>28</v>
      </c>
      <c r="K497" s="8">
        <v>28</v>
      </c>
      <c r="L497" s="11" t="s">
        <v>20</v>
      </c>
      <c r="M497" s="44" t="str">
        <f t="shared" si="13"/>
        <v>Confirmado</v>
      </c>
      <c r="N497" s="30"/>
      <c r="O497" s="30"/>
      <c r="P497" s="44" t="str">
        <f t="shared" si="14"/>
        <v>HONDURAS</v>
      </c>
      <c r="Q497" s="30"/>
    </row>
    <row r="498" spans="1:17" ht="14.25" customHeight="1">
      <c r="A498" s="41" t="str">
        <f t="shared" si="12"/>
        <v>San Pedro Sula43942487</v>
      </c>
      <c r="B498" s="41" t="str">
        <f>+COVID_CL_CONFIRMA!$H498&amp;COVID_CL_CONFIRMA!$E498</f>
        <v>San Pedro Sula43942</v>
      </c>
      <c r="C498" s="41" t="str">
        <f t="shared" si="1"/>
        <v>Cortes43942</v>
      </c>
      <c r="D498" s="42">
        <f t="shared" si="2"/>
        <v>487</v>
      </c>
      <c r="E498" s="31">
        <v>43942</v>
      </c>
      <c r="F498" s="42">
        <f>+IFERROR(VLOOKUP(COVID_CL_CONFIRMA!$G498,'LOCALIZA HN'!$Q$9:$R$26,2,0),99)</f>
        <v>5</v>
      </c>
      <c r="G498" s="6" t="s">
        <v>32</v>
      </c>
      <c r="H498" s="12" t="s">
        <v>33</v>
      </c>
      <c r="I498" s="42" t="str">
        <f>+IFERROR(IF(VALUE(MID(VLOOKUP(H498,'LOCALIZA HN'!$B$9:$O$306,8,0),2,1))&lt;&gt;COVID_CL_CONFIRMA!$F498,"Error",VLOOKUP(H498,'LOCALIZA HN'!$B$9:$O$306,8,0)),99999)</f>
        <v>0501</v>
      </c>
      <c r="J498" s="8" t="s">
        <v>28</v>
      </c>
      <c r="K498" s="8">
        <v>38</v>
      </c>
      <c r="L498" s="11" t="s">
        <v>20</v>
      </c>
      <c r="M498" s="44" t="str">
        <f t="shared" si="13"/>
        <v>Confirmado</v>
      </c>
      <c r="N498" s="30"/>
      <c r="O498" s="30"/>
      <c r="P498" s="44" t="str">
        <f t="shared" si="14"/>
        <v>HONDURAS</v>
      </c>
      <c r="Q498" s="30"/>
    </row>
    <row r="499" spans="1:17" ht="14.25" customHeight="1">
      <c r="A499" s="41" t="str">
        <f t="shared" si="12"/>
        <v>San Pedro Sula43942488</v>
      </c>
      <c r="B499" s="41" t="str">
        <f>+COVID_CL_CONFIRMA!$H499&amp;COVID_CL_CONFIRMA!$E499</f>
        <v>San Pedro Sula43942</v>
      </c>
      <c r="C499" s="41" t="str">
        <f t="shared" si="1"/>
        <v>Cortes43942</v>
      </c>
      <c r="D499" s="42">
        <f t="shared" si="2"/>
        <v>488</v>
      </c>
      <c r="E499" s="31">
        <v>43942</v>
      </c>
      <c r="F499" s="42">
        <f>+IFERROR(VLOOKUP(COVID_CL_CONFIRMA!$G499,'LOCALIZA HN'!$Q$9:$R$26,2,0),99)</f>
        <v>5</v>
      </c>
      <c r="G499" s="6" t="s">
        <v>32</v>
      </c>
      <c r="H499" s="12" t="s">
        <v>33</v>
      </c>
      <c r="I499" s="42" t="str">
        <f>+IFERROR(IF(VALUE(MID(VLOOKUP(H499,'LOCALIZA HN'!$B$9:$O$306,8,0),2,1))&lt;&gt;COVID_CL_CONFIRMA!$F499,"Error",VLOOKUP(H499,'LOCALIZA HN'!$B$9:$O$306,8,0)),99999)</f>
        <v>0501</v>
      </c>
      <c r="J499" s="8" t="s">
        <v>28</v>
      </c>
      <c r="K499" s="8">
        <v>31</v>
      </c>
      <c r="L499" s="11" t="s">
        <v>20</v>
      </c>
      <c r="M499" s="44" t="str">
        <f t="shared" si="13"/>
        <v>Confirmado</v>
      </c>
      <c r="N499" s="30"/>
      <c r="O499" s="30"/>
      <c r="P499" s="44" t="str">
        <f t="shared" si="14"/>
        <v>HONDURAS</v>
      </c>
      <c r="Q499" s="30"/>
    </row>
    <row r="500" spans="1:17" ht="14.25" customHeight="1">
      <c r="A500" s="41" t="str">
        <f t="shared" si="12"/>
        <v>San Pedro Sula43942489</v>
      </c>
      <c r="B500" s="41" t="str">
        <f>+COVID_CL_CONFIRMA!$H500&amp;COVID_CL_CONFIRMA!$E500</f>
        <v>San Pedro Sula43942</v>
      </c>
      <c r="C500" s="41" t="str">
        <f t="shared" si="1"/>
        <v>Cortes43942</v>
      </c>
      <c r="D500" s="42">
        <f t="shared" si="2"/>
        <v>489</v>
      </c>
      <c r="E500" s="31">
        <v>43942</v>
      </c>
      <c r="F500" s="42">
        <f>+IFERROR(VLOOKUP(COVID_CL_CONFIRMA!$G500,'LOCALIZA HN'!$Q$9:$R$26,2,0),99)</f>
        <v>5</v>
      </c>
      <c r="G500" s="6" t="s">
        <v>32</v>
      </c>
      <c r="H500" s="12" t="s">
        <v>33</v>
      </c>
      <c r="I500" s="42" t="str">
        <f>+IFERROR(IF(VALUE(MID(VLOOKUP(H500,'LOCALIZA HN'!$B$9:$O$306,8,0),2,1))&lt;&gt;COVID_CL_CONFIRMA!$F500,"Error",VLOOKUP(H500,'LOCALIZA HN'!$B$9:$O$306,8,0)),99999)</f>
        <v>0501</v>
      </c>
      <c r="J500" s="8" t="s">
        <v>19</v>
      </c>
      <c r="K500" s="8">
        <v>26</v>
      </c>
      <c r="L500" s="11" t="s">
        <v>20</v>
      </c>
      <c r="M500" s="44" t="str">
        <f t="shared" si="13"/>
        <v>Confirmado</v>
      </c>
      <c r="N500" s="30"/>
      <c r="O500" s="30"/>
      <c r="P500" s="44" t="str">
        <f t="shared" si="14"/>
        <v>HONDURAS</v>
      </c>
      <c r="Q500" s="30"/>
    </row>
    <row r="501" spans="1:17" ht="14.25" customHeight="1">
      <c r="A501" s="41" t="str">
        <f t="shared" si="12"/>
        <v>San Pedro Sula43942490</v>
      </c>
      <c r="B501" s="41" t="str">
        <f>+COVID_CL_CONFIRMA!$H501&amp;COVID_CL_CONFIRMA!$E501</f>
        <v>San Pedro Sula43942</v>
      </c>
      <c r="C501" s="41" t="str">
        <f t="shared" si="1"/>
        <v>Cortes43942</v>
      </c>
      <c r="D501" s="42">
        <f t="shared" si="2"/>
        <v>490</v>
      </c>
      <c r="E501" s="31">
        <v>43942</v>
      </c>
      <c r="F501" s="42">
        <f>+IFERROR(VLOOKUP(COVID_CL_CONFIRMA!$G501,'LOCALIZA HN'!$Q$9:$R$26,2,0),99)</f>
        <v>5</v>
      </c>
      <c r="G501" s="6" t="s">
        <v>32</v>
      </c>
      <c r="H501" s="12" t="s">
        <v>33</v>
      </c>
      <c r="I501" s="42" t="str">
        <f>+IFERROR(IF(VALUE(MID(VLOOKUP(H501,'LOCALIZA HN'!$B$9:$O$306,8,0),2,1))&lt;&gt;COVID_CL_CONFIRMA!$F501,"Error",VLOOKUP(H501,'LOCALIZA HN'!$B$9:$O$306,8,0)),99999)</f>
        <v>0501</v>
      </c>
      <c r="J501" s="8" t="s">
        <v>28</v>
      </c>
      <c r="K501" s="8">
        <v>52</v>
      </c>
      <c r="L501" s="11" t="s">
        <v>20</v>
      </c>
      <c r="M501" s="44" t="str">
        <f t="shared" si="13"/>
        <v>Confirmado</v>
      </c>
      <c r="N501" s="30"/>
      <c r="O501" s="30"/>
      <c r="P501" s="44" t="str">
        <f t="shared" si="14"/>
        <v>HONDURAS</v>
      </c>
      <c r="Q501" s="30"/>
    </row>
    <row r="502" spans="1:17" ht="14.25" customHeight="1">
      <c r="A502" s="41" t="str">
        <f t="shared" si="12"/>
        <v>Villanueva43942491</v>
      </c>
      <c r="B502" s="41" t="str">
        <f>+COVID_CL_CONFIRMA!$H502&amp;COVID_CL_CONFIRMA!$E502</f>
        <v>Villanueva43942</v>
      </c>
      <c r="C502" s="41" t="str">
        <f t="shared" si="1"/>
        <v>Cortes43942</v>
      </c>
      <c r="D502" s="42">
        <f t="shared" si="2"/>
        <v>491</v>
      </c>
      <c r="E502" s="31">
        <v>43942</v>
      </c>
      <c r="F502" s="42">
        <f>+IFERROR(VLOOKUP(COVID_CL_CONFIRMA!$G502,'LOCALIZA HN'!$Q$9:$R$26,2,0),99)</f>
        <v>5</v>
      </c>
      <c r="G502" s="6" t="s">
        <v>32</v>
      </c>
      <c r="H502" s="12" t="s">
        <v>39</v>
      </c>
      <c r="I502" s="42" t="str">
        <f>+IFERROR(IF(VALUE(MID(VLOOKUP(H502,'LOCALIZA HN'!$B$9:$O$306,8,0),2,1))&lt;&gt;COVID_CL_CONFIRMA!$F502,"Error",VLOOKUP(H502,'LOCALIZA HN'!$B$9:$O$306,8,0)),99999)</f>
        <v>0511</v>
      </c>
      <c r="J502" s="8" t="s">
        <v>19</v>
      </c>
      <c r="K502" s="8">
        <v>58</v>
      </c>
      <c r="L502" s="11" t="s">
        <v>20</v>
      </c>
      <c r="M502" s="44" t="str">
        <f t="shared" si="13"/>
        <v>Confirmado</v>
      </c>
      <c r="N502" s="30"/>
      <c r="O502" s="30"/>
      <c r="P502" s="44" t="str">
        <f t="shared" si="14"/>
        <v>HONDURAS</v>
      </c>
      <c r="Q502" s="30"/>
    </row>
    <row r="503" spans="1:17" ht="14.25" customHeight="1">
      <c r="A503" s="41" t="str">
        <f t="shared" si="12"/>
        <v>San Pedro Sula43942492</v>
      </c>
      <c r="B503" s="41" t="str">
        <f>+COVID_CL_CONFIRMA!$H503&amp;COVID_CL_CONFIRMA!$E503</f>
        <v>San Pedro Sula43942</v>
      </c>
      <c r="C503" s="41" t="str">
        <f t="shared" si="1"/>
        <v>Cortes43942</v>
      </c>
      <c r="D503" s="42">
        <f t="shared" si="2"/>
        <v>492</v>
      </c>
      <c r="E503" s="31">
        <v>43942</v>
      </c>
      <c r="F503" s="42">
        <f>+IFERROR(VLOOKUP(COVID_CL_CONFIRMA!$G503,'LOCALIZA HN'!$Q$9:$R$26,2,0),99)</f>
        <v>5</v>
      </c>
      <c r="G503" s="6" t="s">
        <v>32</v>
      </c>
      <c r="H503" s="12" t="s">
        <v>33</v>
      </c>
      <c r="I503" s="42" t="str">
        <f>+IFERROR(IF(VALUE(MID(VLOOKUP(H503,'LOCALIZA HN'!$B$9:$O$306,8,0),2,1))&lt;&gt;COVID_CL_CONFIRMA!$F503,"Error",VLOOKUP(H503,'LOCALIZA HN'!$B$9:$O$306,8,0)),99999)</f>
        <v>0501</v>
      </c>
      <c r="J503" s="8" t="s">
        <v>28</v>
      </c>
      <c r="K503" s="8">
        <v>22</v>
      </c>
      <c r="L503" s="11" t="s">
        <v>20</v>
      </c>
      <c r="M503" s="44" t="str">
        <f t="shared" si="13"/>
        <v>Confirmado</v>
      </c>
      <c r="N503" s="30"/>
      <c r="O503" s="30"/>
      <c r="P503" s="44" t="str">
        <f t="shared" si="14"/>
        <v>HONDURAS</v>
      </c>
      <c r="Q503" s="30"/>
    </row>
    <row r="504" spans="1:17" ht="14.25" customHeight="1">
      <c r="A504" s="41" t="str">
        <f t="shared" si="12"/>
        <v>Villanueva43942493</v>
      </c>
      <c r="B504" s="41" t="str">
        <f>+COVID_CL_CONFIRMA!$H504&amp;COVID_CL_CONFIRMA!$E504</f>
        <v>Villanueva43942</v>
      </c>
      <c r="C504" s="41" t="str">
        <f t="shared" si="1"/>
        <v>Cortes43942</v>
      </c>
      <c r="D504" s="42">
        <f t="shared" si="2"/>
        <v>493</v>
      </c>
      <c r="E504" s="31">
        <v>43942</v>
      </c>
      <c r="F504" s="42">
        <f>+IFERROR(VLOOKUP(COVID_CL_CONFIRMA!$G504,'LOCALIZA HN'!$Q$9:$R$26,2,0),99)</f>
        <v>5</v>
      </c>
      <c r="G504" s="6" t="s">
        <v>32</v>
      </c>
      <c r="H504" s="12" t="s">
        <v>39</v>
      </c>
      <c r="I504" s="42" t="str">
        <f>+IFERROR(IF(VALUE(MID(VLOOKUP(H504,'LOCALIZA HN'!$B$9:$O$306,8,0),2,1))&lt;&gt;COVID_CL_CONFIRMA!$F504,"Error",VLOOKUP(H504,'LOCALIZA HN'!$B$9:$O$306,8,0)),99999)</f>
        <v>0511</v>
      </c>
      <c r="J504" s="8" t="s">
        <v>28</v>
      </c>
      <c r="K504" s="8">
        <v>42</v>
      </c>
      <c r="L504" s="11" t="s">
        <v>20</v>
      </c>
      <c r="M504" s="44" t="str">
        <f t="shared" si="13"/>
        <v>Confirmado</v>
      </c>
      <c r="N504" s="30"/>
      <c r="O504" s="30"/>
      <c r="P504" s="44" t="str">
        <f t="shared" si="14"/>
        <v>HONDURAS</v>
      </c>
      <c r="Q504" s="30"/>
    </row>
    <row r="505" spans="1:17" ht="14.25" customHeight="1">
      <c r="A505" s="41" t="str">
        <f t="shared" si="12"/>
        <v>Distrito Central43942494</v>
      </c>
      <c r="B505" s="41" t="str">
        <f>+COVID_CL_CONFIRMA!$H505&amp;COVID_CL_CONFIRMA!$E505</f>
        <v>Distrito Central43942</v>
      </c>
      <c r="C505" s="41" t="str">
        <f t="shared" si="1"/>
        <v>Francisco Morazan43942</v>
      </c>
      <c r="D505" s="42">
        <f t="shared" si="2"/>
        <v>494</v>
      </c>
      <c r="E505" s="31">
        <v>43942</v>
      </c>
      <c r="F505" s="42">
        <f>+IFERROR(VLOOKUP(COVID_CL_CONFIRMA!$G505,'LOCALIZA HN'!$Q$9:$R$26,2,0),99)</f>
        <v>8</v>
      </c>
      <c r="G505" s="6" t="s">
        <v>17</v>
      </c>
      <c r="H505" s="12" t="s">
        <v>18</v>
      </c>
      <c r="I505" s="42" t="str">
        <f>+IFERROR(IF(VALUE(MID(VLOOKUP(H505,'LOCALIZA HN'!$B$9:$O$306,8,0),2,1))&lt;&gt;COVID_CL_CONFIRMA!$F505,"Error",VLOOKUP(H505,'LOCALIZA HN'!$B$9:$O$306,8,0)),99999)</f>
        <v>0801</v>
      </c>
      <c r="J505" s="8" t="s">
        <v>28</v>
      </c>
      <c r="K505" s="8">
        <v>68</v>
      </c>
      <c r="L505" s="11" t="s">
        <v>20</v>
      </c>
      <c r="M505" s="44" t="str">
        <f t="shared" si="13"/>
        <v>Confirmado</v>
      </c>
      <c r="N505" s="30"/>
      <c r="O505" s="30"/>
      <c r="P505" s="44" t="str">
        <f t="shared" si="14"/>
        <v>HONDURAS</v>
      </c>
      <c r="Q505" s="30"/>
    </row>
    <row r="506" spans="1:17" ht="14.25" customHeight="1">
      <c r="A506" s="41" t="str">
        <f t="shared" si="12"/>
        <v>San Pedro Sula43943495</v>
      </c>
      <c r="B506" s="41" t="str">
        <f>+COVID_CL_CONFIRMA!$H506&amp;COVID_CL_CONFIRMA!$E506</f>
        <v>San Pedro Sula43943</v>
      </c>
      <c r="C506" s="41" t="str">
        <f t="shared" si="1"/>
        <v>Cortes43943</v>
      </c>
      <c r="D506" s="42">
        <f t="shared" si="2"/>
        <v>495</v>
      </c>
      <c r="E506" s="31">
        <v>43943</v>
      </c>
      <c r="F506" s="42">
        <f>+IFERROR(VLOOKUP(COVID_CL_CONFIRMA!$G506,'LOCALIZA HN'!$Q$9:$R$26,2,0),99)</f>
        <v>5</v>
      </c>
      <c r="G506" s="6" t="s">
        <v>32</v>
      </c>
      <c r="H506" s="12" t="s">
        <v>33</v>
      </c>
      <c r="I506" s="42" t="str">
        <f>+IFERROR(IF(VALUE(MID(VLOOKUP(H506,'LOCALIZA HN'!$B$9:$O$306,8,0),2,1))&lt;&gt;COVID_CL_CONFIRMA!$F506,"Error",VLOOKUP(H506,'LOCALIZA HN'!$B$9:$O$306,8,0)),99999)</f>
        <v>0501</v>
      </c>
      <c r="J506" s="8" t="s">
        <v>19</v>
      </c>
      <c r="K506" s="8">
        <v>38</v>
      </c>
      <c r="L506" s="11" t="s">
        <v>20</v>
      </c>
      <c r="M506" s="44" t="str">
        <f t="shared" si="13"/>
        <v>Confirmado</v>
      </c>
      <c r="N506" s="30"/>
      <c r="O506" s="30"/>
      <c r="P506" s="44" t="str">
        <f t="shared" si="14"/>
        <v>HONDURAS</v>
      </c>
      <c r="Q506" s="30"/>
    </row>
    <row r="507" spans="1:17" ht="14.25" customHeight="1">
      <c r="A507" s="41" t="str">
        <f t="shared" si="12"/>
        <v>Villanueva43943496</v>
      </c>
      <c r="B507" s="41" t="str">
        <f>+COVID_CL_CONFIRMA!$H507&amp;COVID_CL_CONFIRMA!$E507</f>
        <v>Villanueva43943</v>
      </c>
      <c r="C507" s="41" t="str">
        <f t="shared" si="1"/>
        <v>Cortes43943</v>
      </c>
      <c r="D507" s="42">
        <f t="shared" si="2"/>
        <v>496</v>
      </c>
      <c r="E507" s="31">
        <v>43943</v>
      </c>
      <c r="F507" s="42">
        <f>+IFERROR(VLOOKUP(COVID_CL_CONFIRMA!$G507,'LOCALIZA HN'!$Q$9:$R$26,2,0),99)</f>
        <v>5</v>
      </c>
      <c r="G507" s="6" t="s">
        <v>32</v>
      </c>
      <c r="H507" s="12" t="s">
        <v>39</v>
      </c>
      <c r="I507" s="42" t="str">
        <f>+IFERROR(IF(VALUE(MID(VLOOKUP(H507,'LOCALIZA HN'!$B$9:$O$306,8,0),2,1))&lt;&gt;COVID_CL_CONFIRMA!$F507,"Error",VLOOKUP(H507,'LOCALIZA HN'!$B$9:$O$306,8,0)),99999)</f>
        <v>0511</v>
      </c>
      <c r="J507" s="8" t="s">
        <v>19</v>
      </c>
      <c r="K507" s="8">
        <v>51</v>
      </c>
      <c r="L507" s="11" t="s">
        <v>20</v>
      </c>
      <c r="M507" s="44" t="str">
        <f t="shared" si="13"/>
        <v>Confirmado</v>
      </c>
      <c r="N507" s="30"/>
      <c r="O507" s="30"/>
      <c r="P507" s="44" t="str">
        <f t="shared" si="14"/>
        <v>HONDURAS</v>
      </c>
      <c r="Q507" s="30"/>
    </row>
    <row r="508" spans="1:17" ht="14.25" customHeight="1">
      <c r="A508" s="41" t="str">
        <f t="shared" si="12"/>
        <v>San Pedro Sula43943497</v>
      </c>
      <c r="B508" s="41" t="str">
        <f>+COVID_CL_CONFIRMA!$H508&amp;COVID_CL_CONFIRMA!$E508</f>
        <v>San Pedro Sula43943</v>
      </c>
      <c r="C508" s="41" t="str">
        <f t="shared" si="1"/>
        <v>Cortes43943</v>
      </c>
      <c r="D508" s="42">
        <f t="shared" si="2"/>
        <v>497</v>
      </c>
      <c r="E508" s="31">
        <v>43943</v>
      </c>
      <c r="F508" s="42">
        <f>+IFERROR(VLOOKUP(COVID_CL_CONFIRMA!$G508,'LOCALIZA HN'!$Q$9:$R$26,2,0),99)</f>
        <v>5</v>
      </c>
      <c r="G508" s="6" t="s">
        <v>32</v>
      </c>
      <c r="H508" s="12" t="s">
        <v>33</v>
      </c>
      <c r="I508" s="42" t="str">
        <f>+IFERROR(IF(VALUE(MID(VLOOKUP(H508,'LOCALIZA HN'!$B$9:$O$306,8,0),2,1))&lt;&gt;COVID_CL_CONFIRMA!$F508,"Error",VLOOKUP(H508,'LOCALIZA HN'!$B$9:$O$306,8,0)),99999)</f>
        <v>0501</v>
      </c>
      <c r="J508" s="8" t="s">
        <v>19</v>
      </c>
      <c r="K508" s="8">
        <v>43</v>
      </c>
      <c r="L508" s="11" t="s">
        <v>20</v>
      </c>
      <c r="M508" s="44" t="str">
        <f t="shared" si="13"/>
        <v>Confirmado</v>
      </c>
      <c r="N508" s="30"/>
      <c r="O508" s="30"/>
      <c r="P508" s="44" t="str">
        <f t="shared" si="14"/>
        <v>HONDURAS</v>
      </c>
      <c r="Q508" s="30"/>
    </row>
    <row r="509" spans="1:17" ht="14.25" customHeight="1">
      <c r="A509" s="41" t="str">
        <f t="shared" si="12"/>
        <v>San Pedro Sula43943498</v>
      </c>
      <c r="B509" s="41" t="str">
        <f>+COVID_CL_CONFIRMA!$H509&amp;COVID_CL_CONFIRMA!$E509</f>
        <v>San Pedro Sula43943</v>
      </c>
      <c r="C509" s="41" t="str">
        <f t="shared" si="1"/>
        <v>Cortes43943</v>
      </c>
      <c r="D509" s="42">
        <f t="shared" si="2"/>
        <v>498</v>
      </c>
      <c r="E509" s="31">
        <v>43943</v>
      </c>
      <c r="F509" s="42">
        <f>+IFERROR(VLOOKUP(COVID_CL_CONFIRMA!$G509,'LOCALIZA HN'!$Q$9:$R$26,2,0),99)</f>
        <v>5</v>
      </c>
      <c r="G509" s="6" t="s">
        <v>32</v>
      </c>
      <c r="H509" s="12" t="s">
        <v>33</v>
      </c>
      <c r="I509" s="42" t="str">
        <f>+IFERROR(IF(VALUE(MID(VLOOKUP(H509,'LOCALIZA HN'!$B$9:$O$306,8,0),2,1))&lt;&gt;COVID_CL_CONFIRMA!$F509,"Error",VLOOKUP(H509,'LOCALIZA HN'!$B$9:$O$306,8,0)),99999)</f>
        <v>0501</v>
      </c>
      <c r="J509" s="8" t="s">
        <v>28</v>
      </c>
      <c r="K509" s="8">
        <v>41</v>
      </c>
      <c r="L509" s="11" t="s">
        <v>20</v>
      </c>
      <c r="M509" s="44" t="str">
        <f t="shared" si="13"/>
        <v>Confirmado</v>
      </c>
      <c r="N509" s="30"/>
      <c r="O509" s="30"/>
      <c r="P509" s="44" t="str">
        <f t="shared" si="14"/>
        <v>HONDURAS</v>
      </c>
      <c r="Q509" s="30"/>
    </row>
    <row r="510" spans="1:17" ht="14.25" customHeight="1">
      <c r="A510" s="41" t="str">
        <f t="shared" si="12"/>
        <v>San Pedro Sula43943499</v>
      </c>
      <c r="B510" s="41" t="str">
        <f>+COVID_CL_CONFIRMA!$H510&amp;COVID_CL_CONFIRMA!$E510</f>
        <v>San Pedro Sula43943</v>
      </c>
      <c r="C510" s="41" t="str">
        <f t="shared" si="1"/>
        <v>Cortes43943</v>
      </c>
      <c r="D510" s="42">
        <f t="shared" si="2"/>
        <v>499</v>
      </c>
      <c r="E510" s="31">
        <v>43943</v>
      </c>
      <c r="F510" s="42">
        <f>+IFERROR(VLOOKUP(COVID_CL_CONFIRMA!$G510,'LOCALIZA HN'!$Q$9:$R$26,2,0),99)</f>
        <v>5</v>
      </c>
      <c r="G510" s="6" t="s">
        <v>32</v>
      </c>
      <c r="H510" s="12" t="s">
        <v>33</v>
      </c>
      <c r="I510" s="42" t="str">
        <f>+IFERROR(IF(VALUE(MID(VLOOKUP(H510,'LOCALIZA HN'!$B$9:$O$306,8,0),2,1))&lt;&gt;COVID_CL_CONFIRMA!$F510,"Error",VLOOKUP(H510,'LOCALIZA HN'!$B$9:$O$306,8,0)),99999)</f>
        <v>0501</v>
      </c>
      <c r="J510" s="8" t="s">
        <v>28</v>
      </c>
      <c r="K510" s="8">
        <v>65</v>
      </c>
      <c r="L510" s="11" t="s">
        <v>20</v>
      </c>
      <c r="M510" s="44" t="str">
        <f t="shared" si="13"/>
        <v>Confirmado</v>
      </c>
      <c r="N510" s="30"/>
      <c r="O510" s="30"/>
      <c r="P510" s="44" t="str">
        <f t="shared" si="14"/>
        <v>HONDURAS</v>
      </c>
      <c r="Q510" s="30"/>
    </row>
    <row r="511" spans="1:17" ht="14.25" customHeight="1">
      <c r="A511" s="41" t="str">
        <f t="shared" si="12"/>
        <v>La Lima43943500</v>
      </c>
      <c r="B511" s="41" t="str">
        <f>+COVID_CL_CONFIRMA!$H511&amp;COVID_CL_CONFIRMA!$E511</f>
        <v>La Lima43943</v>
      </c>
      <c r="C511" s="41" t="str">
        <f t="shared" si="1"/>
        <v>Cortes43943</v>
      </c>
      <c r="D511" s="42">
        <f t="shared" si="2"/>
        <v>500</v>
      </c>
      <c r="E511" s="31">
        <v>43943</v>
      </c>
      <c r="F511" s="42">
        <f>+IFERROR(VLOOKUP(COVID_CL_CONFIRMA!$G511,'LOCALIZA HN'!$Q$9:$R$26,2,0),99)</f>
        <v>5</v>
      </c>
      <c r="G511" s="6" t="s">
        <v>32</v>
      </c>
      <c r="H511" s="12" t="s">
        <v>49</v>
      </c>
      <c r="I511" s="42" t="str">
        <f>+IFERROR(IF(VALUE(MID(VLOOKUP(H511,'LOCALIZA HN'!$B$9:$O$306,8,0),2,1))&lt;&gt;COVID_CL_CONFIRMA!$F511,"Error",VLOOKUP(H511,'LOCALIZA HN'!$B$9:$O$306,8,0)),99999)</f>
        <v>0512</v>
      </c>
      <c r="J511" s="8" t="s">
        <v>19</v>
      </c>
      <c r="K511" s="8">
        <v>69</v>
      </c>
      <c r="L511" s="11" t="s">
        <v>20</v>
      </c>
      <c r="M511" s="44" t="str">
        <f t="shared" si="13"/>
        <v>Confirmado</v>
      </c>
      <c r="N511" s="30"/>
      <c r="O511" s="30"/>
      <c r="P511" s="44" t="str">
        <f t="shared" si="14"/>
        <v>HONDURAS</v>
      </c>
      <c r="Q511" s="30"/>
    </row>
    <row r="512" spans="1:17" ht="14.25" customHeight="1">
      <c r="A512" s="41" t="str">
        <f t="shared" si="12"/>
        <v>San Pedro Sula43943501</v>
      </c>
      <c r="B512" s="41" t="str">
        <f>+COVID_CL_CONFIRMA!$H512&amp;COVID_CL_CONFIRMA!$E512</f>
        <v>San Pedro Sula43943</v>
      </c>
      <c r="C512" s="41" t="str">
        <f t="shared" si="1"/>
        <v>Cortes43943</v>
      </c>
      <c r="D512" s="42">
        <f t="shared" si="2"/>
        <v>501</v>
      </c>
      <c r="E512" s="31">
        <v>43943</v>
      </c>
      <c r="F512" s="42">
        <f>+IFERROR(VLOOKUP(COVID_CL_CONFIRMA!$G512,'LOCALIZA HN'!$Q$9:$R$26,2,0),99)</f>
        <v>5</v>
      </c>
      <c r="G512" s="6" t="s">
        <v>32</v>
      </c>
      <c r="H512" s="12" t="s">
        <v>33</v>
      </c>
      <c r="I512" s="42" t="str">
        <f>+IFERROR(IF(VALUE(MID(VLOOKUP(H512,'LOCALIZA HN'!$B$9:$O$306,8,0),2,1))&lt;&gt;COVID_CL_CONFIRMA!$F512,"Error",VLOOKUP(H512,'LOCALIZA HN'!$B$9:$O$306,8,0)),99999)</f>
        <v>0501</v>
      </c>
      <c r="J512" s="8" t="s">
        <v>28</v>
      </c>
      <c r="K512" s="8">
        <v>47</v>
      </c>
      <c r="L512" s="11" t="s">
        <v>20</v>
      </c>
      <c r="M512" s="44" t="str">
        <f t="shared" si="13"/>
        <v>Confirmado</v>
      </c>
      <c r="N512" s="30"/>
      <c r="O512" s="30"/>
      <c r="P512" s="44" t="str">
        <f t="shared" si="14"/>
        <v>HONDURAS</v>
      </c>
      <c r="Q512" s="30"/>
    </row>
    <row r="513" spans="1:17" ht="14.25" customHeight="1">
      <c r="A513" s="41" t="str">
        <f t="shared" si="12"/>
        <v>San Pedro Sula43943502</v>
      </c>
      <c r="B513" s="41" t="str">
        <f>+COVID_CL_CONFIRMA!$H513&amp;COVID_CL_CONFIRMA!$E513</f>
        <v>San Pedro Sula43943</v>
      </c>
      <c r="C513" s="41" t="str">
        <f t="shared" si="1"/>
        <v>Cortes43943</v>
      </c>
      <c r="D513" s="42">
        <f t="shared" si="2"/>
        <v>502</v>
      </c>
      <c r="E513" s="31">
        <v>43943</v>
      </c>
      <c r="F513" s="42">
        <f>+IFERROR(VLOOKUP(COVID_CL_CONFIRMA!$G513,'LOCALIZA HN'!$Q$9:$R$26,2,0),99)</f>
        <v>5</v>
      </c>
      <c r="G513" s="6" t="s">
        <v>32</v>
      </c>
      <c r="H513" s="12" t="s">
        <v>33</v>
      </c>
      <c r="I513" s="42" t="str">
        <f>+IFERROR(IF(VALUE(MID(VLOOKUP(H513,'LOCALIZA HN'!$B$9:$O$306,8,0),2,1))&lt;&gt;COVID_CL_CONFIRMA!$F513,"Error",VLOOKUP(H513,'LOCALIZA HN'!$B$9:$O$306,8,0)),99999)</f>
        <v>0501</v>
      </c>
      <c r="J513" s="8" t="s">
        <v>28</v>
      </c>
      <c r="K513" s="8">
        <v>37</v>
      </c>
      <c r="L513" s="11" t="s">
        <v>20</v>
      </c>
      <c r="M513" s="44" t="str">
        <f t="shared" si="13"/>
        <v>Confirmado</v>
      </c>
      <c r="N513" s="30"/>
      <c r="O513" s="30"/>
      <c r="P513" s="44" t="str">
        <f t="shared" si="14"/>
        <v>HONDURAS</v>
      </c>
      <c r="Q513" s="30"/>
    </row>
    <row r="514" spans="1:17" ht="14.25" customHeight="1">
      <c r="A514" s="41" t="str">
        <f t="shared" si="12"/>
        <v>El Triunfo43943503</v>
      </c>
      <c r="B514" s="41" t="str">
        <f>+COVID_CL_CONFIRMA!$H514&amp;COVID_CL_CONFIRMA!$E514</f>
        <v>El Triunfo43943</v>
      </c>
      <c r="C514" s="41" t="str">
        <f t="shared" si="1"/>
        <v>Choluteca43943</v>
      </c>
      <c r="D514" s="42">
        <f t="shared" si="2"/>
        <v>503</v>
      </c>
      <c r="E514" s="31">
        <v>43943</v>
      </c>
      <c r="F514" s="42">
        <f>+IFERROR(VLOOKUP(COVID_CL_CONFIRMA!$G514,'LOCALIZA HN'!$Q$9:$R$26,2,0),99)</f>
        <v>6</v>
      </c>
      <c r="G514" s="6" t="s">
        <v>29</v>
      </c>
      <c r="H514" s="12" t="s">
        <v>35</v>
      </c>
      <c r="I514" s="42" t="str">
        <f>+IFERROR(IF(VALUE(MID(VLOOKUP(H514,'LOCALIZA HN'!$B$9:$O$306,8,0),2,1))&lt;&gt;COVID_CL_CONFIRMA!$F514,"Error",VLOOKUP(H514,'LOCALIZA HN'!$B$9:$O$306,8,0)),99999)</f>
        <v>0606</v>
      </c>
      <c r="J514" s="8" t="s">
        <v>19</v>
      </c>
      <c r="K514" s="8">
        <v>56</v>
      </c>
      <c r="L514" s="11" t="s">
        <v>20</v>
      </c>
      <c r="M514" s="44" t="str">
        <f t="shared" si="13"/>
        <v>Confirmado</v>
      </c>
      <c r="N514" s="29" t="s">
        <v>105</v>
      </c>
      <c r="O514" s="29" t="s">
        <v>106</v>
      </c>
      <c r="P514" s="44" t="str">
        <f t="shared" si="14"/>
        <v>HONDURAS</v>
      </c>
      <c r="Q514" s="30" t="s">
        <v>107</v>
      </c>
    </row>
    <row r="515" spans="1:17" ht="14.25" customHeight="1">
      <c r="A515" s="41" t="str">
        <f t="shared" si="12"/>
        <v>El Triunfo43943504</v>
      </c>
      <c r="B515" s="41" t="str">
        <f>+COVID_CL_CONFIRMA!$H515&amp;COVID_CL_CONFIRMA!$E515</f>
        <v>El Triunfo43943</v>
      </c>
      <c r="C515" s="41" t="str">
        <f t="shared" si="1"/>
        <v>Choluteca43943</v>
      </c>
      <c r="D515" s="42">
        <f t="shared" si="2"/>
        <v>504</v>
      </c>
      <c r="E515" s="31">
        <v>43943</v>
      </c>
      <c r="F515" s="42">
        <f>+IFERROR(VLOOKUP(COVID_CL_CONFIRMA!$G515,'LOCALIZA HN'!$Q$9:$R$26,2,0),99)</f>
        <v>6</v>
      </c>
      <c r="G515" s="6" t="s">
        <v>29</v>
      </c>
      <c r="H515" s="12" t="s">
        <v>35</v>
      </c>
      <c r="I515" s="42" t="str">
        <f>+IFERROR(IF(VALUE(MID(VLOOKUP(H515,'LOCALIZA HN'!$B$9:$O$306,8,0),2,1))&lt;&gt;COVID_CL_CONFIRMA!$F515,"Error",VLOOKUP(H515,'LOCALIZA HN'!$B$9:$O$306,8,0)),99999)</f>
        <v>0606</v>
      </c>
      <c r="J515" s="8" t="s">
        <v>28</v>
      </c>
      <c r="K515" s="8">
        <v>33</v>
      </c>
      <c r="L515" s="11" t="s">
        <v>20</v>
      </c>
      <c r="M515" s="44" t="str">
        <f t="shared" si="13"/>
        <v>Confirmado</v>
      </c>
      <c r="N515" s="30" t="s">
        <v>108</v>
      </c>
      <c r="O515" s="30" t="s">
        <v>109</v>
      </c>
      <c r="P515" s="44" t="str">
        <f t="shared" si="14"/>
        <v>HONDURAS</v>
      </c>
      <c r="Q515" s="30" t="s">
        <v>107</v>
      </c>
    </row>
    <row r="516" spans="1:17" ht="14.25" customHeight="1">
      <c r="A516" s="41" t="str">
        <f t="shared" si="12"/>
        <v>San Pedro Sula43943505</v>
      </c>
      <c r="B516" s="41" t="str">
        <f>+COVID_CL_CONFIRMA!$H516&amp;COVID_CL_CONFIRMA!$E516</f>
        <v>San Pedro Sula43943</v>
      </c>
      <c r="C516" s="41" t="str">
        <f t="shared" si="1"/>
        <v>Cortes43943</v>
      </c>
      <c r="D516" s="42">
        <f t="shared" si="2"/>
        <v>505</v>
      </c>
      <c r="E516" s="31">
        <v>43943</v>
      </c>
      <c r="F516" s="42">
        <f>+IFERROR(VLOOKUP(COVID_CL_CONFIRMA!$G516,'LOCALIZA HN'!$Q$9:$R$26,2,0),99)</f>
        <v>5</v>
      </c>
      <c r="G516" s="6" t="s">
        <v>32</v>
      </c>
      <c r="H516" s="12" t="s">
        <v>33</v>
      </c>
      <c r="I516" s="42" t="str">
        <f>+IFERROR(IF(VALUE(MID(VLOOKUP(H516,'LOCALIZA HN'!$B$9:$O$306,8,0),2,1))&lt;&gt;COVID_CL_CONFIRMA!$F516,"Error",VLOOKUP(H516,'LOCALIZA HN'!$B$9:$O$306,8,0)),99999)</f>
        <v>0501</v>
      </c>
      <c r="J516" s="8" t="s">
        <v>19</v>
      </c>
      <c r="K516" s="8">
        <v>49</v>
      </c>
      <c r="L516" s="11" t="s">
        <v>20</v>
      </c>
      <c r="M516" s="44" t="str">
        <f t="shared" si="13"/>
        <v>Confirmado</v>
      </c>
      <c r="N516" s="30"/>
      <c r="O516" s="30"/>
      <c r="P516" s="44" t="str">
        <f t="shared" si="14"/>
        <v>HONDURAS</v>
      </c>
      <c r="Q516" s="30"/>
    </row>
    <row r="517" spans="1:17" ht="14.25" customHeight="1">
      <c r="A517" s="41" t="str">
        <f t="shared" si="12"/>
        <v>San Pedro Sula43943506</v>
      </c>
      <c r="B517" s="41" t="str">
        <f>+COVID_CL_CONFIRMA!$H517&amp;COVID_CL_CONFIRMA!$E517</f>
        <v>San Pedro Sula43943</v>
      </c>
      <c r="C517" s="41" t="str">
        <f t="shared" si="1"/>
        <v>Cortes43943</v>
      </c>
      <c r="D517" s="42">
        <f t="shared" si="2"/>
        <v>506</v>
      </c>
      <c r="E517" s="31">
        <v>43943</v>
      </c>
      <c r="F517" s="42">
        <f>+IFERROR(VLOOKUP(COVID_CL_CONFIRMA!$G517,'LOCALIZA HN'!$Q$9:$R$26,2,0),99)</f>
        <v>5</v>
      </c>
      <c r="G517" s="6" t="s">
        <v>32</v>
      </c>
      <c r="H517" s="12" t="s">
        <v>33</v>
      </c>
      <c r="I517" s="42" t="str">
        <f>+IFERROR(IF(VALUE(MID(VLOOKUP(H517,'LOCALIZA HN'!$B$9:$O$306,8,0),2,1))&lt;&gt;COVID_CL_CONFIRMA!$F517,"Error",VLOOKUP(H517,'LOCALIZA HN'!$B$9:$O$306,8,0)),99999)</f>
        <v>0501</v>
      </c>
      <c r="J517" s="8" t="s">
        <v>28</v>
      </c>
      <c r="K517" s="8">
        <v>38</v>
      </c>
      <c r="L517" s="11" t="s">
        <v>20</v>
      </c>
      <c r="M517" s="44" t="str">
        <f t="shared" si="13"/>
        <v>Confirmado</v>
      </c>
      <c r="N517" s="30"/>
      <c r="O517" s="30"/>
      <c r="P517" s="44" t="str">
        <f t="shared" si="14"/>
        <v>HONDURAS</v>
      </c>
      <c r="Q517" s="30"/>
    </row>
    <row r="518" spans="1:17" ht="14.25" customHeight="1">
      <c r="A518" s="41" t="str">
        <f t="shared" si="12"/>
        <v>San Pedro Sula43943507</v>
      </c>
      <c r="B518" s="41" t="str">
        <f>+COVID_CL_CONFIRMA!$H518&amp;COVID_CL_CONFIRMA!$E518</f>
        <v>San Pedro Sula43943</v>
      </c>
      <c r="C518" s="41" t="str">
        <f t="shared" si="1"/>
        <v>Cortes43943</v>
      </c>
      <c r="D518" s="42">
        <f t="shared" si="2"/>
        <v>507</v>
      </c>
      <c r="E518" s="31">
        <v>43943</v>
      </c>
      <c r="F518" s="42">
        <f>+IFERROR(VLOOKUP(COVID_CL_CONFIRMA!$G518,'LOCALIZA HN'!$Q$9:$R$26,2,0),99)</f>
        <v>5</v>
      </c>
      <c r="G518" s="6" t="s">
        <v>32</v>
      </c>
      <c r="H518" s="12" t="s">
        <v>33</v>
      </c>
      <c r="I518" s="42" t="str">
        <f>+IFERROR(IF(VALUE(MID(VLOOKUP(H518,'LOCALIZA HN'!$B$9:$O$306,8,0),2,1))&lt;&gt;COVID_CL_CONFIRMA!$F518,"Error",VLOOKUP(H518,'LOCALIZA HN'!$B$9:$O$306,8,0)),99999)</f>
        <v>0501</v>
      </c>
      <c r="J518" s="8" t="s">
        <v>28</v>
      </c>
      <c r="K518" s="8">
        <v>29</v>
      </c>
      <c r="L518" s="11" t="s">
        <v>20</v>
      </c>
      <c r="M518" s="44" t="str">
        <f t="shared" si="13"/>
        <v>Confirmado</v>
      </c>
      <c r="N518" s="30"/>
      <c r="O518" s="30"/>
      <c r="P518" s="44" t="str">
        <f t="shared" si="14"/>
        <v>HONDURAS</v>
      </c>
      <c r="Q518" s="30"/>
    </row>
    <row r="519" spans="1:17" ht="14.25" customHeight="1">
      <c r="A519" s="41" t="str">
        <f t="shared" si="12"/>
        <v>San Pedro Sula43943508</v>
      </c>
      <c r="B519" s="41" t="str">
        <f>+COVID_CL_CONFIRMA!$H519&amp;COVID_CL_CONFIRMA!$E519</f>
        <v>San Pedro Sula43943</v>
      </c>
      <c r="C519" s="41" t="str">
        <f t="shared" si="1"/>
        <v>Cortes43943</v>
      </c>
      <c r="D519" s="42">
        <f t="shared" si="2"/>
        <v>508</v>
      </c>
      <c r="E519" s="31">
        <v>43943</v>
      </c>
      <c r="F519" s="42">
        <f>+IFERROR(VLOOKUP(COVID_CL_CONFIRMA!$G519,'LOCALIZA HN'!$Q$9:$R$26,2,0),99)</f>
        <v>5</v>
      </c>
      <c r="G519" s="6" t="s">
        <v>32</v>
      </c>
      <c r="H519" s="12" t="s">
        <v>33</v>
      </c>
      <c r="I519" s="42" t="str">
        <f>+IFERROR(IF(VALUE(MID(VLOOKUP(H519,'LOCALIZA HN'!$B$9:$O$306,8,0),2,1))&lt;&gt;COVID_CL_CONFIRMA!$F519,"Error",VLOOKUP(H519,'LOCALIZA HN'!$B$9:$O$306,8,0)),99999)</f>
        <v>0501</v>
      </c>
      <c r="J519" s="8" t="s">
        <v>28</v>
      </c>
      <c r="K519" s="8">
        <v>67</v>
      </c>
      <c r="L519" s="11" t="s">
        <v>20</v>
      </c>
      <c r="M519" s="44" t="str">
        <f t="shared" si="13"/>
        <v>Confirmado</v>
      </c>
      <c r="N519" s="30"/>
      <c r="O519" s="30"/>
      <c r="P519" s="44" t="str">
        <f t="shared" si="14"/>
        <v>HONDURAS</v>
      </c>
      <c r="Q519" s="30"/>
    </row>
    <row r="520" spans="1:17" ht="14.25" customHeight="1">
      <c r="A520" s="41" t="str">
        <f t="shared" si="12"/>
        <v>La Lima43943509</v>
      </c>
      <c r="B520" s="41" t="str">
        <f>+COVID_CL_CONFIRMA!$H520&amp;COVID_CL_CONFIRMA!$E520</f>
        <v>La Lima43943</v>
      </c>
      <c r="C520" s="41" t="str">
        <f t="shared" si="1"/>
        <v>Cortes43943</v>
      </c>
      <c r="D520" s="42">
        <f t="shared" si="2"/>
        <v>509</v>
      </c>
      <c r="E520" s="31">
        <v>43943</v>
      </c>
      <c r="F520" s="42">
        <f>+IFERROR(VLOOKUP(COVID_CL_CONFIRMA!$G520,'LOCALIZA HN'!$Q$9:$R$26,2,0),99)</f>
        <v>5</v>
      </c>
      <c r="G520" s="6" t="s">
        <v>32</v>
      </c>
      <c r="H520" s="12" t="s">
        <v>49</v>
      </c>
      <c r="I520" s="42" t="str">
        <f>+IFERROR(IF(VALUE(MID(VLOOKUP(H520,'LOCALIZA HN'!$B$9:$O$306,8,0),2,1))&lt;&gt;COVID_CL_CONFIRMA!$F520,"Error",VLOOKUP(H520,'LOCALIZA HN'!$B$9:$O$306,8,0)),99999)</f>
        <v>0512</v>
      </c>
      <c r="J520" s="8" t="s">
        <v>28</v>
      </c>
      <c r="K520" s="8">
        <v>42</v>
      </c>
      <c r="L520" s="11" t="s">
        <v>20</v>
      </c>
      <c r="M520" s="44" t="str">
        <f t="shared" si="13"/>
        <v>Confirmado</v>
      </c>
      <c r="N520" s="30"/>
      <c r="O520" s="30"/>
      <c r="P520" s="44" t="str">
        <f t="shared" si="14"/>
        <v>HONDURAS</v>
      </c>
      <c r="Q520" s="30"/>
    </row>
    <row r="521" spans="1:17" ht="14.25" customHeight="1">
      <c r="A521" s="41" t="str">
        <f t="shared" si="12"/>
        <v>San Pedro Sula43943510</v>
      </c>
      <c r="B521" s="41" t="str">
        <f>+COVID_CL_CONFIRMA!$H521&amp;COVID_CL_CONFIRMA!$E521</f>
        <v>San Pedro Sula43943</v>
      </c>
      <c r="C521" s="41" t="str">
        <f t="shared" si="1"/>
        <v>Cortes43943</v>
      </c>
      <c r="D521" s="42">
        <f t="shared" si="2"/>
        <v>510</v>
      </c>
      <c r="E521" s="31">
        <v>43943</v>
      </c>
      <c r="F521" s="42">
        <f>+IFERROR(VLOOKUP(COVID_CL_CONFIRMA!$G521,'LOCALIZA HN'!$Q$9:$R$26,2,0),99)</f>
        <v>5</v>
      </c>
      <c r="G521" s="6" t="s">
        <v>32</v>
      </c>
      <c r="H521" s="12" t="s">
        <v>33</v>
      </c>
      <c r="I521" s="42" t="str">
        <f>+IFERROR(IF(VALUE(MID(VLOOKUP(H521,'LOCALIZA HN'!$B$9:$O$306,8,0),2,1))&lt;&gt;COVID_CL_CONFIRMA!$F521,"Error",VLOOKUP(H521,'LOCALIZA HN'!$B$9:$O$306,8,0)),99999)</f>
        <v>0501</v>
      </c>
      <c r="J521" s="8" t="s">
        <v>19</v>
      </c>
      <c r="K521" s="8">
        <v>34</v>
      </c>
      <c r="L521" s="11" t="s">
        <v>20</v>
      </c>
      <c r="M521" s="44" t="str">
        <f t="shared" si="13"/>
        <v>Confirmado</v>
      </c>
      <c r="N521" s="30"/>
      <c r="O521" s="30"/>
      <c r="P521" s="44" t="str">
        <f t="shared" si="14"/>
        <v>HONDURAS</v>
      </c>
      <c r="Q521" s="30"/>
    </row>
    <row r="522" spans="1:17" ht="14.25" customHeight="1">
      <c r="A522" s="41" t="str">
        <f t="shared" si="12"/>
        <v>San Pedro Sula43944511</v>
      </c>
      <c r="B522" s="41" t="str">
        <f>+COVID_CL_CONFIRMA!$H522&amp;COVID_CL_CONFIRMA!$E522</f>
        <v>San Pedro Sula43944</v>
      </c>
      <c r="C522" s="41" t="str">
        <f t="shared" si="1"/>
        <v>Cortes43944</v>
      </c>
      <c r="D522" s="42">
        <f t="shared" si="2"/>
        <v>511</v>
      </c>
      <c r="E522" s="31">
        <v>43944</v>
      </c>
      <c r="F522" s="42">
        <f>+IFERROR(VLOOKUP(COVID_CL_CONFIRMA!$G522,'LOCALIZA HN'!$Q$9:$R$26,2,0),99)</f>
        <v>5</v>
      </c>
      <c r="G522" s="6" t="s">
        <v>32</v>
      </c>
      <c r="H522" s="12" t="s">
        <v>33</v>
      </c>
      <c r="I522" s="42" t="str">
        <f>+IFERROR(IF(VALUE(MID(VLOOKUP(H522,'LOCALIZA HN'!$B$9:$O$306,8,0),2,1))&lt;&gt;COVID_CL_CONFIRMA!$F522,"Error",VLOOKUP(H522,'LOCALIZA HN'!$B$9:$O$306,8,0)),99999)</f>
        <v>0501</v>
      </c>
      <c r="J522" s="8" t="s">
        <v>28</v>
      </c>
      <c r="K522" s="8">
        <v>41</v>
      </c>
      <c r="L522" s="11" t="s">
        <v>20</v>
      </c>
      <c r="M522" s="44" t="str">
        <f t="shared" si="13"/>
        <v>Confirmado</v>
      </c>
      <c r="N522" s="30"/>
      <c r="O522" s="30"/>
      <c r="P522" s="44" t="str">
        <f t="shared" si="14"/>
        <v>HONDURAS</v>
      </c>
      <c r="Q522" s="30"/>
    </row>
    <row r="523" spans="1:17" ht="14.25" customHeight="1">
      <c r="A523" s="41" t="str">
        <f t="shared" si="12"/>
        <v>Distrito Central43944512</v>
      </c>
      <c r="B523" s="41" t="str">
        <f>+COVID_CL_CONFIRMA!$H523&amp;COVID_CL_CONFIRMA!$E523</f>
        <v>Distrito Central43944</v>
      </c>
      <c r="C523" s="41" t="str">
        <f t="shared" si="1"/>
        <v>Francisco Morazan43944</v>
      </c>
      <c r="D523" s="42">
        <f t="shared" si="2"/>
        <v>512</v>
      </c>
      <c r="E523" s="31">
        <v>43944</v>
      </c>
      <c r="F523" s="42">
        <f>+IFERROR(VLOOKUP(COVID_CL_CONFIRMA!$G523,'LOCALIZA HN'!$Q$9:$R$26,2,0),99)</f>
        <v>8</v>
      </c>
      <c r="G523" s="6" t="s">
        <v>17</v>
      </c>
      <c r="H523" s="12" t="s">
        <v>18</v>
      </c>
      <c r="I523" s="42" t="str">
        <f>+IFERROR(IF(VALUE(MID(VLOOKUP(H523,'LOCALIZA HN'!$B$9:$O$306,8,0),2,1))&lt;&gt;COVID_CL_CONFIRMA!$F523,"Error",VLOOKUP(H523,'LOCALIZA HN'!$B$9:$O$306,8,0)),99999)</f>
        <v>0801</v>
      </c>
      <c r="J523" s="8" t="s">
        <v>19</v>
      </c>
      <c r="K523" s="8">
        <v>38</v>
      </c>
      <c r="L523" s="11" t="s">
        <v>20</v>
      </c>
      <c r="M523" s="44" t="str">
        <f t="shared" si="13"/>
        <v>Confirmado</v>
      </c>
      <c r="N523" s="30"/>
      <c r="O523" s="30"/>
      <c r="P523" s="44" t="str">
        <f t="shared" si="14"/>
        <v>HONDURAS</v>
      </c>
      <c r="Q523" s="30"/>
    </row>
    <row r="524" spans="1:17" ht="14.25" customHeight="1">
      <c r="A524" s="41" t="str">
        <f t="shared" si="12"/>
        <v>San Pedro Sula43944513</v>
      </c>
      <c r="B524" s="41" t="str">
        <f>+COVID_CL_CONFIRMA!$H524&amp;COVID_CL_CONFIRMA!$E524</f>
        <v>San Pedro Sula43944</v>
      </c>
      <c r="C524" s="41" t="str">
        <f t="shared" si="1"/>
        <v>Cortes43944</v>
      </c>
      <c r="D524" s="42">
        <f t="shared" si="2"/>
        <v>513</v>
      </c>
      <c r="E524" s="31">
        <v>43944</v>
      </c>
      <c r="F524" s="42">
        <f>+IFERROR(VLOOKUP(COVID_CL_CONFIRMA!$G524,'LOCALIZA HN'!$Q$9:$R$26,2,0),99)</f>
        <v>5</v>
      </c>
      <c r="G524" s="6" t="s">
        <v>32</v>
      </c>
      <c r="H524" s="12" t="s">
        <v>33</v>
      </c>
      <c r="I524" s="42" t="str">
        <f>+IFERROR(IF(VALUE(MID(VLOOKUP(H524,'LOCALIZA HN'!$B$9:$O$306,8,0),2,1))&lt;&gt;COVID_CL_CONFIRMA!$F524,"Error",VLOOKUP(H524,'LOCALIZA HN'!$B$9:$O$306,8,0)),99999)</f>
        <v>0501</v>
      </c>
      <c r="J524" s="8" t="s">
        <v>28</v>
      </c>
      <c r="K524" s="8">
        <v>56</v>
      </c>
      <c r="L524" s="11" t="s">
        <v>20</v>
      </c>
      <c r="M524" s="44" t="str">
        <f t="shared" si="13"/>
        <v>Confirmado</v>
      </c>
      <c r="N524" s="30"/>
      <c r="O524" s="30"/>
      <c r="P524" s="44" t="str">
        <f t="shared" si="14"/>
        <v>HONDURAS</v>
      </c>
      <c r="Q524" s="30"/>
    </row>
    <row r="525" spans="1:17" ht="14.25" customHeight="1">
      <c r="A525" s="41" t="str">
        <f t="shared" si="12"/>
        <v>Villanueva43944514</v>
      </c>
      <c r="B525" s="41" t="str">
        <f>+COVID_CL_CONFIRMA!$H525&amp;COVID_CL_CONFIRMA!$E525</f>
        <v>Villanueva43944</v>
      </c>
      <c r="C525" s="41" t="str">
        <f t="shared" si="1"/>
        <v>Cortes43944</v>
      </c>
      <c r="D525" s="42">
        <f t="shared" si="2"/>
        <v>514</v>
      </c>
      <c r="E525" s="31">
        <v>43944</v>
      </c>
      <c r="F525" s="42">
        <f>+IFERROR(VLOOKUP(COVID_CL_CONFIRMA!$G525,'LOCALIZA HN'!$Q$9:$R$26,2,0),99)</f>
        <v>5</v>
      </c>
      <c r="G525" s="6" t="s">
        <v>32</v>
      </c>
      <c r="H525" s="12" t="s">
        <v>39</v>
      </c>
      <c r="I525" s="42" t="str">
        <f>+IFERROR(IF(VALUE(MID(VLOOKUP(H525,'LOCALIZA HN'!$B$9:$O$306,8,0),2,1))&lt;&gt;COVID_CL_CONFIRMA!$F525,"Error",VLOOKUP(H525,'LOCALIZA HN'!$B$9:$O$306,8,0)),99999)</f>
        <v>0511</v>
      </c>
      <c r="J525" s="8" t="s">
        <v>28</v>
      </c>
      <c r="K525" s="8">
        <v>41</v>
      </c>
      <c r="L525" s="11" t="s">
        <v>20</v>
      </c>
      <c r="M525" s="44" t="str">
        <f t="shared" si="13"/>
        <v>Confirmado</v>
      </c>
      <c r="N525" s="30"/>
      <c r="O525" s="30"/>
      <c r="P525" s="44" t="str">
        <f t="shared" si="14"/>
        <v>HONDURAS</v>
      </c>
      <c r="Q525" s="30"/>
    </row>
    <row r="526" spans="1:17" ht="14.25" customHeight="1">
      <c r="A526" s="41" t="str">
        <f t="shared" si="12"/>
        <v>San Pedro Sula43944515</v>
      </c>
      <c r="B526" s="41" t="str">
        <f>+COVID_CL_CONFIRMA!$H526&amp;COVID_CL_CONFIRMA!$E526</f>
        <v>San Pedro Sula43944</v>
      </c>
      <c r="C526" s="41" t="str">
        <f t="shared" si="1"/>
        <v>Cortes43944</v>
      </c>
      <c r="D526" s="42">
        <f t="shared" si="2"/>
        <v>515</v>
      </c>
      <c r="E526" s="31">
        <v>43944</v>
      </c>
      <c r="F526" s="42">
        <f>+IFERROR(VLOOKUP(COVID_CL_CONFIRMA!$G526,'LOCALIZA HN'!$Q$9:$R$26,2,0),99)</f>
        <v>5</v>
      </c>
      <c r="G526" s="6" t="s">
        <v>32</v>
      </c>
      <c r="H526" s="12" t="s">
        <v>33</v>
      </c>
      <c r="I526" s="42" t="str">
        <f>+IFERROR(IF(VALUE(MID(VLOOKUP(H526,'LOCALIZA HN'!$B$9:$O$306,8,0),2,1))&lt;&gt;COVID_CL_CONFIRMA!$F526,"Error",VLOOKUP(H526,'LOCALIZA HN'!$B$9:$O$306,8,0)),99999)</f>
        <v>0501</v>
      </c>
      <c r="J526" s="8" t="s">
        <v>28</v>
      </c>
      <c r="K526" s="8">
        <v>64</v>
      </c>
      <c r="L526" s="11" t="s">
        <v>20</v>
      </c>
      <c r="M526" s="44" t="str">
        <f t="shared" si="13"/>
        <v>Confirmado</v>
      </c>
      <c r="N526" s="30"/>
      <c r="O526" s="30"/>
      <c r="P526" s="44" t="str">
        <f t="shared" si="14"/>
        <v>HONDURAS</v>
      </c>
      <c r="Q526" s="30"/>
    </row>
    <row r="527" spans="1:17" ht="14.25" customHeight="1">
      <c r="A527" s="41" t="str">
        <f t="shared" si="12"/>
        <v>Villanueva43944516</v>
      </c>
      <c r="B527" s="41" t="str">
        <f>+COVID_CL_CONFIRMA!$H527&amp;COVID_CL_CONFIRMA!$E527</f>
        <v>Villanueva43944</v>
      </c>
      <c r="C527" s="41" t="str">
        <f t="shared" si="1"/>
        <v>Cortes43944</v>
      </c>
      <c r="D527" s="42">
        <f t="shared" si="2"/>
        <v>516</v>
      </c>
      <c r="E527" s="31">
        <v>43944</v>
      </c>
      <c r="F527" s="42">
        <f>+IFERROR(VLOOKUP(COVID_CL_CONFIRMA!$G527,'LOCALIZA HN'!$Q$9:$R$26,2,0),99)</f>
        <v>5</v>
      </c>
      <c r="G527" s="6" t="s">
        <v>32</v>
      </c>
      <c r="H527" s="12" t="s">
        <v>39</v>
      </c>
      <c r="I527" s="42" t="str">
        <f>+IFERROR(IF(VALUE(MID(VLOOKUP(H527,'LOCALIZA HN'!$B$9:$O$306,8,0),2,1))&lt;&gt;COVID_CL_CONFIRMA!$F527,"Error",VLOOKUP(H527,'LOCALIZA HN'!$B$9:$O$306,8,0)),99999)</f>
        <v>0511</v>
      </c>
      <c r="J527" s="8" t="s">
        <v>28</v>
      </c>
      <c r="K527" s="8">
        <v>28</v>
      </c>
      <c r="L527" s="11" t="s">
        <v>20</v>
      </c>
      <c r="M527" s="44" t="str">
        <f t="shared" si="13"/>
        <v>Confirmado</v>
      </c>
      <c r="N527" s="30"/>
      <c r="O527" s="30"/>
      <c r="P527" s="44" t="str">
        <f t="shared" si="14"/>
        <v>HONDURAS</v>
      </c>
      <c r="Q527" s="30"/>
    </row>
    <row r="528" spans="1:17" ht="14.25" customHeight="1">
      <c r="A528" s="41" t="str">
        <f t="shared" si="12"/>
        <v>Puerto Cortes43944517</v>
      </c>
      <c r="B528" s="41" t="str">
        <f>+COVID_CL_CONFIRMA!$H528&amp;COVID_CL_CONFIRMA!$E528</f>
        <v>Puerto Cortes43944</v>
      </c>
      <c r="C528" s="41" t="str">
        <f t="shared" si="1"/>
        <v>Cortes43944</v>
      </c>
      <c r="D528" s="42">
        <f t="shared" si="2"/>
        <v>517</v>
      </c>
      <c r="E528" s="31">
        <v>43944</v>
      </c>
      <c r="F528" s="42">
        <f>+IFERROR(VLOOKUP(COVID_CL_CONFIRMA!$G528,'LOCALIZA HN'!$Q$9:$R$26,2,0),99)</f>
        <v>5</v>
      </c>
      <c r="G528" s="6" t="s">
        <v>32</v>
      </c>
      <c r="H528" s="12" t="s">
        <v>38</v>
      </c>
      <c r="I528" s="42" t="str">
        <f>+IFERROR(IF(VALUE(MID(VLOOKUP(H528,'LOCALIZA HN'!$B$9:$O$306,8,0),2,1))&lt;&gt;COVID_CL_CONFIRMA!$F528,"Error",VLOOKUP(H528,'LOCALIZA HN'!$B$9:$O$306,8,0)),99999)</f>
        <v>0506</v>
      </c>
      <c r="J528" s="8" t="s">
        <v>28</v>
      </c>
      <c r="K528" s="8">
        <v>46</v>
      </c>
      <c r="L528" s="11" t="s">
        <v>20</v>
      </c>
      <c r="M528" s="44" t="str">
        <f t="shared" si="13"/>
        <v>Confirmado</v>
      </c>
      <c r="N528" s="30"/>
      <c r="O528" s="30"/>
      <c r="P528" s="44" t="str">
        <f t="shared" si="14"/>
        <v>HONDURAS</v>
      </c>
      <c r="Q528" s="30"/>
    </row>
    <row r="529" spans="1:17" ht="14.25" customHeight="1">
      <c r="A529" s="41" t="str">
        <f t="shared" si="12"/>
        <v>Distrito Central43944518</v>
      </c>
      <c r="B529" s="41" t="str">
        <f>+COVID_CL_CONFIRMA!$H529&amp;COVID_CL_CONFIRMA!$E529</f>
        <v>Distrito Central43944</v>
      </c>
      <c r="C529" s="41" t="str">
        <f t="shared" si="1"/>
        <v>Francisco Morazan43944</v>
      </c>
      <c r="D529" s="42">
        <f t="shared" si="2"/>
        <v>518</v>
      </c>
      <c r="E529" s="31">
        <v>43944</v>
      </c>
      <c r="F529" s="42">
        <f>+IFERROR(VLOOKUP(COVID_CL_CONFIRMA!$G529,'LOCALIZA HN'!$Q$9:$R$26,2,0),99)</f>
        <v>8</v>
      </c>
      <c r="G529" s="6" t="s">
        <v>17</v>
      </c>
      <c r="H529" s="12" t="s">
        <v>18</v>
      </c>
      <c r="I529" s="42" t="str">
        <f>+IFERROR(IF(VALUE(MID(VLOOKUP(H529,'LOCALIZA HN'!$B$9:$O$306,8,0),2,1))&lt;&gt;COVID_CL_CONFIRMA!$F529,"Error",VLOOKUP(H529,'LOCALIZA HN'!$B$9:$O$306,8,0)),99999)</f>
        <v>0801</v>
      </c>
      <c r="J529" s="8" t="s">
        <v>28</v>
      </c>
      <c r="K529" s="8">
        <v>21</v>
      </c>
      <c r="L529" s="11" t="s">
        <v>20</v>
      </c>
      <c r="M529" s="44" t="str">
        <f t="shared" si="13"/>
        <v>Confirmado</v>
      </c>
      <c r="N529" s="30"/>
      <c r="O529" s="30"/>
      <c r="P529" s="44" t="str">
        <f t="shared" si="14"/>
        <v>HONDURAS</v>
      </c>
      <c r="Q529" s="30"/>
    </row>
    <row r="530" spans="1:17" ht="14.25" customHeight="1">
      <c r="A530" s="41" t="str">
        <f t="shared" si="12"/>
        <v>Puerto Cortes43944519</v>
      </c>
      <c r="B530" s="41" t="str">
        <f>+COVID_CL_CONFIRMA!$H530&amp;COVID_CL_CONFIRMA!$E530</f>
        <v>Puerto Cortes43944</v>
      </c>
      <c r="C530" s="41" t="str">
        <f t="shared" si="1"/>
        <v>Cortes43944</v>
      </c>
      <c r="D530" s="42">
        <f t="shared" si="2"/>
        <v>519</v>
      </c>
      <c r="E530" s="31">
        <v>43944</v>
      </c>
      <c r="F530" s="42">
        <f>+IFERROR(VLOOKUP(COVID_CL_CONFIRMA!$G530,'LOCALIZA HN'!$Q$9:$R$26,2,0),99)</f>
        <v>5</v>
      </c>
      <c r="G530" s="6" t="s">
        <v>32</v>
      </c>
      <c r="H530" s="12" t="s">
        <v>38</v>
      </c>
      <c r="I530" s="42" t="str">
        <f>+IFERROR(IF(VALUE(MID(VLOOKUP(H530,'LOCALIZA HN'!$B$9:$O$306,8,0),2,1))&lt;&gt;COVID_CL_CONFIRMA!$F530,"Error",VLOOKUP(H530,'LOCALIZA HN'!$B$9:$O$306,8,0)),99999)</f>
        <v>0506</v>
      </c>
      <c r="J530" s="8" t="s">
        <v>28</v>
      </c>
      <c r="K530" s="8">
        <v>49</v>
      </c>
      <c r="L530" s="11" t="s">
        <v>20</v>
      </c>
      <c r="M530" s="44" t="str">
        <f t="shared" si="13"/>
        <v>Confirmado</v>
      </c>
      <c r="N530" s="30"/>
      <c r="O530" s="30"/>
      <c r="P530" s="44" t="str">
        <f t="shared" si="14"/>
        <v>HONDURAS</v>
      </c>
      <c r="Q530" s="30"/>
    </row>
    <row r="531" spans="1:17" ht="14.25" customHeight="1">
      <c r="A531" s="41" t="str">
        <f t="shared" si="12"/>
        <v>La Lima43944520</v>
      </c>
      <c r="B531" s="41" t="str">
        <f>+COVID_CL_CONFIRMA!$H531&amp;COVID_CL_CONFIRMA!$E531</f>
        <v>La Lima43944</v>
      </c>
      <c r="C531" s="41" t="str">
        <f t="shared" si="1"/>
        <v>Cortes43944</v>
      </c>
      <c r="D531" s="42">
        <f t="shared" si="2"/>
        <v>520</v>
      </c>
      <c r="E531" s="31">
        <v>43944</v>
      </c>
      <c r="F531" s="42">
        <f>+IFERROR(VLOOKUP(COVID_CL_CONFIRMA!$G531,'LOCALIZA HN'!$Q$9:$R$26,2,0),99)</f>
        <v>5</v>
      </c>
      <c r="G531" s="6" t="s">
        <v>32</v>
      </c>
      <c r="H531" s="12" t="s">
        <v>49</v>
      </c>
      <c r="I531" s="42" t="str">
        <f>+IFERROR(IF(VALUE(MID(VLOOKUP(H531,'LOCALIZA HN'!$B$9:$O$306,8,0),2,1))&lt;&gt;COVID_CL_CONFIRMA!$F531,"Error",VLOOKUP(H531,'LOCALIZA HN'!$B$9:$O$306,8,0)),99999)</f>
        <v>0512</v>
      </c>
      <c r="J531" s="8" t="s">
        <v>19</v>
      </c>
      <c r="K531" s="8">
        <v>22</v>
      </c>
      <c r="L531" s="11" t="s">
        <v>20</v>
      </c>
      <c r="M531" s="44" t="str">
        <f t="shared" si="13"/>
        <v>Confirmado</v>
      </c>
      <c r="N531" s="30"/>
      <c r="O531" s="30"/>
      <c r="P531" s="44" t="str">
        <f t="shared" si="14"/>
        <v>HONDURAS</v>
      </c>
      <c r="Q531" s="30"/>
    </row>
    <row r="532" spans="1:17" ht="14.25" customHeight="1">
      <c r="A532" s="41" t="str">
        <f t="shared" si="12"/>
        <v>Pimienta43944521</v>
      </c>
      <c r="B532" s="41" t="str">
        <f>+COVID_CL_CONFIRMA!$H532&amp;COVID_CL_CONFIRMA!$E532</f>
        <v>Pimienta43944</v>
      </c>
      <c r="C532" s="41" t="str">
        <f t="shared" si="1"/>
        <v>Cortes43944</v>
      </c>
      <c r="D532" s="42">
        <f t="shared" si="2"/>
        <v>521</v>
      </c>
      <c r="E532" s="31">
        <v>43944</v>
      </c>
      <c r="F532" s="42">
        <f>+IFERROR(VLOOKUP(COVID_CL_CONFIRMA!$G532,'LOCALIZA HN'!$Q$9:$R$26,2,0),99)</f>
        <v>5</v>
      </c>
      <c r="G532" s="6" t="s">
        <v>32</v>
      </c>
      <c r="H532" s="12" t="s">
        <v>70</v>
      </c>
      <c r="I532" s="42" t="str">
        <f>+IFERROR(IF(VALUE(MID(VLOOKUP(H532,'LOCALIZA HN'!$B$9:$O$306,8,0),2,1))&lt;&gt;COVID_CL_CONFIRMA!$F532,"Error",VLOOKUP(H532,'LOCALIZA HN'!$B$9:$O$306,8,0)),99999)</f>
        <v>0504</v>
      </c>
      <c r="J532" s="8" t="s">
        <v>19</v>
      </c>
      <c r="K532" s="8">
        <v>38</v>
      </c>
      <c r="L532" s="11" t="s">
        <v>20</v>
      </c>
      <c r="M532" s="44" t="str">
        <f t="shared" si="13"/>
        <v>Confirmado</v>
      </c>
      <c r="N532" s="30"/>
      <c r="O532" s="30"/>
      <c r="P532" s="44" t="str">
        <f t="shared" si="14"/>
        <v>HONDURAS</v>
      </c>
      <c r="Q532" s="30"/>
    </row>
    <row r="533" spans="1:17" ht="14.25" customHeight="1">
      <c r="A533" s="41" t="str">
        <f t="shared" si="12"/>
        <v>Distrito Central43944522</v>
      </c>
      <c r="B533" s="41" t="str">
        <f>+COVID_CL_CONFIRMA!$H533&amp;COVID_CL_CONFIRMA!$E533</f>
        <v>Distrito Central43944</v>
      </c>
      <c r="C533" s="41" t="str">
        <f t="shared" si="1"/>
        <v>Francisco Morazan43944</v>
      </c>
      <c r="D533" s="42">
        <f t="shared" si="2"/>
        <v>522</v>
      </c>
      <c r="E533" s="31">
        <v>43944</v>
      </c>
      <c r="F533" s="42">
        <f>+IFERROR(VLOOKUP(COVID_CL_CONFIRMA!$G533,'LOCALIZA HN'!$Q$9:$R$26,2,0),99)</f>
        <v>8</v>
      </c>
      <c r="G533" s="6" t="s">
        <v>17</v>
      </c>
      <c r="H533" s="12" t="s">
        <v>18</v>
      </c>
      <c r="I533" s="42" t="str">
        <f>+IFERROR(IF(VALUE(MID(VLOOKUP(H533,'LOCALIZA HN'!$B$9:$O$306,8,0),2,1))&lt;&gt;COVID_CL_CONFIRMA!$F533,"Error",VLOOKUP(H533,'LOCALIZA HN'!$B$9:$O$306,8,0)),99999)</f>
        <v>0801</v>
      </c>
      <c r="J533" s="8" t="s">
        <v>28</v>
      </c>
      <c r="K533" s="8">
        <v>58</v>
      </c>
      <c r="L533" s="11" t="s">
        <v>20</v>
      </c>
      <c r="M533" s="44" t="str">
        <f t="shared" si="13"/>
        <v>Confirmado</v>
      </c>
      <c r="N533" s="30"/>
      <c r="O533" s="30"/>
      <c r="P533" s="44" t="str">
        <f t="shared" si="14"/>
        <v>HONDURAS</v>
      </c>
      <c r="Q533" s="30"/>
    </row>
    <row r="534" spans="1:17" ht="14.25" customHeight="1">
      <c r="A534" s="41" t="str">
        <f t="shared" si="12"/>
        <v>Comayagua43944523</v>
      </c>
      <c r="B534" s="41" t="str">
        <f>+COVID_CL_CONFIRMA!$H534&amp;COVID_CL_CONFIRMA!$E534</f>
        <v>Comayagua43944</v>
      </c>
      <c r="C534" s="41" t="str">
        <f t="shared" si="1"/>
        <v>Comayagua43944</v>
      </c>
      <c r="D534" s="42">
        <f t="shared" si="2"/>
        <v>523</v>
      </c>
      <c r="E534" s="31">
        <v>43944</v>
      </c>
      <c r="F534" s="42">
        <f>+IFERROR(VLOOKUP(COVID_CL_CONFIRMA!$G534,'LOCALIZA HN'!$Q$9:$R$26,2,0),99)</f>
        <v>3</v>
      </c>
      <c r="G534" s="6" t="s">
        <v>76</v>
      </c>
      <c r="H534" s="12" t="s">
        <v>76</v>
      </c>
      <c r="I534" s="42" t="str">
        <f>+IFERROR(IF(VALUE(MID(VLOOKUP(H534,'LOCALIZA HN'!$B$9:$O$306,8,0),2,1))&lt;&gt;COVID_CL_CONFIRMA!$F534,"Error",VLOOKUP(H534,'LOCALIZA HN'!$B$9:$O$306,8,0)),99999)</f>
        <v>0301</v>
      </c>
      <c r="J534" s="8" t="s">
        <v>19</v>
      </c>
      <c r="K534" s="8">
        <v>51</v>
      </c>
      <c r="L534" s="11" t="s">
        <v>20</v>
      </c>
      <c r="M534" s="44" t="str">
        <f t="shared" si="13"/>
        <v>Confirmado</v>
      </c>
      <c r="N534" s="30"/>
      <c r="O534" s="30"/>
      <c r="P534" s="44" t="str">
        <f t="shared" si="14"/>
        <v>HONDURAS</v>
      </c>
      <c r="Q534" s="30"/>
    </row>
    <row r="535" spans="1:17" ht="14.25" customHeight="1">
      <c r="A535" s="41" t="str">
        <f t="shared" si="12"/>
        <v>Aramecina43944524</v>
      </c>
      <c r="B535" s="41" t="str">
        <f>+COVID_CL_CONFIRMA!$H535&amp;COVID_CL_CONFIRMA!$E535</f>
        <v>Aramecina43944</v>
      </c>
      <c r="C535" s="41" t="str">
        <f t="shared" si="1"/>
        <v>Valle43944</v>
      </c>
      <c r="D535" s="42">
        <f t="shared" si="2"/>
        <v>524</v>
      </c>
      <c r="E535" s="31">
        <v>43944</v>
      </c>
      <c r="F535" s="42">
        <f>+IFERROR(VLOOKUP(COVID_CL_CONFIRMA!$G535,'LOCALIZA HN'!$Q$9:$R$26,2,0),99)</f>
        <v>17</v>
      </c>
      <c r="G535" s="6" t="s">
        <v>110</v>
      </c>
      <c r="H535" s="12" t="s">
        <v>111</v>
      </c>
      <c r="I535" s="42" t="str">
        <f>+IFERROR(IF(VALUE(MID(VLOOKUP(H535,'LOCALIZA HN'!$B$9:$O$306,8,0),2,1))&lt;&gt;COVID_CL_CONFIRMA!$F535,"Error",VLOOKUP(H535,'LOCALIZA HN'!$B$9:$O$306,8,0)),99999)</f>
        <v>Error</v>
      </c>
      <c r="J535" s="8" t="s">
        <v>28</v>
      </c>
      <c r="K535" s="8">
        <v>54</v>
      </c>
      <c r="L535" s="11" t="s">
        <v>20</v>
      </c>
      <c r="M535" s="44" t="str">
        <f t="shared" si="13"/>
        <v>Confirmado</v>
      </c>
      <c r="N535" s="29" t="s">
        <v>112</v>
      </c>
      <c r="O535" s="29" t="s">
        <v>113</v>
      </c>
      <c r="P535" s="44" t="str">
        <f t="shared" si="14"/>
        <v>HONDURAS</v>
      </c>
      <c r="Q535" s="30"/>
    </row>
    <row r="536" spans="1:17" ht="14.25" customHeight="1">
      <c r="A536" s="41" t="str">
        <f t="shared" si="12"/>
        <v>El Progreso43944525</v>
      </c>
      <c r="B536" s="41" t="str">
        <f>+COVID_CL_CONFIRMA!$H536&amp;COVID_CL_CONFIRMA!$E536</f>
        <v>El Progreso43944</v>
      </c>
      <c r="C536" s="41" t="str">
        <f t="shared" si="1"/>
        <v>Yoro43944</v>
      </c>
      <c r="D536" s="42">
        <f t="shared" si="2"/>
        <v>525</v>
      </c>
      <c r="E536" s="31">
        <v>43944</v>
      </c>
      <c r="F536" s="42">
        <f>+IFERROR(VLOOKUP(COVID_CL_CONFIRMA!$G536,'LOCALIZA HN'!$Q$9:$R$26,2,0),99)</f>
        <v>18</v>
      </c>
      <c r="G536" s="6" t="s">
        <v>46</v>
      </c>
      <c r="H536" s="14" t="s">
        <v>69</v>
      </c>
      <c r="I536" s="42" t="str">
        <f>+IFERROR(IF(VALUE(MID(VLOOKUP(H536,'LOCALIZA HN'!$B$9:$O$306,8,0),2,1))&lt;&gt;COVID_CL_CONFIRMA!$F536,"Error",VLOOKUP(H536,'LOCALIZA HN'!$B$9:$O$306,8,0)),99999)</f>
        <v>Error</v>
      </c>
      <c r="J536" s="8" t="s">
        <v>19</v>
      </c>
      <c r="K536" s="8">
        <v>4</v>
      </c>
      <c r="L536" s="11" t="s">
        <v>20</v>
      </c>
      <c r="M536" s="44" t="str">
        <f t="shared" si="13"/>
        <v>Confirmado</v>
      </c>
      <c r="N536" s="30"/>
      <c r="O536" s="30"/>
      <c r="P536" s="44" t="str">
        <f t="shared" si="14"/>
        <v>HONDURAS</v>
      </c>
      <c r="Q536" s="30"/>
    </row>
    <row r="537" spans="1:17" ht="14.25" customHeight="1">
      <c r="A537" s="41" t="str">
        <f t="shared" si="12"/>
        <v>El Progreso43944526</v>
      </c>
      <c r="B537" s="41" t="str">
        <f>+COVID_CL_CONFIRMA!$H537&amp;COVID_CL_CONFIRMA!$E537</f>
        <v>El Progreso43944</v>
      </c>
      <c r="C537" s="41" t="str">
        <f t="shared" si="1"/>
        <v>Yoro43944</v>
      </c>
      <c r="D537" s="42">
        <f t="shared" si="2"/>
        <v>526</v>
      </c>
      <c r="E537" s="31">
        <v>43944</v>
      </c>
      <c r="F537" s="42">
        <f>+IFERROR(VLOOKUP(COVID_CL_CONFIRMA!$G537,'LOCALIZA HN'!$Q$9:$R$26,2,0),99)</f>
        <v>18</v>
      </c>
      <c r="G537" s="6" t="s">
        <v>46</v>
      </c>
      <c r="H537" s="14" t="s">
        <v>69</v>
      </c>
      <c r="I537" s="42" t="str">
        <f>+IFERROR(IF(VALUE(MID(VLOOKUP(H537,'LOCALIZA HN'!$B$9:$O$306,8,0),2,1))&lt;&gt;COVID_CL_CONFIRMA!$F537,"Error",VLOOKUP(H537,'LOCALIZA HN'!$B$9:$O$306,8,0)),99999)</f>
        <v>Error</v>
      </c>
      <c r="J537" s="8" t="s">
        <v>19</v>
      </c>
      <c r="K537" s="8">
        <v>53</v>
      </c>
      <c r="L537" s="11" t="s">
        <v>20</v>
      </c>
      <c r="M537" s="44" t="str">
        <f t="shared" si="13"/>
        <v>Confirmado</v>
      </c>
      <c r="N537" s="30"/>
      <c r="O537" s="30"/>
      <c r="P537" s="44" t="str">
        <f t="shared" si="14"/>
        <v>HONDURAS</v>
      </c>
      <c r="Q537" s="30"/>
    </row>
    <row r="538" spans="1:17" ht="14.25" customHeight="1">
      <c r="A538" s="41" t="str">
        <f t="shared" si="12"/>
        <v>Santa Ana de Yusguare43944527</v>
      </c>
      <c r="B538" s="41" t="str">
        <f>+COVID_CL_CONFIRMA!$H538&amp;COVID_CL_CONFIRMA!$E538</f>
        <v>Santa Ana de Yusguare43944</v>
      </c>
      <c r="C538" s="41" t="str">
        <f t="shared" si="1"/>
        <v>Choluteca43944</v>
      </c>
      <c r="D538" s="42">
        <f t="shared" si="2"/>
        <v>527</v>
      </c>
      <c r="E538" s="31">
        <v>43944</v>
      </c>
      <c r="F538" s="42">
        <f>+IFERROR(VLOOKUP(COVID_CL_CONFIRMA!$G538,'LOCALIZA HN'!$Q$9:$R$26,2,0),99)</f>
        <v>6</v>
      </c>
      <c r="G538" s="6" t="s">
        <v>29</v>
      </c>
      <c r="H538" s="12" t="s">
        <v>114</v>
      </c>
      <c r="I538" s="42" t="str">
        <f>+IFERROR(IF(VALUE(MID(VLOOKUP(H538,'LOCALIZA HN'!$B$9:$O$306,8,0),2,1))&lt;&gt;COVID_CL_CONFIRMA!$F538,"Error",VLOOKUP(H538,'LOCALIZA HN'!$B$9:$O$306,8,0)),99999)</f>
        <v>0616</v>
      </c>
      <c r="J538" s="8" t="s">
        <v>28</v>
      </c>
      <c r="K538" s="8">
        <v>48</v>
      </c>
      <c r="L538" s="11" t="s">
        <v>20</v>
      </c>
      <c r="M538" s="44" t="str">
        <f t="shared" si="13"/>
        <v>Confirmado</v>
      </c>
      <c r="N538" s="29" t="s">
        <v>115</v>
      </c>
      <c r="O538" s="29" t="s">
        <v>116</v>
      </c>
      <c r="P538" s="44" t="str">
        <f t="shared" si="14"/>
        <v>HONDURAS</v>
      </c>
      <c r="Q538" s="30"/>
    </row>
    <row r="539" spans="1:17" ht="14.25" customHeight="1">
      <c r="A539" s="41" t="str">
        <f t="shared" si="12"/>
        <v>San Pedro Sula43944528</v>
      </c>
      <c r="B539" s="41" t="str">
        <f>+COVID_CL_CONFIRMA!$H539&amp;COVID_CL_CONFIRMA!$E539</f>
        <v>San Pedro Sula43944</v>
      </c>
      <c r="C539" s="41" t="str">
        <f t="shared" si="1"/>
        <v>Cortes43944</v>
      </c>
      <c r="D539" s="42">
        <f t="shared" si="2"/>
        <v>528</v>
      </c>
      <c r="E539" s="31">
        <v>43944</v>
      </c>
      <c r="F539" s="42">
        <f>+IFERROR(VLOOKUP(COVID_CL_CONFIRMA!$G539,'LOCALIZA HN'!$Q$9:$R$26,2,0),99)</f>
        <v>5</v>
      </c>
      <c r="G539" s="6" t="s">
        <v>32</v>
      </c>
      <c r="H539" s="12" t="s">
        <v>33</v>
      </c>
      <c r="I539" s="42" t="str">
        <f>+IFERROR(IF(VALUE(MID(VLOOKUP(H539,'LOCALIZA HN'!$B$9:$O$306,8,0),2,1))&lt;&gt;COVID_CL_CONFIRMA!$F539,"Error",VLOOKUP(H539,'LOCALIZA HN'!$B$9:$O$306,8,0)),99999)</f>
        <v>0501</v>
      </c>
      <c r="J539" s="8" t="s">
        <v>28</v>
      </c>
      <c r="K539" s="8">
        <v>55</v>
      </c>
      <c r="L539" s="11" t="s">
        <v>20</v>
      </c>
      <c r="M539" s="44" t="str">
        <f t="shared" si="13"/>
        <v>Confirmado</v>
      </c>
      <c r="N539" s="30"/>
      <c r="O539" s="30"/>
      <c r="P539" s="44" t="str">
        <f t="shared" si="14"/>
        <v>HONDURAS</v>
      </c>
      <c r="Q539" s="30"/>
    </row>
    <row r="540" spans="1:17" ht="14.25" customHeight="1">
      <c r="A540" s="41" t="str">
        <f t="shared" si="12"/>
        <v>San Pedro Sula43944529</v>
      </c>
      <c r="B540" s="41" t="str">
        <f>+COVID_CL_CONFIRMA!$H540&amp;COVID_CL_CONFIRMA!$E540</f>
        <v>San Pedro Sula43944</v>
      </c>
      <c r="C540" s="41" t="str">
        <f t="shared" si="1"/>
        <v>Cortes43944</v>
      </c>
      <c r="D540" s="42">
        <f t="shared" si="2"/>
        <v>529</v>
      </c>
      <c r="E540" s="31">
        <v>43944</v>
      </c>
      <c r="F540" s="42">
        <f>+IFERROR(VLOOKUP(COVID_CL_CONFIRMA!$G540,'LOCALIZA HN'!$Q$9:$R$26,2,0),99)</f>
        <v>5</v>
      </c>
      <c r="G540" s="6" t="s">
        <v>32</v>
      </c>
      <c r="H540" s="12" t="s">
        <v>33</v>
      </c>
      <c r="I540" s="42" t="str">
        <f>+IFERROR(IF(VALUE(MID(VLOOKUP(H540,'LOCALIZA HN'!$B$9:$O$306,8,0),2,1))&lt;&gt;COVID_CL_CONFIRMA!$F540,"Error",VLOOKUP(H540,'LOCALIZA HN'!$B$9:$O$306,8,0)),99999)</f>
        <v>0501</v>
      </c>
      <c r="J540" s="8" t="s">
        <v>28</v>
      </c>
      <c r="K540" s="8">
        <v>70</v>
      </c>
      <c r="L540" s="11" t="s">
        <v>20</v>
      </c>
      <c r="M540" s="44" t="str">
        <f t="shared" si="13"/>
        <v>Confirmado</v>
      </c>
      <c r="N540" s="30"/>
      <c r="O540" s="30"/>
      <c r="P540" s="44" t="str">
        <f t="shared" si="14"/>
        <v>HONDURAS</v>
      </c>
      <c r="Q540" s="30"/>
    </row>
    <row r="541" spans="1:17" ht="14.25" customHeight="1">
      <c r="A541" s="41" t="str">
        <f t="shared" si="12"/>
        <v>Macuelizo43944530</v>
      </c>
      <c r="B541" s="41" t="str">
        <f>+COVID_CL_CONFIRMA!$H541&amp;COVID_CL_CONFIRMA!$E541</f>
        <v>Macuelizo43944</v>
      </c>
      <c r="C541" s="41" t="str">
        <f t="shared" si="1"/>
        <v>Santa Barbara43944</v>
      </c>
      <c r="D541" s="42">
        <f t="shared" si="2"/>
        <v>530</v>
      </c>
      <c r="E541" s="31">
        <v>43944</v>
      </c>
      <c r="F541" s="42">
        <f>+IFERROR(VLOOKUP(COVID_CL_CONFIRMA!$G541,'LOCALIZA HN'!$Q$9:$R$26,2,0),99)</f>
        <v>16</v>
      </c>
      <c r="G541" s="6" t="s">
        <v>59</v>
      </c>
      <c r="H541" s="12" t="s">
        <v>102</v>
      </c>
      <c r="I541" s="42" t="str">
        <f>+IFERROR(IF(VALUE(MID(VLOOKUP(H541,'LOCALIZA HN'!$B$9:$O$306,8,0),2,1))&lt;&gt;COVID_CL_CONFIRMA!$F541,"Error",VLOOKUP(H541,'LOCALIZA HN'!$B$9:$O$306,8,0)),99999)</f>
        <v>Error</v>
      </c>
      <c r="J541" s="8" t="s">
        <v>28</v>
      </c>
      <c r="K541" s="8">
        <v>58</v>
      </c>
      <c r="L541" s="11" t="s">
        <v>20</v>
      </c>
      <c r="M541" s="44" t="str">
        <f t="shared" si="13"/>
        <v>Confirmado</v>
      </c>
      <c r="N541" s="29" t="s">
        <v>117</v>
      </c>
      <c r="O541" s="29" t="s">
        <v>118</v>
      </c>
      <c r="P541" s="44" t="str">
        <f t="shared" si="14"/>
        <v>HONDURAS</v>
      </c>
      <c r="Q541" s="30"/>
    </row>
    <row r="542" spans="1:17" ht="14.25" customHeight="1">
      <c r="A542" s="41" t="str">
        <f t="shared" si="12"/>
        <v>San Pedro Sula43944531</v>
      </c>
      <c r="B542" s="41" t="str">
        <f>+COVID_CL_CONFIRMA!$H542&amp;COVID_CL_CONFIRMA!$E542</f>
        <v>San Pedro Sula43944</v>
      </c>
      <c r="C542" s="41" t="str">
        <f t="shared" si="1"/>
        <v>Cortes43944</v>
      </c>
      <c r="D542" s="42">
        <f t="shared" si="2"/>
        <v>531</v>
      </c>
      <c r="E542" s="31">
        <v>43944</v>
      </c>
      <c r="F542" s="42">
        <f>+IFERROR(VLOOKUP(COVID_CL_CONFIRMA!$G542,'LOCALIZA HN'!$Q$9:$R$26,2,0),99)</f>
        <v>5</v>
      </c>
      <c r="G542" s="6" t="s">
        <v>32</v>
      </c>
      <c r="H542" s="12" t="s">
        <v>33</v>
      </c>
      <c r="I542" s="42" t="str">
        <f>+IFERROR(IF(VALUE(MID(VLOOKUP(H542,'LOCALIZA HN'!$B$9:$O$306,8,0),2,1))&lt;&gt;COVID_CL_CONFIRMA!$F542,"Error",VLOOKUP(H542,'LOCALIZA HN'!$B$9:$O$306,8,0)),99999)</f>
        <v>0501</v>
      </c>
      <c r="J542" s="8" t="s">
        <v>19</v>
      </c>
      <c r="K542" s="8">
        <v>55</v>
      </c>
      <c r="L542" s="11" t="s">
        <v>20</v>
      </c>
      <c r="M542" s="44" t="str">
        <f t="shared" si="13"/>
        <v>Confirmado</v>
      </c>
      <c r="N542" s="30"/>
      <c r="O542" s="30"/>
      <c r="P542" s="44" t="str">
        <f t="shared" si="14"/>
        <v>HONDURAS</v>
      </c>
      <c r="Q542" s="30"/>
    </row>
    <row r="543" spans="1:17" ht="14.25" customHeight="1">
      <c r="A543" s="41" t="str">
        <f t="shared" si="12"/>
        <v>El Progreso43944532</v>
      </c>
      <c r="B543" s="41" t="str">
        <f>+COVID_CL_CONFIRMA!$H543&amp;COVID_CL_CONFIRMA!$E543</f>
        <v>El Progreso43944</v>
      </c>
      <c r="C543" s="41" t="str">
        <f t="shared" si="1"/>
        <v>Yoro43944</v>
      </c>
      <c r="D543" s="42">
        <f t="shared" si="2"/>
        <v>532</v>
      </c>
      <c r="E543" s="31">
        <v>43944</v>
      </c>
      <c r="F543" s="42">
        <f>+IFERROR(VLOOKUP(COVID_CL_CONFIRMA!$G543,'LOCALIZA HN'!$Q$9:$R$26,2,0),99)</f>
        <v>18</v>
      </c>
      <c r="G543" s="6" t="s">
        <v>46</v>
      </c>
      <c r="H543" s="12" t="s">
        <v>69</v>
      </c>
      <c r="I543" s="42" t="str">
        <f>+IFERROR(IF(VALUE(MID(VLOOKUP(H543,'LOCALIZA HN'!$B$9:$O$306,8,0),2,1))&lt;&gt;COVID_CL_CONFIRMA!$F543,"Error",VLOOKUP(H543,'LOCALIZA HN'!$B$9:$O$306,8,0)),99999)</f>
        <v>Error</v>
      </c>
      <c r="J543" s="8" t="s">
        <v>19</v>
      </c>
      <c r="K543" s="8">
        <v>25</v>
      </c>
      <c r="L543" s="11" t="s">
        <v>20</v>
      </c>
      <c r="M543" s="44" t="str">
        <f t="shared" si="13"/>
        <v>Confirmado</v>
      </c>
      <c r="N543" s="30"/>
      <c r="O543" s="30"/>
      <c r="P543" s="44" t="str">
        <f t="shared" si="14"/>
        <v>HONDURAS</v>
      </c>
      <c r="Q543" s="30"/>
    </row>
    <row r="544" spans="1:17" ht="14.25" customHeight="1">
      <c r="A544" s="41" t="str">
        <f t="shared" si="12"/>
        <v>Villanueva43944533</v>
      </c>
      <c r="B544" s="41" t="str">
        <f>+COVID_CL_CONFIRMA!$H544&amp;COVID_CL_CONFIRMA!$E544</f>
        <v>Villanueva43944</v>
      </c>
      <c r="C544" s="41" t="str">
        <f t="shared" si="1"/>
        <v>Cortes43944</v>
      </c>
      <c r="D544" s="42">
        <f t="shared" si="2"/>
        <v>533</v>
      </c>
      <c r="E544" s="31">
        <v>43944</v>
      </c>
      <c r="F544" s="42">
        <f>+IFERROR(VLOOKUP(COVID_CL_CONFIRMA!$G544,'LOCALIZA HN'!$Q$9:$R$26,2,0),99)</f>
        <v>5</v>
      </c>
      <c r="G544" s="6" t="s">
        <v>32</v>
      </c>
      <c r="H544" s="12" t="s">
        <v>39</v>
      </c>
      <c r="I544" s="42" t="str">
        <f>+IFERROR(IF(VALUE(MID(VLOOKUP(H544,'LOCALIZA HN'!$B$9:$O$306,8,0),2,1))&lt;&gt;COVID_CL_CONFIRMA!$F544,"Error",VLOOKUP(H544,'LOCALIZA HN'!$B$9:$O$306,8,0)),99999)</f>
        <v>0511</v>
      </c>
      <c r="J544" s="8" t="s">
        <v>28</v>
      </c>
      <c r="K544" s="8">
        <v>61</v>
      </c>
      <c r="L544" s="11" t="s">
        <v>20</v>
      </c>
      <c r="M544" s="44" t="str">
        <f t="shared" si="13"/>
        <v>Confirmado</v>
      </c>
      <c r="N544" s="30"/>
      <c r="O544" s="30"/>
      <c r="P544" s="44" t="str">
        <f t="shared" si="14"/>
        <v>HONDURAS</v>
      </c>
      <c r="Q544" s="30"/>
    </row>
    <row r="545" spans="1:17" ht="14.25" customHeight="1">
      <c r="A545" s="41" t="str">
        <f t="shared" si="12"/>
        <v>San Pedro Sula43944534</v>
      </c>
      <c r="B545" s="41" t="str">
        <f>+COVID_CL_CONFIRMA!$H545&amp;COVID_CL_CONFIRMA!$E545</f>
        <v>San Pedro Sula43944</v>
      </c>
      <c r="C545" s="41" t="str">
        <f t="shared" si="1"/>
        <v>Cortes43944</v>
      </c>
      <c r="D545" s="42">
        <f t="shared" si="2"/>
        <v>534</v>
      </c>
      <c r="E545" s="31">
        <v>43944</v>
      </c>
      <c r="F545" s="42">
        <f>+IFERROR(VLOOKUP(COVID_CL_CONFIRMA!$G545,'LOCALIZA HN'!$Q$9:$R$26,2,0),99)</f>
        <v>5</v>
      </c>
      <c r="G545" s="6" t="s">
        <v>32</v>
      </c>
      <c r="H545" s="12" t="s">
        <v>33</v>
      </c>
      <c r="I545" s="42" t="str">
        <f>+IFERROR(IF(VALUE(MID(VLOOKUP(H545,'LOCALIZA HN'!$B$9:$O$306,8,0),2,1))&lt;&gt;COVID_CL_CONFIRMA!$F545,"Error",VLOOKUP(H545,'LOCALIZA HN'!$B$9:$O$306,8,0)),99999)</f>
        <v>0501</v>
      </c>
      <c r="J545" s="8" t="s">
        <v>28</v>
      </c>
      <c r="K545" s="8">
        <v>33</v>
      </c>
      <c r="L545" s="11" t="s">
        <v>20</v>
      </c>
      <c r="M545" s="44" t="str">
        <f t="shared" si="13"/>
        <v>Confirmado</v>
      </c>
      <c r="N545" s="30"/>
      <c r="O545" s="30"/>
      <c r="P545" s="44" t="str">
        <f t="shared" si="14"/>
        <v>HONDURAS</v>
      </c>
      <c r="Q545" s="30"/>
    </row>
    <row r="546" spans="1:17" ht="14.25" customHeight="1">
      <c r="A546" s="41" t="str">
        <f t="shared" si="12"/>
        <v>Potrerillos43944535</v>
      </c>
      <c r="B546" s="41" t="str">
        <f>+COVID_CL_CONFIRMA!$H546&amp;COVID_CL_CONFIRMA!$E546</f>
        <v>Potrerillos43944</v>
      </c>
      <c r="C546" s="41" t="str">
        <f t="shared" si="1"/>
        <v>Cortes43944</v>
      </c>
      <c r="D546" s="42">
        <f t="shared" si="2"/>
        <v>535</v>
      </c>
      <c r="E546" s="31">
        <v>43944</v>
      </c>
      <c r="F546" s="42">
        <f>+IFERROR(VLOOKUP(COVID_CL_CONFIRMA!$G546,'LOCALIZA HN'!$Q$9:$R$26,2,0),99)</f>
        <v>5</v>
      </c>
      <c r="G546" s="6" t="s">
        <v>32</v>
      </c>
      <c r="H546" s="12" t="s">
        <v>72</v>
      </c>
      <c r="I546" s="42" t="str">
        <f>+IFERROR(IF(VALUE(MID(VLOOKUP(H546,'LOCALIZA HN'!$B$9:$O$306,8,0),2,1))&lt;&gt;COVID_CL_CONFIRMA!$F546,"Error",VLOOKUP(H546,'LOCALIZA HN'!$B$9:$O$306,8,0)),99999)</f>
        <v>0505</v>
      </c>
      <c r="J546" s="8" t="s">
        <v>19</v>
      </c>
      <c r="K546" s="8">
        <v>87</v>
      </c>
      <c r="L546" s="11" t="s">
        <v>20</v>
      </c>
      <c r="M546" s="44" t="str">
        <f t="shared" si="13"/>
        <v>Confirmado</v>
      </c>
      <c r="N546" s="30"/>
      <c r="O546" s="30"/>
      <c r="P546" s="44" t="str">
        <f t="shared" si="14"/>
        <v>HONDURAS</v>
      </c>
      <c r="Q546" s="30"/>
    </row>
    <row r="547" spans="1:17" ht="14.25" customHeight="1">
      <c r="A547" s="41" t="str">
        <f t="shared" si="12"/>
        <v>San Pedro Sula43944536</v>
      </c>
      <c r="B547" s="41" t="str">
        <f>+COVID_CL_CONFIRMA!$H547&amp;COVID_CL_CONFIRMA!$E547</f>
        <v>San Pedro Sula43944</v>
      </c>
      <c r="C547" s="41" t="str">
        <f t="shared" si="1"/>
        <v>Cortes43944</v>
      </c>
      <c r="D547" s="42">
        <f t="shared" si="2"/>
        <v>536</v>
      </c>
      <c r="E547" s="31">
        <v>43944</v>
      </c>
      <c r="F547" s="42">
        <f>+IFERROR(VLOOKUP(COVID_CL_CONFIRMA!$G547,'LOCALIZA HN'!$Q$9:$R$26,2,0),99)</f>
        <v>5</v>
      </c>
      <c r="G547" s="6" t="s">
        <v>32</v>
      </c>
      <c r="H547" s="12" t="s">
        <v>33</v>
      </c>
      <c r="I547" s="42" t="str">
        <f>+IFERROR(IF(VALUE(MID(VLOOKUP(H547,'LOCALIZA HN'!$B$9:$O$306,8,0),2,1))&lt;&gt;COVID_CL_CONFIRMA!$F547,"Error",VLOOKUP(H547,'LOCALIZA HN'!$B$9:$O$306,8,0)),99999)</f>
        <v>0501</v>
      </c>
      <c r="J547" s="8" t="s">
        <v>19</v>
      </c>
      <c r="K547" s="8">
        <v>22</v>
      </c>
      <c r="L547" s="11" t="s">
        <v>20</v>
      </c>
      <c r="M547" s="44" t="str">
        <f t="shared" si="13"/>
        <v>Confirmado</v>
      </c>
      <c r="N547" s="30"/>
      <c r="O547" s="30"/>
      <c r="P547" s="44" t="str">
        <f t="shared" si="14"/>
        <v>HONDURAS</v>
      </c>
      <c r="Q547" s="30"/>
    </row>
    <row r="548" spans="1:17" ht="14.25" customHeight="1">
      <c r="A548" s="41" t="str">
        <f t="shared" si="12"/>
        <v>San Pedro Sula43944537</v>
      </c>
      <c r="B548" s="41" t="str">
        <f>+COVID_CL_CONFIRMA!$H548&amp;COVID_CL_CONFIRMA!$E548</f>
        <v>San Pedro Sula43944</v>
      </c>
      <c r="C548" s="41" t="str">
        <f t="shared" si="1"/>
        <v>Cortes43944</v>
      </c>
      <c r="D548" s="42">
        <f t="shared" si="2"/>
        <v>537</v>
      </c>
      <c r="E548" s="31">
        <v>43944</v>
      </c>
      <c r="F548" s="42">
        <f>+IFERROR(VLOOKUP(COVID_CL_CONFIRMA!$G548,'LOCALIZA HN'!$Q$9:$R$26,2,0),99)</f>
        <v>5</v>
      </c>
      <c r="G548" s="6" t="s">
        <v>32</v>
      </c>
      <c r="H548" s="12" t="s">
        <v>33</v>
      </c>
      <c r="I548" s="42" t="str">
        <f>+IFERROR(IF(VALUE(MID(VLOOKUP(H548,'LOCALIZA HN'!$B$9:$O$306,8,0),2,1))&lt;&gt;COVID_CL_CONFIRMA!$F548,"Error",VLOOKUP(H548,'LOCALIZA HN'!$B$9:$O$306,8,0)),99999)</f>
        <v>0501</v>
      </c>
      <c r="J548" s="8" t="s">
        <v>19</v>
      </c>
      <c r="K548" s="8">
        <v>8</v>
      </c>
      <c r="L548" s="11" t="s">
        <v>20</v>
      </c>
      <c r="M548" s="44" t="str">
        <f t="shared" si="13"/>
        <v>Confirmado</v>
      </c>
      <c r="N548" s="30"/>
      <c r="O548" s="30"/>
      <c r="P548" s="44" t="str">
        <f t="shared" si="14"/>
        <v>HONDURAS</v>
      </c>
      <c r="Q548" s="30"/>
    </row>
    <row r="549" spans="1:17" ht="14.25" customHeight="1">
      <c r="A549" s="41" t="str">
        <f t="shared" si="12"/>
        <v>San Pedro Sula43944538</v>
      </c>
      <c r="B549" s="41" t="str">
        <f>+COVID_CL_CONFIRMA!$H549&amp;COVID_CL_CONFIRMA!$E549</f>
        <v>San Pedro Sula43944</v>
      </c>
      <c r="C549" s="41" t="str">
        <f t="shared" si="1"/>
        <v>Cortes43944</v>
      </c>
      <c r="D549" s="42">
        <f t="shared" si="2"/>
        <v>538</v>
      </c>
      <c r="E549" s="31">
        <v>43944</v>
      </c>
      <c r="F549" s="42">
        <f>+IFERROR(VLOOKUP(COVID_CL_CONFIRMA!$G549,'LOCALIZA HN'!$Q$9:$R$26,2,0),99)</f>
        <v>5</v>
      </c>
      <c r="G549" s="6" t="s">
        <v>32</v>
      </c>
      <c r="H549" s="12" t="s">
        <v>33</v>
      </c>
      <c r="I549" s="42" t="str">
        <f>+IFERROR(IF(VALUE(MID(VLOOKUP(H549,'LOCALIZA HN'!$B$9:$O$306,8,0),2,1))&lt;&gt;COVID_CL_CONFIRMA!$F549,"Error",VLOOKUP(H549,'LOCALIZA HN'!$B$9:$O$306,8,0)),99999)</f>
        <v>0501</v>
      </c>
      <c r="J549" s="8" t="s">
        <v>19</v>
      </c>
      <c r="K549" s="8">
        <v>25</v>
      </c>
      <c r="L549" s="11" t="s">
        <v>20</v>
      </c>
      <c r="M549" s="44" t="str">
        <f t="shared" si="13"/>
        <v>Confirmado</v>
      </c>
      <c r="N549" s="30"/>
      <c r="O549" s="30"/>
      <c r="P549" s="44" t="str">
        <f t="shared" si="14"/>
        <v>HONDURAS</v>
      </c>
      <c r="Q549" s="30"/>
    </row>
    <row r="550" spans="1:17" ht="14.25" customHeight="1">
      <c r="A550" s="41" t="str">
        <f t="shared" si="12"/>
        <v>San Pedro Sula43944539</v>
      </c>
      <c r="B550" s="41" t="str">
        <f>+COVID_CL_CONFIRMA!$H550&amp;COVID_CL_CONFIRMA!$E550</f>
        <v>San Pedro Sula43944</v>
      </c>
      <c r="C550" s="41" t="str">
        <f t="shared" si="1"/>
        <v>Cortes43944</v>
      </c>
      <c r="D550" s="42">
        <f t="shared" si="2"/>
        <v>539</v>
      </c>
      <c r="E550" s="31">
        <v>43944</v>
      </c>
      <c r="F550" s="42">
        <f>+IFERROR(VLOOKUP(COVID_CL_CONFIRMA!$G550,'LOCALIZA HN'!$Q$9:$R$26,2,0),99)</f>
        <v>5</v>
      </c>
      <c r="G550" s="6" t="s">
        <v>32</v>
      </c>
      <c r="H550" s="12" t="s">
        <v>33</v>
      </c>
      <c r="I550" s="42" t="str">
        <f>+IFERROR(IF(VALUE(MID(VLOOKUP(H550,'LOCALIZA HN'!$B$9:$O$306,8,0),2,1))&lt;&gt;COVID_CL_CONFIRMA!$F550,"Error",VLOOKUP(H550,'LOCALIZA HN'!$B$9:$O$306,8,0)),99999)</f>
        <v>0501</v>
      </c>
      <c r="J550" s="8" t="s">
        <v>19</v>
      </c>
      <c r="K550" s="8">
        <v>44</v>
      </c>
      <c r="L550" s="11" t="s">
        <v>20</v>
      </c>
      <c r="M550" s="44" t="str">
        <f t="shared" si="13"/>
        <v>Confirmado</v>
      </c>
      <c r="N550" s="30"/>
      <c r="O550" s="30"/>
      <c r="P550" s="44" t="str">
        <f t="shared" si="14"/>
        <v>HONDURAS</v>
      </c>
      <c r="Q550" s="30"/>
    </row>
    <row r="551" spans="1:17" ht="14.25" customHeight="1">
      <c r="A551" s="41" t="str">
        <f t="shared" si="12"/>
        <v>San Pedro Sula43944540</v>
      </c>
      <c r="B551" s="41" t="str">
        <f>+COVID_CL_CONFIRMA!$H551&amp;COVID_CL_CONFIRMA!$E551</f>
        <v>San Pedro Sula43944</v>
      </c>
      <c r="C551" s="41" t="str">
        <f t="shared" si="1"/>
        <v>Cortes43944</v>
      </c>
      <c r="D551" s="42">
        <f t="shared" si="2"/>
        <v>540</v>
      </c>
      <c r="E551" s="31">
        <v>43944</v>
      </c>
      <c r="F551" s="42">
        <f>+IFERROR(VLOOKUP(COVID_CL_CONFIRMA!$G551,'LOCALIZA HN'!$Q$9:$R$26,2,0),99)</f>
        <v>5</v>
      </c>
      <c r="G551" s="6" t="s">
        <v>32</v>
      </c>
      <c r="H551" s="12" t="s">
        <v>33</v>
      </c>
      <c r="I551" s="42" t="str">
        <f>+IFERROR(IF(VALUE(MID(VLOOKUP(H551,'LOCALIZA HN'!$B$9:$O$306,8,0),2,1))&lt;&gt;COVID_CL_CONFIRMA!$F551,"Error",VLOOKUP(H551,'LOCALIZA HN'!$B$9:$O$306,8,0)),99999)</f>
        <v>0501</v>
      </c>
      <c r="J551" s="8" t="s">
        <v>28</v>
      </c>
      <c r="K551" s="8">
        <v>20</v>
      </c>
      <c r="L551" s="11" t="s">
        <v>20</v>
      </c>
      <c r="M551" s="44" t="str">
        <f t="shared" si="13"/>
        <v>Confirmado</v>
      </c>
      <c r="N551" s="30"/>
      <c r="O551" s="30"/>
      <c r="P551" s="44" t="str">
        <f t="shared" si="14"/>
        <v>HONDURAS</v>
      </c>
      <c r="Q551" s="30"/>
    </row>
    <row r="552" spans="1:17" ht="14.25" customHeight="1">
      <c r="A552" s="41" t="str">
        <f t="shared" si="12"/>
        <v>San Pedro Sula43944541</v>
      </c>
      <c r="B552" s="41" t="str">
        <f>+COVID_CL_CONFIRMA!$H552&amp;COVID_CL_CONFIRMA!$E552</f>
        <v>San Pedro Sula43944</v>
      </c>
      <c r="C552" s="41" t="str">
        <f t="shared" si="1"/>
        <v>Cortes43944</v>
      </c>
      <c r="D552" s="42">
        <f t="shared" si="2"/>
        <v>541</v>
      </c>
      <c r="E552" s="31">
        <v>43944</v>
      </c>
      <c r="F552" s="42">
        <f>+IFERROR(VLOOKUP(COVID_CL_CONFIRMA!$G552,'LOCALIZA HN'!$Q$9:$R$26,2,0),99)</f>
        <v>5</v>
      </c>
      <c r="G552" s="6" t="s">
        <v>32</v>
      </c>
      <c r="H552" s="12" t="s">
        <v>33</v>
      </c>
      <c r="I552" s="42" t="str">
        <f>+IFERROR(IF(VALUE(MID(VLOOKUP(H552,'LOCALIZA HN'!$B$9:$O$306,8,0),2,1))&lt;&gt;COVID_CL_CONFIRMA!$F552,"Error",VLOOKUP(H552,'LOCALIZA HN'!$B$9:$O$306,8,0)),99999)</f>
        <v>0501</v>
      </c>
      <c r="J552" s="8" t="s">
        <v>28</v>
      </c>
      <c r="K552" s="8">
        <v>22</v>
      </c>
      <c r="L552" s="11" t="s">
        <v>20</v>
      </c>
      <c r="M552" s="44" t="str">
        <f t="shared" si="13"/>
        <v>Confirmado</v>
      </c>
      <c r="N552" s="30"/>
      <c r="O552" s="30"/>
      <c r="P552" s="44" t="str">
        <f t="shared" si="14"/>
        <v>HONDURAS</v>
      </c>
      <c r="Q552" s="30"/>
    </row>
    <row r="553" spans="1:17" ht="14.25" customHeight="1">
      <c r="A553" s="41" t="str">
        <f t="shared" si="12"/>
        <v>San Pedro Sula43944542</v>
      </c>
      <c r="B553" s="41" t="str">
        <f>+COVID_CL_CONFIRMA!$H553&amp;COVID_CL_CONFIRMA!$E553</f>
        <v>San Pedro Sula43944</v>
      </c>
      <c r="C553" s="41" t="str">
        <f t="shared" si="1"/>
        <v>Cortes43944</v>
      </c>
      <c r="D553" s="42">
        <f t="shared" si="2"/>
        <v>542</v>
      </c>
      <c r="E553" s="31">
        <v>43944</v>
      </c>
      <c r="F553" s="42">
        <f>+IFERROR(VLOOKUP(COVID_CL_CONFIRMA!$G553,'LOCALIZA HN'!$Q$9:$R$26,2,0),99)</f>
        <v>5</v>
      </c>
      <c r="G553" s="6" t="s">
        <v>32</v>
      </c>
      <c r="H553" s="12" t="s">
        <v>33</v>
      </c>
      <c r="I553" s="42" t="str">
        <f>+IFERROR(IF(VALUE(MID(VLOOKUP(H553,'LOCALIZA HN'!$B$9:$O$306,8,0),2,1))&lt;&gt;COVID_CL_CONFIRMA!$F553,"Error",VLOOKUP(H553,'LOCALIZA HN'!$B$9:$O$306,8,0)),99999)</f>
        <v>0501</v>
      </c>
      <c r="J553" s="8" t="s">
        <v>28</v>
      </c>
      <c r="K553" s="8">
        <v>42</v>
      </c>
      <c r="L553" s="11" t="s">
        <v>20</v>
      </c>
      <c r="M553" s="44" t="str">
        <f t="shared" si="13"/>
        <v>Confirmado</v>
      </c>
      <c r="N553" s="30"/>
      <c r="O553" s="30"/>
      <c r="P553" s="44" t="str">
        <f t="shared" si="14"/>
        <v>HONDURAS</v>
      </c>
      <c r="Q553" s="30"/>
    </row>
    <row r="554" spans="1:17" ht="14.25" customHeight="1">
      <c r="A554" s="41" t="str">
        <f t="shared" si="12"/>
        <v>San Pedro Sula43944543</v>
      </c>
      <c r="B554" s="41" t="str">
        <f>+COVID_CL_CONFIRMA!$H554&amp;COVID_CL_CONFIRMA!$E554</f>
        <v>San Pedro Sula43944</v>
      </c>
      <c r="C554" s="41" t="str">
        <f t="shared" si="1"/>
        <v>Cortes43944</v>
      </c>
      <c r="D554" s="42">
        <f t="shared" si="2"/>
        <v>543</v>
      </c>
      <c r="E554" s="31">
        <v>43944</v>
      </c>
      <c r="F554" s="42">
        <f>+IFERROR(VLOOKUP(COVID_CL_CONFIRMA!$G554,'LOCALIZA HN'!$Q$9:$R$26,2,0),99)</f>
        <v>5</v>
      </c>
      <c r="G554" s="6" t="s">
        <v>32</v>
      </c>
      <c r="H554" s="12" t="s">
        <v>33</v>
      </c>
      <c r="I554" s="42" t="str">
        <f>+IFERROR(IF(VALUE(MID(VLOOKUP(H554,'LOCALIZA HN'!$B$9:$O$306,8,0),2,1))&lt;&gt;COVID_CL_CONFIRMA!$F554,"Error",VLOOKUP(H554,'LOCALIZA HN'!$B$9:$O$306,8,0)),99999)</f>
        <v>0501</v>
      </c>
      <c r="J554" s="8" t="s">
        <v>28</v>
      </c>
      <c r="K554" s="8">
        <v>26</v>
      </c>
      <c r="L554" s="11" t="s">
        <v>20</v>
      </c>
      <c r="M554" s="44" t="str">
        <f t="shared" si="13"/>
        <v>Confirmado</v>
      </c>
      <c r="N554" s="30"/>
      <c r="O554" s="30"/>
      <c r="P554" s="44" t="str">
        <f t="shared" si="14"/>
        <v>HONDURAS</v>
      </c>
      <c r="Q554" s="30"/>
    </row>
    <row r="555" spans="1:17" ht="14.25" customHeight="1">
      <c r="A555" s="41" t="str">
        <f t="shared" si="12"/>
        <v>San Pedro Sula43944544</v>
      </c>
      <c r="B555" s="41" t="str">
        <f>+COVID_CL_CONFIRMA!$H555&amp;COVID_CL_CONFIRMA!$E555</f>
        <v>San Pedro Sula43944</v>
      </c>
      <c r="C555" s="41" t="str">
        <f t="shared" si="1"/>
        <v>Cortes43944</v>
      </c>
      <c r="D555" s="42">
        <f t="shared" si="2"/>
        <v>544</v>
      </c>
      <c r="E555" s="31">
        <v>43944</v>
      </c>
      <c r="F555" s="42">
        <f>+IFERROR(VLOOKUP(COVID_CL_CONFIRMA!$G555,'LOCALIZA HN'!$Q$9:$R$26,2,0),99)</f>
        <v>5</v>
      </c>
      <c r="G555" s="6" t="s">
        <v>32</v>
      </c>
      <c r="H555" s="12" t="s">
        <v>33</v>
      </c>
      <c r="I555" s="42" t="str">
        <f>+IFERROR(IF(VALUE(MID(VLOOKUP(H555,'LOCALIZA HN'!$B$9:$O$306,8,0),2,1))&lt;&gt;COVID_CL_CONFIRMA!$F555,"Error",VLOOKUP(H555,'LOCALIZA HN'!$B$9:$O$306,8,0)),99999)</f>
        <v>0501</v>
      </c>
      <c r="J555" s="8" t="s">
        <v>28</v>
      </c>
      <c r="K555" s="8">
        <v>59</v>
      </c>
      <c r="L555" s="11" t="s">
        <v>20</v>
      </c>
      <c r="M555" s="44" t="str">
        <f t="shared" si="13"/>
        <v>Confirmado</v>
      </c>
      <c r="N555" s="30"/>
      <c r="O555" s="30"/>
      <c r="P555" s="44" t="str">
        <f t="shared" si="14"/>
        <v>HONDURAS</v>
      </c>
      <c r="Q555" s="30"/>
    </row>
    <row r="556" spans="1:17" ht="14.25" customHeight="1">
      <c r="A556" s="41" t="str">
        <f t="shared" si="12"/>
        <v>San Pedro Sula43944545</v>
      </c>
      <c r="B556" s="41" t="str">
        <f>+COVID_CL_CONFIRMA!$H556&amp;COVID_CL_CONFIRMA!$E556</f>
        <v>San Pedro Sula43944</v>
      </c>
      <c r="C556" s="41" t="str">
        <f t="shared" si="1"/>
        <v>Cortes43944</v>
      </c>
      <c r="D556" s="42">
        <f t="shared" si="2"/>
        <v>545</v>
      </c>
      <c r="E556" s="31">
        <v>43944</v>
      </c>
      <c r="F556" s="42">
        <f>+IFERROR(VLOOKUP(COVID_CL_CONFIRMA!$G556,'LOCALIZA HN'!$Q$9:$R$26,2,0),99)</f>
        <v>5</v>
      </c>
      <c r="G556" s="6" t="s">
        <v>32</v>
      </c>
      <c r="H556" s="12" t="s">
        <v>33</v>
      </c>
      <c r="I556" s="42" t="str">
        <f>+IFERROR(IF(VALUE(MID(VLOOKUP(H556,'LOCALIZA HN'!$B$9:$O$306,8,0),2,1))&lt;&gt;COVID_CL_CONFIRMA!$F556,"Error",VLOOKUP(H556,'LOCALIZA HN'!$B$9:$O$306,8,0)),99999)</f>
        <v>0501</v>
      </c>
      <c r="J556" s="8" t="s">
        <v>19</v>
      </c>
      <c r="K556" s="8">
        <v>64</v>
      </c>
      <c r="L556" s="11" t="s">
        <v>20</v>
      </c>
      <c r="M556" s="44" t="str">
        <f t="shared" si="13"/>
        <v>Confirmado</v>
      </c>
      <c r="N556" s="30"/>
      <c r="O556" s="30"/>
      <c r="P556" s="44" t="str">
        <f t="shared" si="14"/>
        <v>HONDURAS</v>
      </c>
      <c r="Q556" s="30"/>
    </row>
    <row r="557" spans="1:17" ht="14.25" customHeight="1">
      <c r="A557" s="41" t="str">
        <f t="shared" si="12"/>
        <v>Choloma43944546</v>
      </c>
      <c r="B557" s="41" t="str">
        <f>+COVID_CL_CONFIRMA!$H557&amp;COVID_CL_CONFIRMA!$E557</f>
        <v>Choloma43944</v>
      </c>
      <c r="C557" s="41" t="str">
        <f t="shared" si="1"/>
        <v>Cortes43944</v>
      </c>
      <c r="D557" s="42">
        <f t="shared" si="2"/>
        <v>546</v>
      </c>
      <c r="E557" s="31">
        <v>43944</v>
      </c>
      <c r="F557" s="42">
        <f>+IFERROR(VLOOKUP(COVID_CL_CONFIRMA!$G557,'LOCALIZA HN'!$Q$9:$R$26,2,0),99)</f>
        <v>5</v>
      </c>
      <c r="G557" s="6" t="s">
        <v>32</v>
      </c>
      <c r="H557" s="12" t="s">
        <v>48</v>
      </c>
      <c r="I557" s="42" t="str">
        <f>+IFERROR(IF(VALUE(MID(VLOOKUP(H557,'LOCALIZA HN'!$B$9:$O$306,8,0),2,1))&lt;&gt;COVID_CL_CONFIRMA!$F557,"Error",VLOOKUP(H557,'LOCALIZA HN'!$B$9:$O$306,8,0)),99999)</f>
        <v>0502</v>
      </c>
      <c r="J557" s="8" t="s">
        <v>28</v>
      </c>
      <c r="K557" s="8">
        <v>77</v>
      </c>
      <c r="L557" s="11" t="s">
        <v>20</v>
      </c>
      <c r="M557" s="44" t="str">
        <f t="shared" si="13"/>
        <v>Confirmado</v>
      </c>
      <c r="N557" s="30"/>
      <c r="O557" s="30"/>
      <c r="P557" s="44" t="str">
        <f t="shared" si="14"/>
        <v>HONDURAS</v>
      </c>
      <c r="Q557" s="30"/>
    </row>
    <row r="558" spans="1:17" ht="14.25" customHeight="1">
      <c r="A558" s="41" t="str">
        <f t="shared" si="12"/>
        <v>Pimienta43944547</v>
      </c>
      <c r="B558" s="41" t="str">
        <f>+COVID_CL_CONFIRMA!$H558&amp;COVID_CL_CONFIRMA!$E558</f>
        <v>Pimienta43944</v>
      </c>
      <c r="C558" s="41" t="str">
        <f t="shared" si="1"/>
        <v>Cortes43944</v>
      </c>
      <c r="D558" s="42">
        <f t="shared" si="2"/>
        <v>547</v>
      </c>
      <c r="E558" s="31">
        <v>43944</v>
      </c>
      <c r="F558" s="42">
        <f>+IFERROR(VLOOKUP(COVID_CL_CONFIRMA!$G558,'LOCALIZA HN'!$Q$9:$R$26,2,0),99)</f>
        <v>5</v>
      </c>
      <c r="G558" s="6" t="s">
        <v>32</v>
      </c>
      <c r="H558" s="12" t="s">
        <v>70</v>
      </c>
      <c r="I558" s="42" t="str">
        <f>+IFERROR(IF(VALUE(MID(VLOOKUP(H558,'LOCALIZA HN'!$B$9:$O$306,8,0),2,1))&lt;&gt;COVID_CL_CONFIRMA!$F558,"Error",VLOOKUP(H558,'LOCALIZA HN'!$B$9:$O$306,8,0)),99999)</f>
        <v>0504</v>
      </c>
      <c r="J558" s="8" t="s">
        <v>19</v>
      </c>
      <c r="K558" s="8">
        <v>77</v>
      </c>
      <c r="L558" s="11" t="s">
        <v>20</v>
      </c>
      <c r="M558" s="44" t="str">
        <f t="shared" si="13"/>
        <v>Confirmado</v>
      </c>
      <c r="N558" s="30"/>
      <c r="O558" s="30"/>
      <c r="P558" s="44" t="str">
        <f t="shared" si="14"/>
        <v>HONDURAS</v>
      </c>
      <c r="Q558" s="30"/>
    </row>
    <row r="559" spans="1:17" ht="14.25" customHeight="1">
      <c r="A559" s="41" t="str">
        <f t="shared" si="12"/>
        <v>Villanueva43944548</v>
      </c>
      <c r="B559" s="41" t="str">
        <f>+COVID_CL_CONFIRMA!$H559&amp;COVID_CL_CONFIRMA!$E559</f>
        <v>Villanueva43944</v>
      </c>
      <c r="C559" s="41" t="str">
        <f t="shared" si="1"/>
        <v>Cortes43944</v>
      </c>
      <c r="D559" s="42">
        <f t="shared" si="2"/>
        <v>548</v>
      </c>
      <c r="E559" s="31">
        <v>43944</v>
      </c>
      <c r="F559" s="42">
        <f>+IFERROR(VLOOKUP(COVID_CL_CONFIRMA!$G559,'LOCALIZA HN'!$Q$9:$R$26,2,0),99)</f>
        <v>5</v>
      </c>
      <c r="G559" s="6" t="s">
        <v>32</v>
      </c>
      <c r="H559" s="12" t="s">
        <v>39</v>
      </c>
      <c r="I559" s="42" t="str">
        <f>+IFERROR(IF(VALUE(MID(VLOOKUP(H559,'LOCALIZA HN'!$B$9:$O$306,8,0),2,1))&lt;&gt;COVID_CL_CONFIRMA!$F559,"Error",VLOOKUP(H559,'LOCALIZA HN'!$B$9:$O$306,8,0)),99999)</f>
        <v>0511</v>
      </c>
      <c r="J559" s="8" t="s">
        <v>19</v>
      </c>
      <c r="K559" s="8">
        <v>57</v>
      </c>
      <c r="L559" s="11" t="s">
        <v>20</v>
      </c>
      <c r="M559" s="44" t="str">
        <f t="shared" si="13"/>
        <v>Confirmado</v>
      </c>
      <c r="N559" s="30"/>
      <c r="O559" s="30"/>
      <c r="P559" s="44" t="str">
        <f t="shared" si="14"/>
        <v>HONDURAS</v>
      </c>
      <c r="Q559" s="30"/>
    </row>
    <row r="560" spans="1:17" ht="14.25" customHeight="1">
      <c r="A560" s="41" t="str">
        <f t="shared" si="12"/>
        <v>Villanueva43944549</v>
      </c>
      <c r="B560" s="41" t="str">
        <f>+COVID_CL_CONFIRMA!$H560&amp;COVID_CL_CONFIRMA!$E560</f>
        <v>Villanueva43944</v>
      </c>
      <c r="C560" s="41" t="str">
        <f t="shared" si="1"/>
        <v>Cortes43944</v>
      </c>
      <c r="D560" s="42">
        <f t="shared" si="2"/>
        <v>549</v>
      </c>
      <c r="E560" s="31">
        <v>43944</v>
      </c>
      <c r="F560" s="42">
        <f>+IFERROR(VLOOKUP(COVID_CL_CONFIRMA!$G560,'LOCALIZA HN'!$Q$9:$R$26,2,0),99)</f>
        <v>5</v>
      </c>
      <c r="G560" s="6" t="s">
        <v>32</v>
      </c>
      <c r="H560" s="12" t="s">
        <v>39</v>
      </c>
      <c r="I560" s="42" t="str">
        <f>+IFERROR(IF(VALUE(MID(VLOOKUP(H560,'LOCALIZA HN'!$B$9:$O$306,8,0),2,1))&lt;&gt;COVID_CL_CONFIRMA!$F560,"Error",VLOOKUP(H560,'LOCALIZA HN'!$B$9:$O$306,8,0)),99999)</f>
        <v>0511</v>
      </c>
      <c r="J560" s="8" t="s">
        <v>28</v>
      </c>
      <c r="K560" s="8">
        <v>74</v>
      </c>
      <c r="L560" s="11" t="s">
        <v>20</v>
      </c>
      <c r="M560" s="44" t="str">
        <f t="shared" si="13"/>
        <v>Confirmado</v>
      </c>
      <c r="N560" s="30"/>
      <c r="O560" s="30"/>
      <c r="P560" s="44" t="str">
        <f t="shared" si="14"/>
        <v>HONDURAS</v>
      </c>
      <c r="Q560" s="30"/>
    </row>
    <row r="561" spans="1:17" ht="14.25" customHeight="1">
      <c r="A561" s="41" t="str">
        <f t="shared" si="12"/>
        <v>San Pedro Sula43944550</v>
      </c>
      <c r="B561" s="41" t="str">
        <f>+COVID_CL_CONFIRMA!$H561&amp;COVID_CL_CONFIRMA!$E561</f>
        <v>San Pedro Sula43944</v>
      </c>
      <c r="C561" s="41" t="str">
        <f t="shared" si="1"/>
        <v>Cortes43944</v>
      </c>
      <c r="D561" s="42">
        <f t="shared" si="2"/>
        <v>550</v>
      </c>
      <c r="E561" s="31">
        <v>43944</v>
      </c>
      <c r="F561" s="42">
        <f>+IFERROR(VLOOKUP(COVID_CL_CONFIRMA!$G561,'LOCALIZA HN'!$Q$9:$R$26,2,0),99)</f>
        <v>5</v>
      </c>
      <c r="G561" s="6" t="s">
        <v>32</v>
      </c>
      <c r="H561" s="12" t="s">
        <v>33</v>
      </c>
      <c r="I561" s="42" t="str">
        <f>+IFERROR(IF(VALUE(MID(VLOOKUP(H561,'LOCALIZA HN'!$B$9:$O$306,8,0),2,1))&lt;&gt;COVID_CL_CONFIRMA!$F561,"Error",VLOOKUP(H561,'LOCALIZA HN'!$B$9:$O$306,8,0)),99999)</f>
        <v>0501</v>
      </c>
      <c r="J561" s="8" t="s">
        <v>28</v>
      </c>
      <c r="K561" s="8">
        <v>63</v>
      </c>
      <c r="L561" s="11" t="s">
        <v>20</v>
      </c>
      <c r="M561" s="44" t="str">
        <f t="shared" si="13"/>
        <v>Confirmado</v>
      </c>
      <c r="N561" s="30"/>
      <c r="O561" s="30"/>
      <c r="P561" s="44" t="str">
        <f t="shared" si="14"/>
        <v>HONDURAS</v>
      </c>
      <c r="Q561" s="30"/>
    </row>
    <row r="562" spans="1:17" ht="14.25" customHeight="1">
      <c r="A562" s="41" t="str">
        <f t="shared" si="12"/>
        <v>San Pedro Sula43944551</v>
      </c>
      <c r="B562" s="41" t="str">
        <f>+COVID_CL_CONFIRMA!$H562&amp;COVID_CL_CONFIRMA!$E562</f>
        <v>San Pedro Sula43944</v>
      </c>
      <c r="C562" s="41" t="str">
        <f t="shared" si="1"/>
        <v>Cortes43944</v>
      </c>
      <c r="D562" s="42">
        <f t="shared" si="2"/>
        <v>551</v>
      </c>
      <c r="E562" s="31">
        <v>43944</v>
      </c>
      <c r="F562" s="42">
        <f>+IFERROR(VLOOKUP(COVID_CL_CONFIRMA!$G562,'LOCALIZA HN'!$Q$9:$R$26,2,0),99)</f>
        <v>5</v>
      </c>
      <c r="G562" s="6" t="s">
        <v>32</v>
      </c>
      <c r="H562" s="12" t="s">
        <v>33</v>
      </c>
      <c r="I562" s="42" t="str">
        <f>+IFERROR(IF(VALUE(MID(VLOOKUP(H562,'LOCALIZA HN'!$B$9:$O$306,8,0),2,1))&lt;&gt;COVID_CL_CONFIRMA!$F562,"Error",VLOOKUP(H562,'LOCALIZA HN'!$B$9:$O$306,8,0)),99999)</f>
        <v>0501</v>
      </c>
      <c r="J562" s="8" t="s">
        <v>19</v>
      </c>
      <c r="K562" s="8">
        <v>77</v>
      </c>
      <c r="L562" s="11" t="s">
        <v>20</v>
      </c>
      <c r="M562" s="44" t="str">
        <f t="shared" si="13"/>
        <v>Confirmado</v>
      </c>
      <c r="N562" s="30"/>
      <c r="O562" s="30"/>
      <c r="P562" s="44" t="str">
        <f t="shared" si="14"/>
        <v>HONDURAS</v>
      </c>
      <c r="Q562" s="30"/>
    </row>
    <row r="563" spans="1:17" ht="14.25" customHeight="1">
      <c r="A563" s="41" t="str">
        <f t="shared" si="12"/>
        <v>Villanueva43944552</v>
      </c>
      <c r="B563" s="41" t="str">
        <f>+COVID_CL_CONFIRMA!$H563&amp;COVID_CL_CONFIRMA!$E563</f>
        <v>Villanueva43944</v>
      </c>
      <c r="C563" s="41" t="str">
        <f t="shared" si="1"/>
        <v>Cortes43944</v>
      </c>
      <c r="D563" s="42">
        <f t="shared" si="2"/>
        <v>552</v>
      </c>
      <c r="E563" s="31">
        <v>43944</v>
      </c>
      <c r="F563" s="42">
        <f>+IFERROR(VLOOKUP(COVID_CL_CONFIRMA!$G563,'LOCALIZA HN'!$Q$9:$R$26,2,0),99)</f>
        <v>5</v>
      </c>
      <c r="G563" s="6" t="s">
        <v>32</v>
      </c>
      <c r="H563" s="12" t="s">
        <v>39</v>
      </c>
      <c r="I563" s="42" t="str">
        <f>+IFERROR(IF(VALUE(MID(VLOOKUP(H563,'LOCALIZA HN'!$B$9:$O$306,8,0),2,1))&lt;&gt;COVID_CL_CONFIRMA!$F563,"Error",VLOOKUP(H563,'LOCALIZA HN'!$B$9:$O$306,8,0)),99999)</f>
        <v>0511</v>
      </c>
      <c r="J563" s="8" t="s">
        <v>28</v>
      </c>
      <c r="K563" s="8">
        <v>45</v>
      </c>
      <c r="L563" s="11" t="s">
        <v>20</v>
      </c>
      <c r="M563" s="44" t="str">
        <f t="shared" si="13"/>
        <v>Confirmado</v>
      </c>
      <c r="N563" s="30"/>
      <c r="O563" s="30"/>
      <c r="P563" s="44" t="str">
        <f t="shared" si="14"/>
        <v>HONDURAS</v>
      </c>
      <c r="Q563" s="30"/>
    </row>
    <row r="564" spans="1:17" ht="14.25" customHeight="1">
      <c r="A564" s="41" t="str">
        <f t="shared" si="12"/>
        <v>San Francisco de Yojoa43944553</v>
      </c>
      <c r="B564" s="41" t="str">
        <f>+COVID_CL_CONFIRMA!$H564&amp;COVID_CL_CONFIRMA!$E564</f>
        <v>San Francisco de Yojoa43944</v>
      </c>
      <c r="C564" s="41" t="str">
        <f t="shared" si="1"/>
        <v>Cortes43944</v>
      </c>
      <c r="D564" s="42">
        <f t="shared" si="2"/>
        <v>553</v>
      </c>
      <c r="E564" s="31">
        <v>43944</v>
      </c>
      <c r="F564" s="42">
        <f>+IFERROR(VLOOKUP(COVID_CL_CONFIRMA!$G564,'LOCALIZA HN'!$Q$9:$R$26,2,0),99)</f>
        <v>5</v>
      </c>
      <c r="G564" s="6" t="s">
        <v>32</v>
      </c>
      <c r="H564" s="12" t="s">
        <v>91</v>
      </c>
      <c r="I564" s="42" t="str">
        <f>+IFERROR(IF(VALUE(MID(VLOOKUP(H564,'LOCALIZA HN'!$B$9:$O$306,8,0),2,1))&lt;&gt;COVID_CL_CONFIRMA!$F564,"Error",VLOOKUP(H564,'LOCALIZA HN'!$B$9:$O$306,8,0)),99999)</f>
        <v>0508</v>
      </c>
      <c r="J564" s="8" t="s">
        <v>19</v>
      </c>
      <c r="K564" s="8">
        <v>52</v>
      </c>
      <c r="L564" s="11" t="s">
        <v>20</v>
      </c>
      <c r="M564" s="44" t="str">
        <f t="shared" si="13"/>
        <v>Confirmado</v>
      </c>
      <c r="N564" s="30"/>
      <c r="O564" s="30"/>
      <c r="P564" s="44" t="str">
        <f t="shared" si="14"/>
        <v>HONDURAS</v>
      </c>
      <c r="Q564" s="30"/>
    </row>
    <row r="565" spans="1:17" ht="14.25" customHeight="1">
      <c r="A565" s="41" t="str">
        <f t="shared" si="12"/>
        <v>Puerto Cortes43944554</v>
      </c>
      <c r="B565" s="41" t="str">
        <f>+COVID_CL_CONFIRMA!$H565&amp;COVID_CL_CONFIRMA!$E565</f>
        <v>Puerto Cortes43944</v>
      </c>
      <c r="C565" s="41" t="str">
        <f t="shared" si="1"/>
        <v>Cortes43944</v>
      </c>
      <c r="D565" s="42">
        <f t="shared" si="2"/>
        <v>554</v>
      </c>
      <c r="E565" s="31">
        <v>43944</v>
      </c>
      <c r="F565" s="42">
        <f>+IFERROR(VLOOKUP(COVID_CL_CONFIRMA!$G565,'LOCALIZA HN'!$Q$9:$R$26,2,0),99)</f>
        <v>5</v>
      </c>
      <c r="G565" s="6" t="s">
        <v>32</v>
      </c>
      <c r="H565" s="12" t="s">
        <v>38</v>
      </c>
      <c r="I565" s="42" t="str">
        <f>+IFERROR(IF(VALUE(MID(VLOOKUP(H565,'LOCALIZA HN'!$B$9:$O$306,8,0),2,1))&lt;&gt;COVID_CL_CONFIRMA!$F565,"Error",VLOOKUP(H565,'LOCALIZA HN'!$B$9:$O$306,8,0)),99999)</f>
        <v>0506</v>
      </c>
      <c r="J565" s="8" t="s">
        <v>28</v>
      </c>
      <c r="K565" s="8">
        <v>74</v>
      </c>
      <c r="L565" s="11" t="s">
        <v>20</v>
      </c>
      <c r="M565" s="44" t="str">
        <f t="shared" si="13"/>
        <v>Confirmado</v>
      </c>
      <c r="N565" s="30"/>
      <c r="O565" s="30"/>
      <c r="P565" s="44" t="str">
        <f t="shared" si="14"/>
        <v>HONDURAS</v>
      </c>
      <c r="Q565" s="30"/>
    </row>
    <row r="566" spans="1:17" ht="14.25" customHeight="1">
      <c r="A566" s="41" t="str">
        <f t="shared" si="12"/>
        <v>San Pedro Sula43944555</v>
      </c>
      <c r="B566" s="41" t="str">
        <f>+COVID_CL_CONFIRMA!$H566&amp;COVID_CL_CONFIRMA!$E566</f>
        <v>San Pedro Sula43944</v>
      </c>
      <c r="C566" s="41" t="str">
        <f t="shared" si="1"/>
        <v>Cortes43944</v>
      </c>
      <c r="D566" s="42">
        <f t="shared" si="2"/>
        <v>555</v>
      </c>
      <c r="E566" s="31">
        <v>43944</v>
      </c>
      <c r="F566" s="42">
        <f>+IFERROR(VLOOKUP(COVID_CL_CONFIRMA!$G566,'LOCALIZA HN'!$Q$9:$R$26,2,0),99)</f>
        <v>5</v>
      </c>
      <c r="G566" s="6" t="s">
        <v>32</v>
      </c>
      <c r="H566" s="12" t="s">
        <v>33</v>
      </c>
      <c r="I566" s="42" t="str">
        <f>+IFERROR(IF(VALUE(MID(VLOOKUP(H566,'LOCALIZA HN'!$B$9:$O$306,8,0),2,1))&lt;&gt;COVID_CL_CONFIRMA!$F566,"Error",VLOOKUP(H566,'LOCALIZA HN'!$B$9:$O$306,8,0)),99999)</f>
        <v>0501</v>
      </c>
      <c r="J566" s="8" t="s">
        <v>19</v>
      </c>
      <c r="K566" s="8">
        <v>68</v>
      </c>
      <c r="L566" s="11" t="s">
        <v>20</v>
      </c>
      <c r="M566" s="44" t="str">
        <f t="shared" si="13"/>
        <v>Confirmado</v>
      </c>
      <c r="N566" s="30"/>
      <c r="O566" s="30"/>
      <c r="P566" s="44" t="str">
        <f t="shared" si="14"/>
        <v>HONDURAS</v>
      </c>
      <c r="Q566" s="30"/>
    </row>
    <row r="567" spans="1:17" ht="14.25" customHeight="1">
      <c r="A567" s="41" t="str">
        <f t="shared" si="12"/>
        <v>San Pedro Sula43944556</v>
      </c>
      <c r="B567" s="41" t="str">
        <f>+COVID_CL_CONFIRMA!$H567&amp;COVID_CL_CONFIRMA!$E567</f>
        <v>San Pedro Sula43944</v>
      </c>
      <c r="C567" s="41" t="str">
        <f t="shared" si="1"/>
        <v>Cortes43944</v>
      </c>
      <c r="D567" s="42">
        <f t="shared" si="2"/>
        <v>556</v>
      </c>
      <c r="E567" s="31">
        <v>43944</v>
      </c>
      <c r="F567" s="42">
        <f>+IFERROR(VLOOKUP(COVID_CL_CONFIRMA!$G567,'LOCALIZA HN'!$Q$9:$R$26,2,0),99)</f>
        <v>5</v>
      </c>
      <c r="G567" s="6" t="s">
        <v>32</v>
      </c>
      <c r="H567" s="12" t="s">
        <v>33</v>
      </c>
      <c r="I567" s="42" t="str">
        <f>+IFERROR(IF(VALUE(MID(VLOOKUP(H567,'LOCALIZA HN'!$B$9:$O$306,8,0),2,1))&lt;&gt;COVID_CL_CONFIRMA!$F567,"Error",VLOOKUP(H567,'LOCALIZA HN'!$B$9:$O$306,8,0)),99999)</f>
        <v>0501</v>
      </c>
      <c r="J567" s="8" t="s">
        <v>19</v>
      </c>
      <c r="K567" s="8">
        <v>37</v>
      </c>
      <c r="L567" s="11" t="s">
        <v>20</v>
      </c>
      <c r="M567" s="44" t="str">
        <f t="shared" si="13"/>
        <v>Confirmado</v>
      </c>
      <c r="N567" s="30"/>
      <c r="O567" s="30"/>
      <c r="P567" s="44" t="str">
        <f t="shared" si="14"/>
        <v>HONDURAS</v>
      </c>
      <c r="Q567" s="30"/>
    </row>
    <row r="568" spans="1:17" ht="14.25" customHeight="1">
      <c r="A568" s="41" t="str">
        <f t="shared" si="12"/>
        <v>San Pedro Sula43944557</v>
      </c>
      <c r="B568" s="41" t="str">
        <f>+COVID_CL_CONFIRMA!$H568&amp;COVID_CL_CONFIRMA!$E568</f>
        <v>San Pedro Sula43944</v>
      </c>
      <c r="C568" s="41" t="str">
        <f t="shared" si="1"/>
        <v>Cortes43944</v>
      </c>
      <c r="D568" s="42">
        <f t="shared" si="2"/>
        <v>557</v>
      </c>
      <c r="E568" s="31">
        <v>43944</v>
      </c>
      <c r="F568" s="42">
        <f>+IFERROR(VLOOKUP(COVID_CL_CONFIRMA!$G568,'LOCALIZA HN'!$Q$9:$R$26,2,0),99)</f>
        <v>5</v>
      </c>
      <c r="G568" s="6" t="s">
        <v>32</v>
      </c>
      <c r="H568" s="12" t="s">
        <v>33</v>
      </c>
      <c r="I568" s="42" t="str">
        <f>+IFERROR(IF(VALUE(MID(VLOOKUP(H568,'LOCALIZA HN'!$B$9:$O$306,8,0),2,1))&lt;&gt;COVID_CL_CONFIRMA!$F568,"Error",VLOOKUP(H568,'LOCALIZA HN'!$B$9:$O$306,8,0)),99999)</f>
        <v>0501</v>
      </c>
      <c r="J568" s="8" t="s">
        <v>19</v>
      </c>
      <c r="K568" s="8">
        <v>44</v>
      </c>
      <c r="L568" s="11" t="s">
        <v>20</v>
      </c>
      <c r="M568" s="44" t="str">
        <f t="shared" si="13"/>
        <v>Confirmado</v>
      </c>
      <c r="N568" s="30"/>
      <c r="O568" s="30"/>
      <c r="P568" s="44" t="str">
        <f t="shared" si="14"/>
        <v>HONDURAS</v>
      </c>
      <c r="Q568" s="30"/>
    </row>
    <row r="569" spans="1:17" ht="14.25" customHeight="1">
      <c r="A569" s="41" t="str">
        <f t="shared" si="12"/>
        <v>San Pedro Sula43944558</v>
      </c>
      <c r="B569" s="41" t="str">
        <f>+COVID_CL_CONFIRMA!$H569&amp;COVID_CL_CONFIRMA!$E569</f>
        <v>San Pedro Sula43944</v>
      </c>
      <c r="C569" s="41" t="str">
        <f t="shared" si="1"/>
        <v>Cortes43944</v>
      </c>
      <c r="D569" s="42">
        <f t="shared" si="2"/>
        <v>558</v>
      </c>
      <c r="E569" s="31">
        <v>43944</v>
      </c>
      <c r="F569" s="42">
        <f>+IFERROR(VLOOKUP(COVID_CL_CONFIRMA!$G569,'LOCALIZA HN'!$Q$9:$R$26,2,0),99)</f>
        <v>5</v>
      </c>
      <c r="G569" s="6" t="s">
        <v>32</v>
      </c>
      <c r="H569" s="12" t="s">
        <v>33</v>
      </c>
      <c r="I569" s="42" t="str">
        <f>+IFERROR(IF(VALUE(MID(VLOOKUP(H569,'LOCALIZA HN'!$B$9:$O$306,8,0),2,1))&lt;&gt;COVID_CL_CONFIRMA!$F569,"Error",VLOOKUP(H569,'LOCALIZA HN'!$B$9:$O$306,8,0)),99999)</f>
        <v>0501</v>
      </c>
      <c r="J569" s="8" t="s">
        <v>19</v>
      </c>
      <c r="K569" s="8">
        <v>74</v>
      </c>
      <c r="L569" s="11" t="s">
        <v>20</v>
      </c>
      <c r="M569" s="44" t="str">
        <f t="shared" si="13"/>
        <v>Confirmado</v>
      </c>
      <c r="N569" s="30"/>
      <c r="O569" s="30"/>
      <c r="P569" s="44" t="str">
        <f t="shared" si="14"/>
        <v>HONDURAS</v>
      </c>
      <c r="Q569" s="30"/>
    </row>
    <row r="570" spans="1:17" ht="14.25" customHeight="1">
      <c r="A570" s="41" t="str">
        <f t="shared" si="12"/>
        <v>San Pedro Sula43944559</v>
      </c>
      <c r="B570" s="41" t="str">
        <f>+COVID_CL_CONFIRMA!$H570&amp;COVID_CL_CONFIRMA!$E570</f>
        <v>San Pedro Sula43944</v>
      </c>
      <c r="C570" s="41" t="str">
        <f t="shared" si="1"/>
        <v>Cortes43944</v>
      </c>
      <c r="D570" s="42">
        <f t="shared" si="2"/>
        <v>559</v>
      </c>
      <c r="E570" s="31">
        <v>43944</v>
      </c>
      <c r="F570" s="42">
        <f>+IFERROR(VLOOKUP(COVID_CL_CONFIRMA!$G570,'LOCALIZA HN'!$Q$9:$R$26,2,0),99)</f>
        <v>5</v>
      </c>
      <c r="G570" s="6" t="s">
        <v>32</v>
      </c>
      <c r="H570" s="12" t="s">
        <v>33</v>
      </c>
      <c r="I570" s="42" t="str">
        <f>+IFERROR(IF(VALUE(MID(VLOOKUP(H570,'LOCALIZA HN'!$B$9:$O$306,8,0),2,1))&lt;&gt;COVID_CL_CONFIRMA!$F570,"Error",VLOOKUP(H570,'LOCALIZA HN'!$B$9:$O$306,8,0)),99999)</f>
        <v>0501</v>
      </c>
      <c r="J570" s="8" t="s">
        <v>28</v>
      </c>
      <c r="K570" s="8">
        <v>36</v>
      </c>
      <c r="L570" s="11" t="s">
        <v>20</v>
      </c>
      <c r="M570" s="44" t="str">
        <f t="shared" si="13"/>
        <v>Confirmado</v>
      </c>
      <c r="N570" s="30"/>
      <c r="O570" s="30"/>
      <c r="P570" s="44" t="str">
        <f t="shared" si="14"/>
        <v>HONDURAS</v>
      </c>
      <c r="Q570" s="30"/>
    </row>
    <row r="571" spans="1:17" ht="14.25" customHeight="1">
      <c r="A571" s="41" t="str">
        <f t="shared" si="12"/>
        <v>San Pedro Sula43944560</v>
      </c>
      <c r="B571" s="41" t="str">
        <f>+COVID_CL_CONFIRMA!$H571&amp;COVID_CL_CONFIRMA!$E571</f>
        <v>San Pedro Sula43944</v>
      </c>
      <c r="C571" s="41" t="str">
        <f t="shared" si="1"/>
        <v>Cortes43944</v>
      </c>
      <c r="D571" s="42">
        <f t="shared" si="2"/>
        <v>560</v>
      </c>
      <c r="E571" s="31">
        <v>43944</v>
      </c>
      <c r="F571" s="42">
        <f>+IFERROR(VLOOKUP(COVID_CL_CONFIRMA!$G571,'LOCALIZA HN'!$Q$9:$R$26,2,0),99)</f>
        <v>5</v>
      </c>
      <c r="G571" s="6" t="s">
        <v>32</v>
      </c>
      <c r="H571" s="12" t="s">
        <v>33</v>
      </c>
      <c r="I571" s="42" t="str">
        <f>+IFERROR(IF(VALUE(MID(VLOOKUP(H571,'LOCALIZA HN'!$B$9:$O$306,8,0),2,1))&lt;&gt;COVID_CL_CONFIRMA!$F571,"Error",VLOOKUP(H571,'LOCALIZA HN'!$B$9:$O$306,8,0)),99999)</f>
        <v>0501</v>
      </c>
      <c r="J571" s="8" t="s">
        <v>28</v>
      </c>
      <c r="K571" s="8">
        <v>53</v>
      </c>
      <c r="L571" s="11" t="s">
        <v>20</v>
      </c>
      <c r="M571" s="44" t="str">
        <f t="shared" si="13"/>
        <v>Confirmado</v>
      </c>
      <c r="N571" s="30"/>
      <c r="O571" s="30"/>
      <c r="P571" s="44" t="str">
        <f t="shared" si="14"/>
        <v>HONDURAS</v>
      </c>
      <c r="Q571" s="30"/>
    </row>
    <row r="572" spans="1:17" ht="14.25" customHeight="1">
      <c r="A572" s="41" t="str">
        <f t="shared" si="12"/>
        <v>San Pedro Sula43944561</v>
      </c>
      <c r="B572" s="41" t="str">
        <f>+COVID_CL_CONFIRMA!$H572&amp;COVID_CL_CONFIRMA!$E572</f>
        <v>San Pedro Sula43944</v>
      </c>
      <c r="C572" s="41" t="str">
        <f t="shared" si="1"/>
        <v>Cortes43944</v>
      </c>
      <c r="D572" s="42">
        <f t="shared" si="2"/>
        <v>561</v>
      </c>
      <c r="E572" s="31">
        <v>43944</v>
      </c>
      <c r="F572" s="42">
        <f>+IFERROR(VLOOKUP(COVID_CL_CONFIRMA!$G572,'LOCALIZA HN'!$Q$9:$R$26,2,0),99)</f>
        <v>5</v>
      </c>
      <c r="G572" s="6" t="s">
        <v>32</v>
      </c>
      <c r="H572" s="12" t="s">
        <v>33</v>
      </c>
      <c r="I572" s="42" t="str">
        <f>+IFERROR(IF(VALUE(MID(VLOOKUP(H572,'LOCALIZA HN'!$B$9:$O$306,8,0),2,1))&lt;&gt;COVID_CL_CONFIRMA!$F572,"Error",VLOOKUP(H572,'LOCALIZA HN'!$B$9:$O$306,8,0)),99999)</f>
        <v>0501</v>
      </c>
      <c r="J572" s="8" t="s">
        <v>28</v>
      </c>
      <c r="K572" s="8">
        <v>50</v>
      </c>
      <c r="L572" s="11" t="s">
        <v>20</v>
      </c>
      <c r="M572" s="44" t="str">
        <f t="shared" si="13"/>
        <v>Confirmado</v>
      </c>
      <c r="N572" s="30"/>
      <c r="O572" s="30"/>
      <c r="P572" s="44" t="str">
        <f t="shared" si="14"/>
        <v>HONDURAS</v>
      </c>
      <c r="Q572" s="30"/>
    </row>
    <row r="573" spans="1:17" ht="14.25" customHeight="1">
      <c r="A573" s="41" t="str">
        <f t="shared" si="12"/>
        <v>San Pedro Sula43944562</v>
      </c>
      <c r="B573" s="41" t="str">
        <f>+COVID_CL_CONFIRMA!$H573&amp;COVID_CL_CONFIRMA!$E573</f>
        <v>San Pedro Sula43944</v>
      </c>
      <c r="C573" s="41" t="str">
        <f t="shared" si="1"/>
        <v>Cortes43944</v>
      </c>
      <c r="D573" s="42">
        <f t="shared" si="2"/>
        <v>562</v>
      </c>
      <c r="E573" s="31">
        <v>43944</v>
      </c>
      <c r="F573" s="42">
        <f>+IFERROR(VLOOKUP(COVID_CL_CONFIRMA!$G573,'LOCALIZA HN'!$Q$9:$R$26,2,0),99)</f>
        <v>5</v>
      </c>
      <c r="G573" s="6" t="s">
        <v>32</v>
      </c>
      <c r="H573" s="12" t="s">
        <v>33</v>
      </c>
      <c r="I573" s="42" t="str">
        <f>+IFERROR(IF(VALUE(MID(VLOOKUP(H573,'LOCALIZA HN'!$B$9:$O$306,8,0),2,1))&lt;&gt;COVID_CL_CONFIRMA!$F573,"Error",VLOOKUP(H573,'LOCALIZA HN'!$B$9:$O$306,8,0)),99999)</f>
        <v>0501</v>
      </c>
      <c r="J573" s="8" t="s">
        <v>19</v>
      </c>
      <c r="K573" s="8">
        <v>27</v>
      </c>
      <c r="L573" s="11" t="s">
        <v>20</v>
      </c>
      <c r="M573" s="44" t="str">
        <f t="shared" si="13"/>
        <v>Confirmado</v>
      </c>
      <c r="N573" s="30"/>
      <c r="O573" s="30"/>
      <c r="P573" s="44" t="str">
        <f t="shared" si="14"/>
        <v>HONDURAS</v>
      </c>
      <c r="Q573" s="30"/>
    </row>
    <row r="574" spans="1:17" ht="14.25" customHeight="1">
      <c r="A574" s="41" t="str">
        <f t="shared" si="12"/>
        <v>San Pedro Sula43945563</v>
      </c>
      <c r="B574" s="41" t="str">
        <f>+COVID_CL_CONFIRMA!$H574&amp;COVID_CL_CONFIRMA!$E574</f>
        <v>San Pedro Sula43945</v>
      </c>
      <c r="C574" s="41" t="str">
        <f t="shared" si="1"/>
        <v>Cortes43945</v>
      </c>
      <c r="D574" s="42">
        <f t="shared" si="2"/>
        <v>563</v>
      </c>
      <c r="E574" s="31">
        <v>43945</v>
      </c>
      <c r="F574" s="42">
        <f>+IFERROR(VLOOKUP(COVID_CL_CONFIRMA!$G574,'LOCALIZA HN'!$Q$9:$R$26,2,0),99)</f>
        <v>5</v>
      </c>
      <c r="G574" s="6" t="s">
        <v>32</v>
      </c>
      <c r="H574" s="12" t="s">
        <v>33</v>
      </c>
      <c r="I574" s="42" t="str">
        <f>+IFERROR(IF(VALUE(MID(VLOOKUP(H574,'LOCALIZA HN'!$B$9:$O$306,8,0),2,1))&lt;&gt;COVID_CL_CONFIRMA!$F574,"Error",VLOOKUP(H574,'LOCALIZA HN'!$B$9:$O$306,8,0)),99999)</f>
        <v>0501</v>
      </c>
      <c r="J574" s="8" t="s">
        <v>19</v>
      </c>
      <c r="K574" s="8">
        <v>51</v>
      </c>
      <c r="L574" s="11" t="s">
        <v>20</v>
      </c>
      <c r="M574" s="44" t="str">
        <f t="shared" si="13"/>
        <v>Confirmado</v>
      </c>
      <c r="N574" s="30"/>
      <c r="O574" s="30"/>
      <c r="P574" s="44" t="str">
        <f t="shared" si="14"/>
        <v>HONDURAS</v>
      </c>
      <c r="Q574" s="30"/>
    </row>
    <row r="575" spans="1:17" ht="14.25" customHeight="1">
      <c r="A575" s="41" t="str">
        <f t="shared" si="12"/>
        <v>San Pedro Sula43945564</v>
      </c>
      <c r="B575" s="41" t="str">
        <f>+COVID_CL_CONFIRMA!$H575&amp;COVID_CL_CONFIRMA!$E575</f>
        <v>San Pedro Sula43945</v>
      </c>
      <c r="C575" s="41" t="str">
        <f t="shared" si="1"/>
        <v>Cortes43945</v>
      </c>
      <c r="D575" s="42">
        <f t="shared" si="2"/>
        <v>564</v>
      </c>
      <c r="E575" s="31">
        <v>43945</v>
      </c>
      <c r="F575" s="42">
        <f>+IFERROR(VLOOKUP(COVID_CL_CONFIRMA!$G575,'LOCALIZA HN'!$Q$9:$R$26,2,0),99)</f>
        <v>5</v>
      </c>
      <c r="G575" s="6" t="s">
        <v>32</v>
      </c>
      <c r="H575" s="12" t="s">
        <v>33</v>
      </c>
      <c r="I575" s="42" t="str">
        <f>+IFERROR(IF(VALUE(MID(VLOOKUP(H575,'LOCALIZA HN'!$B$9:$O$306,8,0),2,1))&lt;&gt;COVID_CL_CONFIRMA!$F575,"Error",VLOOKUP(H575,'LOCALIZA HN'!$B$9:$O$306,8,0)),99999)</f>
        <v>0501</v>
      </c>
      <c r="J575" s="8" t="s">
        <v>28</v>
      </c>
      <c r="K575" s="8">
        <v>36</v>
      </c>
      <c r="L575" s="11" t="s">
        <v>20</v>
      </c>
      <c r="M575" s="44" t="str">
        <f t="shared" si="13"/>
        <v>Confirmado</v>
      </c>
      <c r="N575" s="30"/>
      <c r="O575" s="30"/>
      <c r="P575" s="44" t="str">
        <f t="shared" si="14"/>
        <v>HONDURAS</v>
      </c>
      <c r="Q575" s="30"/>
    </row>
    <row r="576" spans="1:17" ht="14.25" customHeight="1">
      <c r="A576" s="41" t="str">
        <f t="shared" si="12"/>
        <v>San Pedro Sula43945565</v>
      </c>
      <c r="B576" s="41" t="str">
        <f>+COVID_CL_CONFIRMA!$H576&amp;COVID_CL_CONFIRMA!$E576</f>
        <v>San Pedro Sula43945</v>
      </c>
      <c r="C576" s="41" t="str">
        <f t="shared" si="1"/>
        <v>Cortes43945</v>
      </c>
      <c r="D576" s="42">
        <f t="shared" si="2"/>
        <v>565</v>
      </c>
      <c r="E576" s="31">
        <v>43945</v>
      </c>
      <c r="F576" s="42">
        <f>+IFERROR(VLOOKUP(COVID_CL_CONFIRMA!$G576,'LOCALIZA HN'!$Q$9:$R$26,2,0),99)</f>
        <v>5</v>
      </c>
      <c r="G576" s="6" t="s">
        <v>32</v>
      </c>
      <c r="H576" s="12" t="s">
        <v>33</v>
      </c>
      <c r="I576" s="42" t="str">
        <f>+IFERROR(IF(VALUE(MID(VLOOKUP(H576,'LOCALIZA HN'!$B$9:$O$306,8,0),2,1))&lt;&gt;COVID_CL_CONFIRMA!$F576,"Error",VLOOKUP(H576,'LOCALIZA HN'!$B$9:$O$306,8,0)),99999)</f>
        <v>0501</v>
      </c>
      <c r="J576" s="8" t="s">
        <v>28</v>
      </c>
      <c r="K576" s="8">
        <v>26</v>
      </c>
      <c r="L576" s="11" t="s">
        <v>20</v>
      </c>
      <c r="M576" s="44" t="str">
        <f t="shared" si="13"/>
        <v>Confirmado</v>
      </c>
      <c r="N576" s="30"/>
      <c r="O576" s="30"/>
      <c r="P576" s="44" t="str">
        <f t="shared" si="14"/>
        <v>HONDURAS</v>
      </c>
      <c r="Q576" s="30"/>
    </row>
    <row r="577" spans="1:17" ht="14.25" customHeight="1">
      <c r="A577" s="41" t="str">
        <f t="shared" si="12"/>
        <v>El Progreso43945566</v>
      </c>
      <c r="B577" s="41" t="str">
        <f>+COVID_CL_CONFIRMA!$H577&amp;COVID_CL_CONFIRMA!$E577</f>
        <v>El Progreso43945</v>
      </c>
      <c r="C577" s="41" t="str">
        <f t="shared" si="1"/>
        <v>Yoro43945</v>
      </c>
      <c r="D577" s="42">
        <f t="shared" si="2"/>
        <v>566</v>
      </c>
      <c r="E577" s="31">
        <v>43945</v>
      </c>
      <c r="F577" s="42">
        <f>+IFERROR(VLOOKUP(COVID_CL_CONFIRMA!$G577,'LOCALIZA HN'!$Q$9:$R$26,2,0),99)</f>
        <v>18</v>
      </c>
      <c r="G577" s="6" t="s">
        <v>46</v>
      </c>
      <c r="H577" s="12" t="s">
        <v>69</v>
      </c>
      <c r="I577" s="42" t="str">
        <f>+IFERROR(IF(VALUE(MID(VLOOKUP(H577,'LOCALIZA HN'!$B$9:$O$306,8,0),2,1))&lt;&gt;COVID_CL_CONFIRMA!$F577,"Error",VLOOKUP(H577,'LOCALIZA HN'!$B$9:$O$306,8,0)),99999)</f>
        <v>Error</v>
      </c>
      <c r="J577" s="8" t="s">
        <v>19</v>
      </c>
      <c r="K577" s="8">
        <v>35</v>
      </c>
      <c r="L577" s="11" t="s">
        <v>20</v>
      </c>
      <c r="M577" s="44" t="str">
        <f t="shared" si="13"/>
        <v>Confirmado</v>
      </c>
      <c r="N577" s="30"/>
      <c r="O577" s="30"/>
      <c r="P577" s="44" t="str">
        <f t="shared" si="14"/>
        <v>HONDURAS</v>
      </c>
      <c r="Q577" s="30"/>
    </row>
    <row r="578" spans="1:17" ht="14.25" customHeight="1">
      <c r="A578" s="41" t="str">
        <f t="shared" si="12"/>
        <v>San Pedro Sula43945567</v>
      </c>
      <c r="B578" s="41" t="str">
        <f>+COVID_CL_CONFIRMA!$H578&amp;COVID_CL_CONFIRMA!$E578</f>
        <v>San Pedro Sula43945</v>
      </c>
      <c r="C578" s="41" t="str">
        <f t="shared" si="1"/>
        <v>Cortes43945</v>
      </c>
      <c r="D578" s="42">
        <f t="shared" si="2"/>
        <v>567</v>
      </c>
      <c r="E578" s="31">
        <v>43945</v>
      </c>
      <c r="F578" s="42">
        <f>+IFERROR(VLOOKUP(COVID_CL_CONFIRMA!$G578,'LOCALIZA HN'!$Q$9:$R$26,2,0),99)</f>
        <v>5</v>
      </c>
      <c r="G578" s="6" t="s">
        <v>32</v>
      </c>
      <c r="H578" s="12" t="s">
        <v>33</v>
      </c>
      <c r="I578" s="42" t="str">
        <f>+IFERROR(IF(VALUE(MID(VLOOKUP(H578,'LOCALIZA HN'!$B$9:$O$306,8,0),2,1))&lt;&gt;COVID_CL_CONFIRMA!$F578,"Error",VLOOKUP(H578,'LOCALIZA HN'!$B$9:$O$306,8,0)),99999)</f>
        <v>0501</v>
      </c>
      <c r="J578" s="8" t="s">
        <v>19</v>
      </c>
      <c r="K578" s="8">
        <v>65</v>
      </c>
      <c r="L578" s="11" t="s">
        <v>20</v>
      </c>
      <c r="M578" s="44" t="str">
        <f t="shared" si="13"/>
        <v>Confirmado</v>
      </c>
      <c r="N578" s="30"/>
      <c r="O578" s="30"/>
      <c r="P578" s="44" t="str">
        <f t="shared" si="14"/>
        <v>HONDURAS</v>
      </c>
      <c r="Q578" s="30"/>
    </row>
    <row r="579" spans="1:17" ht="14.25" customHeight="1">
      <c r="A579" s="41" t="str">
        <f t="shared" si="12"/>
        <v>Omoa43945568</v>
      </c>
      <c r="B579" s="41" t="str">
        <f>+COVID_CL_CONFIRMA!$H579&amp;COVID_CL_CONFIRMA!$E579</f>
        <v>Omoa43945</v>
      </c>
      <c r="C579" s="41" t="str">
        <f t="shared" si="1"/>
        <v>Cortes43945</v>
      </c>
      <c r="D579" s="42">
        <f t="shared" si="2"/>
        <v>568</v>
      </c>
      <c r="E579" s="31">
        <v>43945</v>
      </c>
      <c r="F579" s="42">
        <f>+IFERROR(VLOOKUP(COVID_CL_CONFIRMA!$G579,'LOCALIZA HN'!$Q$9:$R$26,2,0),99)</f>
        <v>5</v>
      </c>
      <c r="G579" s="6" t="s">
        <v>32</v>
      </c>
      <c r="H579" s="12" t="s">
        <v>92</v>
      </c>
      <c r="I579" s="42" t="str">
        <f>+IFERROR(IF(VALUE(MID(VLOOKUP(H579,'LOCALIZA HN'!$B$9:$O$306,8,0),2,1))&lt;&gt;COVID_CL_CONFIRMA!$F579,"Error",VLOOKUP(H579,'LOCALIZA HN'!$B$9:$O$306,8,0)),99999)</f>
        <v>0503</v>
      </c>
      <c r="J579" s="8" t="s">
        <v>19</v>
      </c>
      <c r="K579" s="8">
        <v>18</v>
      </c>
      <c r="L579" s="11" t="s">
        <v>20</v>
      </c>
      <c r="M579" s="44" t="str">
        <f t="shared" si="13"/>
        <v>Confirmado</v>
      </c>
      <c r="N579" s="30"/>
      <c r="O579" s="30"/>
      <c r="P579" s="44" t="str">
        <f t="shared" si="14"/>
        <v>HONDURAS</v>
      </c>
      <c r="Q579" s="30"/>
    </row>
    <row r="580" spans="1:17" ht="14.25" customHeight="1">
      <c r="A580" s="41" t="str">
        <f t="shared" si="12"/>
        <v>Villanueva43945569</v>
      </c>
      <c r="B580" s="41" t="str">
        <f>+COVID_CL_CONFIRMA!$H580&amp;COVID_CL_CONFIRMA!$E580</f>
        <v>Villanueva43945</v>
      </c>
      <c r="C580" s="41" t="str">
        <f t="shared" si="1"/>
        <v>Cortes43945</v>
      </c>
      <c r="D580" s="42">
        <f t="shared" si="2"/>
        <v>569</v>
      </c>
      <c r="E580" s="31">
        <v>43945</v>
      </c>
      <c r="F580" s="42">
        <f>+IFERROR(VLOOKUP(COVID_CL_CONFIRMA!$G580,'LOCALIZA HN'!$Q$9:$R$26,2,0),99)</f>
        <v>5</v>
      </c>
      <c r="G580" s="6" t="s">
        <v>32</v>
      </c>
      <c r="H580" s="12" t="s">
        <v>39</v>
      </c>
      <c r="I580" s="42" t="str">
        <f>+IFERROR(IF(VALUE(MID(VLOOKUP(H580,'LOCALIZA HN'!$B$9:$O$306,8,0),2,1))&lt;&gt;COVID_CL_CONFIRMA!$F580,"Error",VLOOKUP(H580,'LOCALIZA HN'!$B$9:$O$306,8,0)),99999)</f>
        <v>0511</v>
      </c>
      <c r="J580" s="8" t="s">
        <v>28</v>
      </c>
      <c r="K580" s="8">
        <v>33</v>
      </c>
      <c r="L580" s="11" t="s">
        <v>20</v>
      </c>
      <c r="M580" s="44" t="str">
        <f t="shared" si="13"/>
        <v>Confirmado</v>
      </c>
      <c r="N580" s="30"/>
      <c r="O580" s="30"/>
      <c r="P580" s="44" t="str">
        <f t="shared" si="14"/>
        <v>HONDURAS</v>
      </c>
      <c r="Q580" s="30"/>
    </row>
    <row r="581" spans="1:17" ht="14.25" customHeight="1">
      <c r="A581" s="41" t="str">
        <f t="shared" si="12"/>
        <v>San Pedro Sula43945570</v>
      </c>
      <c r="B581" s="41" t="str">
        <f>+COVID_CL_CONFIRMA!$H581&amp;COVID_CL_CONFIRMA!$E581</f>
        <v>San Pedro Sula43945</v>
      </c>
      <c r="C581" s="41" t="str">
        <f t="shared" si="1"/>
        <v>Cortes43945</v>
      </c>
      <c r="D581" s="42">
        <f t="shared" si="2"/>
        <v>570</v>
      </c>
      <c r="E581" s="31">
        <v>43945</v>
      </c>
      <c r="F581" s="42">
        <f>+IFERROR(VLOOKUP(COVID_CL_CONFIRMA!$G581,'LOCALIZA HN'!$Q$9:$R$26,2,0),99)</f>
        <v>5</v>
      </c>
      <c r="G581" s="6" t="s">
        <v>32</v>
      </c>
      <c r="H581" s="12" t="s">
        <v>33</v>
      </c>
      <c r="I581" s="42" t="str">
        <f>+IFERROR(IF(VALUE(MID(VLOOKUP(H581,'LOCALIZA HN'!$B$9:$O$306,8,0),2,1))&lt;&gt;COVID_CL_CONFIRMA!$F581,"Error",VLOOKUP(H581,'LOCALIZA HN'!$B$9:$O$306,8,0)),99999)</f>
        <v>0501</v>
      </c>
      <c r="J581" s="8" t="s">
        <v>28</v>
      </c>
      <c r="K581" s="8">
        <v>46</v>
      </c>
      <c r="L581" s="11" t="s">
        <v>20</v>
      </c>
      <c r="M581" s="44" t="str">
        <f t="shared" si="13"/>
        <v>Confirmado</v>
      </c>
      <c r="N581" s="30"/>
      <c r="O581" s="30"/>
      <c r="P581" s="44" t="str">
        <f t="shared" si="14"/>
        <v>HONDURAS</v>
      </c>
      <c r="Q581" s="30"/>
    </row>
    <row r="582" spans="1:17" ht="14.25" customHeight="1">
      <c r="A582" s="41" t="str">
        <f t="shared" si="12"/>
        <v>Puerto Cortes43945571</v>
      </c>
      <c r="B582" s="41" t="str">
        <f>+COVID_CL_CONFIRMA!$H582&amp;COVID_CL_CONFIRMA!$E582</f>
        <v>Puerto Cortes43945</v>
      </c>
      <c r="C582" s="41" t="str">
        <f t="shared" si="1"/>
        <v>Cortes43945</v>
      </c>
      <c r="D582" s="42">
        <f t="shared" si="2"/>
        <v>571</v>
      </c>
      <c r="E582" s="31">
        <v>43945</v>
      </c>
      <c r="F582" s="42">
        <f>+IFERROR(VLOOKUP(COVID_CL_CONFIRMA!$G582,'LOCALIZA HN'!$Q$9:$R$26,2,0),99)</f>
        <v>5</v>
      </c>
      <c r="G582" s="6" t="s">
        <v>32</v>
      </c>
      <c r="H582" s="12" t="s">
        <v>38</v>
      </c>
      <c r="I582" s="42" t="str">
        <f>+IFERROR(IF(VALUE(MID(VLOOKUP(H582,'LOCALIZA HN'!$B$9:$O$306,8,0),2,1))&lt;&gt;COVID_CL_CONFIRMA!$F582,"Error",VLOOKUP(H582,'LOCALIZA HN'!$B$9:$O$306,8,0)),99999)</f>
        <v>0506</v>
      </c>
      <c r="J582" s="8" t="s">
        <v>28</v>
      </c>
      <c r="K582" s="8">
        <v>67</v>
      </c>
      <c r="L582" s="11" t="s">
        <v>20</v>
      </c>
      <c r="M582" s="44" t="str">
        <f t="shared" si="13"/>
        <v>Confirmado</v>
      </c>
      <c r="N582" s="30"/>
      <c r="O582" s="30"/>
      <c r="P582" s="44" t="str">
        <f t="shared" si="14"/>
        <v>HONDURAS</v>
      </c>
      <c r="Q582" s="30"/>
    </row>
    <row r="583" spans="1:17" ht="14.25" customHeight="1">
      <c r="A583" s="41" t="str">
        <f t="shared" si="12"/>
        <v>San Pedro Sula43945572</v>
      </c>
      <c r="B583" s="41" t="str">
        <f>+COVID_CL_CONFIRMA!$H583&amp;COVID_CL_CONFIRMA!$E583</f>
        <v>San Pedro Sula43945</v>
      </c>
      <c r="C583" s="41" t="str">
        <f t="shared" si="1"/>
        <v>Cortes43945</v>
      </c>
      <c r="D583" s="42">
        <f t="shared" si="2"/>
        <v>572</v>
      </c>
      <c r="E583" s="31">
        <v>43945</v>
      </c>
      <c r="F583" s="42">
        <f>+IFERROR(VLOOKUP(COVID_CL_CONFIRMA!$G583,'LOCALIZA HN'!$Q$9:$R$26,2,0),99)</f>
        <v>5</v>
      </c>
      <c r="G583" s="6" t="s">
        <v>32</v>
      </c>
      <c r="H583" s="12" t="s">
        <v>33</v>
      </c>
      <c r="I583" s="42" t="str">
        <f>+IFERROR(IF(VALUE(MID(VLOOKUP(H583,'LOCALIZA HN'!$B$9:$O$306,8,0),2,1))&lt;&gt;COVID_CL_CONFIRMA!$F583,"Error",VLOOKUP(H583,'LOCALIZA HN'!$B$9:$O$306,8,0)),99999)</f>
        <v>0501</v>
      </c>
      <c r="J583" s="8" t="s">
        <v>19</v>
      </c>
      <c r="K583" s="8">
        <v>38</v>
      </c>
      <c r="L583" s="11" t="s">
        <v>20</v>
      </c>
      <c r="M583" s="44" t="str">
        <f t="shared" si="13"/>
        <v>Confirmado</v>
      </c>
      <c r="N583" s="30"/>
      <c r="O583" s="30"/>
      <c r="P583" s="44" t="str">
        <f t="shared" si="14"/>
        <v>HONDURAS</v>
      </c>
      <c r="Q583" s="30"/>
    </row>
    <row r="584" spans="1:17" ht="14.25" customHeight="1">
      <c r="A584" s="41" t="str">
        <f t="shared" si="12"/>
        <v>Villanueva43945573</v>
      </c>
      <c r="B584" s="41" t="str">
        <f>+COVID_CL_CONFIRMA!$H584&amp;COVID_CL_CONFIRMA!$E584</f>
        <v>Villanueva43945</v>
      </c>
      <c r="C584" s="41" t="str">
        <f t="shared" si="1"/>
        <v>Cortes43945</v>
      </c>
      <c r="D584" s="42">
        <f t="shared" si="2"/>
        <v>573</v>
      </c>
      <c r="E584" s="31">
        <v>43945</v>
      </c>
      <c r="F584" s="42">
        <f>+IFERROR(VLOOKUP(COVID_CL_CONFIRMA!$G584,'LOCALIZA HN'!$Q$9:$R$26,2,0),99)</f>
        <v>5</v>
      </c>
      <c r="G584" s="6" t="s">
        <v>32</v>
      </c>
      <c r="H584" s="12" t="s">
        <v>39</v>
      </c>
      <c r="I584" s="42" t="str">
        <f>+IFERROR(IF(VALUE(MID(VLOOKUP(H584,'LOCALIZA HN'!$B$9:$O$306,8,0),2,1))&lt;&gt;COVID_CL_CONFIRMA!$F584,"Error",VLOOKUP(H584,'LOCALIZA HN'!$B$9:$O$306,8,0)),99999)</f>
        <v>0511</v>
      </c>
      <c r="J584" s="8" t="s">
        <v>28</v>
      </c>
      <c r="K584" s="8">
        <v>44</v>
      </c>
      <c r="L584" s="11" t="s">
        <v>20</v>
      </c>
      <c r="M584" s="44" t="str">
        <f t="shared" si="13"/>
        <v>Confirmado</v>
      </c>
      <c r="N584" s="30"/>
      <c r="O584" s="30"/>
      <c r="P584" s="44" t="str">
        <f t="shared" si="14"/>
        <v>HONDURAS</v>
      </c>
      <c r="Q584" s="30"/>
    </row>
    <row r="585" spans="1:17" ht="14.25" customHeight="1">
      <c r="A585" s="41" t="str">
        <f t="shared" si="12"/>
        <v>Villanueva43945574</v>
      </c>
      <c r="B585" s="41" t="str">
        <f>+COVID_CL_CONFIRMA!$H585&amp;COVID_CL_CONFIRMA!$E585</f>
        <v>Villanueva43945</v>
      </c>
      <c r="C585" s="41" t="str">
        <f t="shared" si="1"/>
        <v>Cortes43945</v>
      </c>
      <c r="D585" s="42">
        <f t="shared" si="2"/>
        <v>574</v>
      </c>
      <c r="E585" s="31">
        <v>43945</v>
      </c>
      <c r="F585" s="42">
        <f>+IFERROR(VLOOKUP(COVID_CL_CONFIRMA!$G585,'LOCALIZA HN'!$Q$9:$R$26,2,0),99)</f>
        <v>5</v>
      </c>
      <c r="G585" s="6" t="s">
        <v>32</v>
      </c>
      <c r="H585" s="12" t="s">
        <v>39</v>
      </c>
      <c r="I585" s="42" t="str">
        <f>+IFERROR(IF(VALUE(MID(VLOOKUP(H585,'LOCALIZA HN'!$B$9:$O$306,8,0),2,1))&lt;&gt;COVID_CL_CONFIRMA!$F585,"Error",VLOOKUP(H585,'LOCALIZA HN'!$B$9:$O$306,8,0)),99999)</f>
        <v>0511</v>
      </c>
      <c r="J585" s="8" t="s">
        <v>19</v>
      </c>
      <c r="K585" s="8">
        <v>42</v>
      </c>
      <c r="L585" s="11" t="s">
        <v>20</v>
      </c>
      <c r="M585" s="44" t="str">
        <f t="shared" si="13"/>
        <v>Confirmado</v>
      </c>
      <c r="N585" s="30"/>
      <c r="O585" s="30"/>
      <c r="P585" s="44" t="str">
        <f t="shared" si="14"/>
        <v>HONDURAS</v>
      </c>
      <c r="Q585" s="30"/>
    </row>
    <row r="586" spans="1:17" ht="14.25" customHeight="1">
      <c r="A586" s="41" t="str">
        <f t="shared" si="12"/>
        <v>San Pedro Sula43945575</v>
      </c>
      <c r="B586" s="41" t="str">
        <f>+COVID_CL_CONFIRMA!$H586&amp;COVID_CL_CONFIRMA!$E586</f>
        <v>San Pedro Sula43945</v>
      </c>
      <c r="C586" s="41" t="str">
        <f t="shared" si="1"/>
        <v>Cortes43945</v>
      </c>
      <c r="D586" s="42">
        <f t="shared" si="2"/>
        <v>575</v>
      </c>
      <c r="E586" s="31">
        <v>43945</v>
      </c>
      <c r="F586" s="42">
        <f>+IFERROR(VLOOKUP(COVID_CL_CONFIRMA!$G586,'LOCALIZA HN'!$Q$9:$R$26,2,0),99)</f>
        <v>5</v>
      </c>
      <c r="G586" s="6" t="s">
        <v>32</v>
      </c>
      <c r="H586" s="12" t="s">
        <v>33</v>
      </c>
      <c r="I586" s="42" t="str">
        <f>+IFERROR(IF(VALUE(MID(VLOOKUP(H586,'LOCALIZA HN'!$B$9:$O$306,8,0),2,1))&lt;&gt;COVID_CL_CONFIRMA!$F586,"Error",VLOOKUP(H586,'LOCALIZA HN'!$B$9:$O$306,8,0)),99999)</f>
        <v>0501</v>
      </c>
      <c r="J586" s="8" t="s">
        <v>28</v>
      </c>
      <c r="K586" s="8">
        <v>41</v>
      </c>
      <c r="L586" s="11" t="s">
        <v>20</v>
      </c>
      <c r="M586" s="44" t="str">
        <f t="shared" si="13"/>
        <v>Confirmado</v>
      </c>
      <c r="N586" s="30"/>
      <c r="O586" s="30"/>
      <c r="P586" s="44" t="str">
        <f t="shared" si="14"/>
        <v>HONDURAS</v>
      </c>
      <c r="Q586" s="30"/>
    </row>
    <row r="587" spans="1:17" ht="14.25" customHeight="1">
      <c r="A587" s="41" t="str">
        <f t="shared" si="12"/>
        <v>San Pedro Sula43945576</v>
      </c>
      <c r="B587" s="41" t="str">
        <f>+COVID_CL_CONFIRMA!$H587&amp;COVID_CL_CONFIRMA!$E587</f>
        <v>San Pedro Sula43945</v>
      </c>
      <c r="C587" s="41" t="str">
        <f t="shared" si="1"/>
        <v>Cortes43945</v>
      </c>
      <c r="D587" s="42">
        <f t="shared" si="2"/>
        <v>576</v>
      </c>
      <c r="E587" s="31">
        <v>43945</v>
      </c>
      <c r="F587" s="42">
        <f>+IFERROR(VLOOKUP(COVID_CL_CONFIRMA!$G587,'LOCALIZA HN'!$Q$9:$R$26,2,0),99)</f>
        <v>5</v>
      </c>
      <c r="G587" s="6" t="s">
        <v>32</v>
      </c>
      <c r="H587" s="12" t="s">
        <v>33</v>
      </c>
      <c r="I587" s="42" t="str">
        <f>+IFERROR(IF(VALUE(MID(VLOOKUP(H587,'LOCALIZA HN'!$B$9:$O$306,8,0),2,1))&lt;&gt;COVID_CL_CONFIRMA!$F587,"Error",VLOOKUP(H587,'LOCALIZA HN'!$B$9:$O$306,8,0)),99999)</f>
        <v>0501</v>
      </c>
      <c r="J587" s="8" t="s">
        <v>28</v>
      </c>
      <c r="K587" s="8">
        <v>63</v>
      </c>
      <c r="L587" s="11" t="s">
        <v>20</v>
      </c>
      <c r="M587" s="44" t="str">
        <f t="shared" si="13"/>
        <v>Confirmado</v>
      </c>
      <c r="N587" s="30"/>
      <c r="O587" s="30"/>
      <c r="P587" s="44" t="str">
        <f t="shared" si="14"/>
        <v>HONDURAS</v>
      </c>
      <c r="Q587" s="30"/>
    </row>
    <row r="588" spans="1:17" ht="14.25" customHeight="1">
      <c r="A588" s="41" t="str">
        <f t="shared" si="12"/>
        <v>San Manuel43945577</v>
      </c>
      <c r="B588" s="41" t="str">
        <f>+COVID_CL_CONFIRMA!$H588&amp;COVID_CL_CONFIRMA!$E588</f>
        <v>San Manuel43945</v>
      </c>
      <c r="C588" s="41" t="str">
        <f t="shared" si="1"/>
        <v>Cortes43945</v>
      </c>
      <c r="D588" s="42">
        <f t="shared" si="2"/>
        <v>577</v>
      </c>
      <c r="E588" s="31">
        <v>43945</v>
      </c>
      <c r="F588" s="42">
        <f>+IFERROR(VLOOKUP(COVID_CL_CONFIRMA!$G588,'LOCALIZA HN'!$Q$9:$R$26,2,0),99)</f>
        <v>5</v>
      </c>
      <c r="G588" s="6" t="s">
        <v>32</v>
      </c>
      <c r="H588" s="12" t="s">
        <v>56</v>
      </c>
      <c r="I588" s="42" t="str">
        <f>+IFERROR(IF(VALUE(MID(VLOOKUP(H588,'LOCALIZA HN'!$B$9:$O$306,8,0),2,1))&lt;&gt;COVID_CL_CONFIRMA!$F588,"Error",VLOOKUP(H588,'LOCALIZA HN'!$B$9:$O$306,8,0)),99999)</f>
        <v>0509</v>
      </c>
      <c r="J588" s="8" t="s">
        <v>28</v>
      </c>
      <c r="K588" s="8">
        <v>50</v>
      </c>
      <c r="L588" s="11" t="s">
        <v>20</v>
      </c>
      <c r="M588" s="44" t="str">
        <f t="shared" si="13"/>
        <v>Confirmado</v>
      </c>
      <c r="N588" s="30"/>
      <c r="O588" s="30"/>
      <c r="P588" s="44" t="str">
        <f t="shared" si="14"/>
        <v>HONDURAS</v>
      </c>
      <c r="Q588" s="30"/>
    </row>
    <row r="589" spans="1:17" ht="14.25" customHeight="1">
      <c r="A589" s="41" t="str">
        <f t="shared" si="12"/>
        <v>San Pedro Sula43945578</v>
      </c>
      <c r="B589" s="41" t="str">
        <f>+COVID_CL_CONFIRMA!$H589&amp;COVID_CL_CONFIRMA!$E589</f>
        <v>San Pedro Sula43945</v>
      </c>
      <c r="C589" s="41" t="str">
        <f t="shared" si="1"/>
        <v>Cortes43945</v>
      </c>
      <c r="D589" s="42">
        <f t="shared" si="2"/>
        <v>578</v>
      </c>
      <c r="E589" s="31">
        <v>43945</v>
      </c>
      <c r="F589" s="42">
        <f>+IFERROR(VLOOKUP(COVID_CL_CONFIRMA!$G589,'LOCALIZA HN'!$Q$9:$R$26,2,0),99)</f>
        <v>5</v>
      </c>
      <c r="G589" s="6" t="s">
        <v>32</v>
      </c>
      <c r="H589" s="12" t="s">
        <v>33</v>
      </c>
      <c r="I589" s="42" t="str">
        <f>+IFERROR(IF(VALUE(MID(VLOOKUP(H589,'LOCALIZA HN'!$B$9:$O$306,8,0),2,1))&lt;&gt;COVID_CL_CONFIRMA!$F589,"Error",VLOOKUP(H589,'LOCALIZA HN'!$B$9:$O$306,8,0)),99999)</f>
        <v>0501</v>
      </c>
      <c r="J589" s="8" t="s">
        <v>28</v>
      </c>
      <c r="K589" s="8">
        <v>28</v>
      </c>
      <c r="L589" s="11" t="s">
        <v>20</v>
      </c>
      <c r="M589" s="44" t="str">
        <f t="shared" si="13"/>
        <v>Confirmado</v>
      </c>
      <c r="N589" s="30"/>
      <c r="O589" s="30"/>
      <c r="P589" s="44" t="str">
        <f t="shared" si="14"/>
        <v>HONDURAS</v>
      </c>
      <c r="Q589" s="30"/>
    </row>
    <row r="590" spans="1:17" ht="14.25" customHeight="1">
      <c r="A590" s="41" t="str">
        <f t="shared" si="12"/>
        <v>San Pedro Sula43945579</v>
      </c>
      <c r="B590" s="41" t="str">
        <f>+COVID_CL_CONFIRMA!$H590&amp;COVID_CL_CONFIRMA!$E590</f>
        <v>San Pedro Sula43945</v>
      </c>
      <c r="C590" s="41" t="str">
        <f t="shared" si="1"/>
        <v>Cortes43945</v>
      </c>
      <c r="D590" s="42">
        <f t="shared" si="2"/>
        <v>579</v>
      </c>
      <c r="E590" s="31">
        <v>43945</v>
      </c>
      <c r="F590" s="42">
        <f>+IFERROR(VLOOKUP(COVID_CL_CONFIRMA!$G590,'LOCALIZA HN'!$Q$9:$R$26,2,0),99)</f>
        <v>5</v>
      </c>
      <c r="G590" s="6" t="s">
        <v>32</v>
      </c>
      <c r="H590" s="12" t="s">
        <v>33</v>
      </c>
      <c r="I590" s="42" t="str">
        <f>+IFERROR(IF(VALUE(MID(VLOOKUP(H590,'LOCALIZA HN'!$B$9:$O$306,8,0),2,1))&lt;&gt;COVID_CL_CONFIRMA!$F590,"Error",VLOOKUP(H590,'LOCALIZA HN'!$B$9:$O$306,8,0)),99999)</f>
        <v>0501</v>
      </c>
      <c r="J590" s="8" t="s">
        <v>19</v>
      </c>
      <c r="K590" s="8">
        <v>72</v>
      </c>
      <c r="L590" s="11" t="s">
        <v>20</v>
      </c>
      <c r="M590" s="44" t="str">
        <f t="shared" si="13"/>
        <v>Confirmado</v>
      </c>
      <c r="N590" s="30"/>
      <c r="O590" s="30"/>
      <c r="P590" s="44" t="str">
        <f t="shared" si="14"/>
        <v>HONDURAS</v>
      </c>
      <c r="Q590" s="30"/>
    </row>
    <row r="591" spans="1:17" ht="14.25" customHeight="1">
      <c r="A591" s="41" t="str">
        <f t="shared" si="12"/>
        <v>Chamelecon43945580</v>
      </c>
      <c r="B591" s="41" t="str">
        <f>+COVID_CL_CONFIRMA!$H591&amp;COVID_CL_CONFIRMA!$E591</f>
        <v>Chamelecon43945</v>
      </c>
      <c r="C591" s="41" t="str">
        <f t="shared" si="1"/>
        <v>Cortes43945</v>
      </c>
      <c r="D591" s="42">
        <f t="shared" si="2"/>
        <v>580</v>
      </c>
      <c r="E591" s="31">
        <v>43945</v>
      </c>
      <c r="F591" s="42">
        <f>+IFERROR(VLOOKUP(COVID_CL_CONFIRMA!$G591,'LOCALIZA HN'!$Q$9:$R$26,2,0),99)</f>
        <v>5</v>
      </c>
      <c r="G591" s="6" t="s">
        <v>32</v>
      </c>
      <c r="H591" s="12" t="s">
        <v>119</v>
      </c>
      <c r="I591" s="42">
        <f>+IFERROR(IF(VALUE(MID(VLOOKUP(H591,'LOCALIZA HN'!$B$9:$O$306,8,0),2,1))&lt;&gt;COVID_CL_CONFIRMA!$F591,"Error",VLOOKUP(H591,'LOCALIZA HN'!$B$9:$O$306,8,0)),99999)</f>
        <v>99999</v>
      </c>
      <c r="J591" s="8" t="s">
        <v>28</v>
      </c>
      <c r="K591" s="8">
        <v>47</v>
      </c>
      <c r="L591" s="11" t="s">
        <v>20</v>
      </c>
      <c r="M591" s="44" t="str">
        <f t="shared" si="13"/>
        <v>Confirmado</v>
      </c>
      <c r="N591" s="30"/>
      <c r="O591" s="30"/>
      <c r="P591" s="44" t="str">
        <f t="shared" si="14"/>
        <v>HONDURAS</v>
      </c>
      <c r="Q591" s="30"/>
    </row>
    <row r="592" spans="1:17" ht="14.25" customHeight="1">
      <c r="A592" s="41" t="str">
        <f t="shared" si="12"/>
        <v>San Pedro Sula43945581</v>
      </c>
      <c r="B592" s="41" t="str">
        <f>+COVID_CL_CONFIRMA!$H592&amp;COVID_CL_CONFIRMA!$E592</f>
        <v>San Pedro Sula43945</v>
      </c>
      <c r="C592" s="41" t="str">
        <f t="shared" si="1"/>
        <v>Cortes43945</v>
      </c>
      <c r="D592" s="42">
        <f t="shared" si="2"/>
        <v>581</v>
      </c>
      <c r="E592" s="31">
        <v>43945</v>
      </c>
      <c r="F592" s="42">
        <f>+IFERROR(VLOOKUP(COVID_CL_CONFIRMA!$G592,'LOCALIZA HN'!$Q$9:$R$26,2,0),99)</f>
        <v>5</v>
      </c>
      <c r="G592" s="6" t="s">
        <v>32</v>
      </c>
      <c r="H592" s="12" t="s">
        <v>33</v>
      </c>
      <c r="I592" s="42" t="str">
        <f>+IFERROR(IF(VALUE(MID(VLOOKUP(H592,'LOCALIZA HN'!$B$9:$O$306,8,0),2,1))&lt;&gt;COVID_CL_CONFIRMA!$F592,"Error",VLOOKUP(H592,'LOCALIZA HN'!$B$9:$O$306,8,0)),99999)</f>
        <v>0501</v>
      </c>
      <c r="J592" s="8" t="s">
        <v>28</v>
      </c>
      <c r="K592" s="8">
        <v>55</v>
      </c>
      <c r="L592" s="11" t="s">
        <v>20</v>
      </c>
      <c r="M592" s="44" t="str">
        <f t="shared" si="13"/>
        <v>Confirmado</v>
      </c>
      <c r="N592" s="30"/>
      <c r="O592" s="30"/>
      <c r="P592" s="44" t="str">
        <f t="shared" si="14"/>
        <v>HONDURAS</v>
      </c>
      <c r="Q592" s="30"/>
    </row>
    <row r="593" spans="1:17" ht="14.25" customHeight="1">
      <c r="A593" s="41" t="str">
        <f t="shared" si="12"/>
        <v>San Pedro Sula43945582</v>
      </c>
      <c r="B593" s="41" t="str">
        <f>+COVID_CL_CONFIRMA!$H593&amp;COVID_CL_CONFIRMA!$E593</f>
        <v>San Pedro Sula43945</v>
      </c>
      <c r="C593" s="41" t="str">
        <f t="shared" si="1"/>
        <v>Cortes43945</v>
      </c>
      <c r="D593" s="42">
        <f t="shared" si="2"/>
        <v>582</v>
      </c>
      <c r="E593" s="31">
        <v>43945</v>
      </c>
      <c r="F593" s="42">
        <f>+IFERROR(VLOOKUP(COVID_CL_CONFIRMA!$G593,'LOCALIZA HN'!$Q$9:$R$26,2,0),99)</f>
        <v>5</v>
      </c>
      <c r="G593" s="6" t="s">
        <v>32</v>
      </c>
      <c r="H593" s="12" t="s">
        <v>33</v>
      </c>
      <c r="I593" s="42" t="str">
        <f>+IFERROR(IF(VALUE(MID(VLOOKUP(H593,'LOCALIZA HN'!$B$9:$O$306,8,0),2,1))&lt;&gt;COVID_CL_CONFIRMA!$F593,"Error",VLOOKUP(H593,'LOCALIZA HN'!$B$9:$O$306,8,0)),99999)</f>
        <v>0501</v>
      </c>
      <c r="J593" s="8" t="s">
        <v>28</v>
      </c>
      <c r="K593" s="8">
        <v>79</v>
      </c>
      <c r="L593" s="11" t="s">
        <v>20</v>
      </c>
      <c r="M593" s="44" t="str">
        <f t="shared" si="13"/>
        <v>Confirmado</v>
      </c>
      <c r="N593" s="30"/>
      <c r="O593" s="30"/>
      <c r="P593" s="44" t="str">
        <f t="shared" si="14"/>
        <v>HONDURAS</v>
      </c>
      <c r="Q593" s="30"/>
    </row>
    <row r="594" spans="1:17" ht="14.25" customHeight="1">
      <c r="A594" s="41" t="str">
        <f t="shared" si="12"/>
        <v>San Pedro Sula43945583</v>
      </c>
      <c r="B594" s="41" t="str">
        <f>+COVID_CL_CONFIRMA!$H594&amp;COVID_CL_CONFIRMA!$E594</f>
        <v>San Pedro Sula43945</v>
      </c>
      <c r="C594" s="41" t="str">
        <f t="shared" si="1"/>
        <v>Cortes43945</v>
      </c>
      <c r="D594" s="42">
        <f t="shared" si="2"/>
        <v>583</v>
      </c>
      <c r="E594" s="31">
        <v>43945</v>
      </c>
      <c r="F594" s="42">
        <f>+IFERROR(VLOOKUP(COVID_CL_CONFIRMA!$G594,'LOCALIZA HN'!$Q$9:$R$26,2,0),99)</f>
        <v>5</v>
      </c>
      <c r="G594" s="6" t="s">
        <v>32</v>
      </c>
      <c r="H594" s="12" t="s">
        <v>33</v>
      </c>
      <c r="I594" s="42" t="str">
        <f>+IFERROR(IF(VALUE(MID(VLOOKUP(H594,'LOCALIZA HN'!$B$9:$O$306,8,0),2,1))&lt;&gt;COVID_CL_CONFIRMA!$F594,"Error",VLOOKUP(H594,'LOCALIZA HN'!$B$9:$O$306,8,0)),99999)</f>
        <v>0501</v>
      </c>
      <c r="J594" s="8" t="s">
        <v>19</v>
      </c>
      <c r="K594" s="8">
        <v>32</v>
      </c>
      <c r="L594" s="11" t="s">
        <v>20</v>
      </c>
      <c r="M594" s="44" t="str">
        <f t="shared" si="13"/>
        <v>Confirmado</v>
      </c>
      <c r="N594" s="30"/>
      <c r="O594" s="30"/>
      <c r="P594" s="44" t="str">
        <f t="shared" si="14"/>
        <v>HONDURAS</v>
      </c>
      <c r="Q594" s="30"/>
    </row>
    <row r="595" spans="1:17" ht="14.25" customHeight="1">
      <c r="A595" s="41" t="str">
        <f t="shared" si="12"/>
        <v>Choloma43945584</v>
      </c>
      <c r="B595" s="41" t="str">
        <f>+COVID_CL_CONFIRMA!$H595&amp;COVID_CL_CONFIRMA!$E595</f>
        <v>Choloma43945</v>
      </c>
      <c r="C595" s="41" t="str">
        <f t="shared" si="1"/>
        <v>Cortes43945</v>
      </c>
      <c r="D595" s="42">
        <f t="shared" si="2"/>
        <v>584</v>
      </c>
      <c r="E595" s="31">
        <v>43945</v>
      </c>
      <c r="F595" s="42">
        <f>+IFERROR(VLOOKUP(COVID_CL_CONFIRMA!$G595,'LOCALIZA HN'!$Q$9:$R$26,2,0),99)</f>
        <v>5</v>
      </c>
      <c r="G595" s="6" t="s">
        <v>32</v>
      </c>
      <c r="H595" s="12" t="s">
        <v>48</v>
      </c>
      <c r="I595" s="42" t="str">
        <f>+IFERROR(IF(VALUE(MID(VLOOKUP(H595,'LOCALIZA HN'!$B$9:$O$306,8,0),2,1))&lt;&gt;COVID_CL_CONFIRMA!$F595,"Error",VLOOKUP(H595,'LOCALIZA HN'!$B$9:$O$306,8,0)),99999)</f>
        <v>0502</v>
      </c>
      <c r="J595" s="8" t="s">
        <v>19</v>
      </c>
      <c r="K595" s="8">
        <v>28</v>
      </c>
      <c r="L595" s="11" t="s">
        <v>20</v>
      </c>
      <c r="M595" s="44" t="str">
        <f t="shared" si="13"/>
        <v>Confirmado</v>
      </c>
      <c r="N595" s="30"/>
      <c r="O595" s="30"/>
      <c r="P595" s="44" t="str">
        <f t="shared" si="14"/>
        <v>HONDURAS</v>
      </c>
      <c r="Q595" s="30"/>
    </row>
    <row r="596" spans="1:17" ht="14.25" customHeight="1">
      <c r="A596" s="41" t="str">
        <f t="shared" si="12"/>
        <v>San Manuel43945585</v>
      </c>
      <c r="B596" s="41" t="str">
        <f>+COVID_CL_CONFIRMA!$H596&amp;COVID_CL_CONFIRMA!$E596</f>
        <v>San Manuel43945</v>
      </c>
      <c r="C596" s="41" t="str">
        <f t="shared" si="1"/>
        <v>Cortes43945</v>
      </c>
      <c r="D596" s="42">
        <f t="shared" si="2"/>
        <v>585</v>
      </c>
      <c r="E596" s="31">
        <v>43945</v>
      </c>
      <c r="F596" s="42">
        <f>+IFERROR(VLOOKUP(COVID_CL_CONFIRMA!$G596,'LOCALIZA HN'!$Q$9:$R$26,2,0),99)</f>
        <v>5</v>
      </c>
      <c r="G596" s="6" t="s">
        <v>32</v>
      </c>
      <c r="H596" s="12" t="s">
        <v>56</v>
      </c>
      <c r="I596" s="42" t="str">
        <f>+IFERROR(IF(VALUE(MID(VLOOKUP(H596,'LOCALIZA HN'!$B$9:$O$306,8,0),2,1))&lt;&gt;COVID_CL_CONFIRMA!$F596,"Error",VLOOKUP(H596,'LOCALIZA HN'!$B$9:$O$306,8,0)),99999)</f>
        <v>0509</v>
      </c>
      <c r="J596" s="8" t="s">
        <v>28</v>
      </c>
      <c r="K596" s="8">
        <v>45</v>
      </c>
      <c r="L596" s="11" t="s">
        <v>20</v>
      </c>
      <c r="M596" s="44" t="str">
        <f t="shared" si="13"/>
        <v>Confirmado</v>
      </c>
      <c r="N596" s="30"/>
      <c r="O596" s="30"/>
      <c r="P596" s="44" t="str">
        <f t="shared" si="14"/>
        <v>HONDURAS</v>
      </c>
      <c r="Q596" s="30"/>
    </row>
    <row r="597" spans="1:17" ht="14.25" customHeight="1">
      <c r="A597" s="41" t="str">
        <f t="shared" si="12"/>
        <v>Pimienta43945586</v>
      </c>
      <c r="B597" s="41" t="str">
        <f>+COVID_CL_CONFIRMA!$H597&amp;COVID_CL_CONFIRMA!$E597</f>
        <v>Pimienta43945</v>
      </c>
      <c r="C597" s="41" t="str">
        <f t="shared" si="1"/>
        <v>Cortes43945</v>
      </c>
      <c r="D597" s="42">
        <f t="shared" si="2"/>
        <v>586</v>
      </c>
      <c r="E597" s="31">
        <v>43945</v>
      </c>
      <c r="F597" s="42">
        <f>+IFERROR(VLOOKUP(COVID_CL_CONFIRMA!$G597,'LOCALIZA HN'!$Q$9:$R$26,2,0),99)</f>
        <v>5</v>
      </c>
      <c r="G597" s="6" t="s">
        <v>32</v>
      </c>
      <c r="H597" s="12" t="s">
        <v>70</v>
      </c>
      <c r="I597" s="42" t="str">
        <f>+IFERROR(IF(VALUE(MID(VLOOKUP(H597,'LOCALIZA HN'!$B$9:$O$306,8,0),2,1))&lt;&gt;COVID_CL_CONFIRMA!$F597,"Error",VLOOKUP(H597,'LOCALIZA HN'!$B$9:$O$306,8,0)),99999)</f>
        <v>0504</v>
      </c>
      <c r="J597" s="8" t="s">
        <v>28</v>
      </c>
      <c r="K597" s="8">
        <v>75</v>
      </c>
      <c r="L597" s="11" t="s">
        <v>20</v>
      </c>
      <c r="M597" s="44" t="str">
        <f t="shared" si="13"/>
        <v>Confirmado</v>
      </c>
      <c r="N597" s="30"/>
      <c r="O597" s="30"/>
      <c r="P597" s="44" t="str">
        <f t="shared" si="14"/>
        <v>HONDURAS</v>
      </c>
      <c r="Q597" s="30"/>
    </row>
    <row r="598" spans="1:17" ht="14.25" customHeight="1">
      <c r="A598" s="41" t="str">
        <f t="shared" si="12"/>
        <v>El Progreso43945587</v>
      </c>
      <c r="B598" s="41" t="str">
        <f>+COVID_CL_CONFIRMA!$H598&amp;COVID_CL_CONFIRMA!$E598</f>
        <v>El Progreso43945</v>
      </c>
      <c r="C598" s="41" t="str">
        <f t="shared" si="1"/>
        <v>Yoro43945</v>
      </c>
      <c r="D598" s="42">
        <f t="shared" si="2"/>
        <v>587</v>
      </c>
      <c r="E598" s="31">
        <v>43945</v>
      </c>
      <c r="F598" s="42">
        <f>+IFERROR(VLOOKUP(COVID_CL_CONFIRMA!$G598,'LOCALIZA HN'!$Q$9:$R$26,2,0),99)</f>
        <v>18</v>
      </c>
      <c r="G598" s="6" t="s">
        <v>46</v>
      </c>
      <c r="H598" s="12" t="s">
        <v>69</v>
      </c>
      <c r="I598" s="42" t="str">
        <f>+IFERROR(IF(VALUE(MID(VLOOKUP(H598,'LOCALIZA HN'!$B$9:$O$306,8,0),2,1))&lt;&gt;COVID_CL_CONFIRMA!$F598,"Error",VLOOKUP(H598,'LOCALIZA HN'!$B$9:$O$306,8,0)),99999)</f>
        <v>Error</v>
      </c>
      <c r="J598" s="8" t="s">
        <v>28</v>
      </c>
      <c r="K598" s="8">
        <v>36</v>
      </c>
      <c r="L598" s="11" t="s">
        <v>20</v>
      </c>
      <c r="M598" s="44" t="str">
        <f t="shared" si="13"/>
        <v>Confirmado</v>
      </c>
      <c r="N598" s="30"/>
      <c r="O598" s="30"/>
      <c r="P598" s="44" t="str">
        <f t="shared" si="14"/>
        <v>HONDURAS</v>
      </c>
      <c r="Q598" s="30"/>
    </row>
    <row r="599" spans="1:17" ht="14.25" customHeight="1">
      <c r="A599" s="41" t="str">
        <f t="shared" si="12"/>
        <v>Pespire43945588</v>
      </c>
      <c r="B599" s="41" t="str">
        <f>+COVID_CL_CONFIRMA!$H599&amp;COVID_CL_CONFIRMA!$E599</f>
        <v>Pespire43945</v>
      </c>
      <c r="C599" s="41" t="str">
        <f t="shared" si="1"/>
        <v>Choluteca43945</v>
      </c>
      <c r="D599" s="42">
        <f t="shared" si="2"/>
        <v>588</v>
      </c>
      <c r="E599" s="31">
        <v>43945</v>
      </c>
      <c r="F599" s="42">
        <f>+IFERROR(VLOOKUP(COVID_CL_CONFIRMA!$G599,'LOCALIZA HN'!$Q$9:$R$26,2,0),99)</f>
        <v>6</v>
      </c>
      <c r="G599" s="6" t="s">
        <v>29</v>
      </c>
      <c r="H599" s="12" t="s">
        <v>120</v>
      </c>
      <c r="I599" s="42" t="str">
        <f>+IFERROR(IF(VALUE(MID(VLOOKUP(H599,'LOCALIZA HN'!$B$9:$O$306,8,0),2,1))&lt;&gt;COVID_CL_CONFIRMA!$F599,"Error",VLOOKUP(H599,'LOCALIZA HN'!$B$9:$O$306,8,0)),99999)</f>
        <v>0611</v>
      </c>
      <c r="J599" s="8" t="s">
        <v>28</v>
      </c>
      <c r="K599" s="8">
        <v>45</v>
      </c>
      <c r="L599" s="11" t="s">
        <v>20</v>
      </c>
      <c r="M599" s="44" t="str">
        <f t="shared" si="13"/>
        <v>Confirmado</v>
      </c>
      <c r="N599" s="30" t="s">
        <v>121</v>
      </c>
      <c r="O599" s="29" t="s">
        <v>122</v>
      </c>
      <c r="P599" s="44" t="str">
        <f t="shared" si="14"/>
        <v>HONDURAS</v>
      </c>
      <c r="Q599" s="30"/>
    </row>
    <row r="600" spans="1:17" ht="14.25" customHeight="1">
      <c r="A600" s="41" t="str">
        <f t="shared" si="12"/>
        <v>San Pedro Sula43945589</v>
      </c>
      <c r="B600" s="41" t="str">
        <f>+COVID_CL_CONFIRMA!$H600&amp;COVID_CL_CONFIRMA!$E600</f>
        <v>San Pedro Sula43945</v>
      </c>
      <c r="C600" s="41" t="str">
        <f t="shared" si="1"/>
        <v>Cortes43945</v>
      </c>
      <c r="D600" s="42">
        <f t="shared" si="2"/>
        <v>589</v>
      </c>
      <c r="E600" s="31">
        <v>43945</v>
      </c>
      <c r="F600" s="42">
        <f>+IFERROR(VLOOKUP(COVID_CL_CONFIRMA!$G600,'LOCALIZA HN'!$Q$9:$R$26,2,0),99)</f>
        <v>5</v>
      </c>
      <c r="G600" s="6" t="s">
        <v>32</v>
      </c>
      <c r="H600" s="12" t="s">
        <v>33</v>
      </c>
      <c r="I600" s="42" t="str">
        <f>+IFERROR(IF(VALUE(MID(VLOOKUP(H600,'LOCALIZA HN'!$B$9:$O$306,8,0),2,1))&lt;&gt;COVID_CL_CONFIRMA!$F600,"Error",VLOOKUP(H600,'LOCALIZA HN'!$B$9:$O$306,8,0)),99999)</f>
        <v>0501</v>
      </c>
      <c r="J600" s="8" t="s">
        <v>19</v>
      </c>
      <c r="K600" s="8">
        <v>46</v>
      </c>
      <c r="L600" s="11" t="s">
        <v>20</v>
      </c>
      <c r="M600" s="44" t="str">
        <f t="shared" si="13"/>
        <v>Confirmado</v>
      </c>
      <c r="N600" s="30"/>
      <c r="O600" s="30"/>
      <c r="P600" s="44" t="str">
        <f t="shared" si="14"/>
        <v>HONDURAS</v>
      </c>
      <c r="Q600" s="30"/>
    </row>
    <row r="601" spans="1:17" ht="14.25" customHeight="1">
      <c r="A601" s="41" t="str">
        <f t="shared" si="12"/>
        <v>Pimienta43945590</v>
      </c>
      <c r="B601" s="41" t="str">
        <f>+COVID_CL_CONFIRMA!$H601&amp;COVID_CL_CONFIRMA!$E601</f>
        <v>Pimienta43945</v>
      </c>
      <c r="C601" s="41" t="str">
        <f t="shared" si="1"/>
        <v>Cortes43945</v>
      </c>
      <c r="D601" s="42">
        <f t="shared" si="2"/>
        <v>590</v>
      </c>
      <c r="E601" s="31">
        <v>43945</v>
      </c>
      <c r="F601" s="42">
        <f>+IFERROR(VLOOKUP(COVID_CL_CONFIRMA!$G601,'LOCALIZA HN'!$Q$9:$R$26,2,0),99)</f>
        <v>5</v>
      </c>
      <c r="G601" s="6" t="s">
        <v>32</v>
      </c>
      <c r="H601" s="12" t="s">
        <v>70</v>
      </c>
      <c r="I601" s="42" t="str">
        <f>+IFERROR(IF(VALUE(MID(VLOOKUP(H601,'LOCALIZA HN'!$B$9:$O$306,8,0),2,1))&lt;&gt;COVID_CL_CONFIRMA!$F601,"Error",VLOOKUP(H601,'LOCALIZA HN'!$B$9:$O$306,8,0)),99999)</f>
        <v>0504</v>
      </c>
      <c r="J601" s="8" t="s">
        <v>19</v>
      </c>
      <c r="K601" s="8">
        <v>78</v>
      </c>
      <c r="L601" s="11" t="s">
        <v>20</v>
      </c>
      <c r="M601" s="44" t="str">
        <f t="shared" si="13"/>
        <v>Confirmado</v>
      </c>
      <c r="N601" s="30"/>
      <c r="O601" s="30"/>
      <c r="P601" s="44" t="str">
        <f t="shared" si="14"/>
        <v>HONDURAS</v>
      </c>
      <c r="Q601" s="30"/>
    </row>
    <row r="602" spans="1:17" ht="14.25" customHeight="1">
      <c r="A602" s="41" t="str">
        <f t="shared" si="12"/>
        <v>San Pedro Sula43945591</v>
      </c>
      <c r="B602" s="41" t="str">
        <f>+COVID_CL_CONFIRMA!$H602&amp;COVID_CL_CONFIRMA!$E602</f>
        <v>San Pedro Sula43945</v>
      </c>
      <c r="C602" s="41" t="str">
        <f t="shared" si="1"/>
        <v>Cortes43945</v>
      </c>
      <c r="D602" s="42">
        <f t="shared" si="2"/>
        <v>591</v>
      </c>
      <c r="E602" s="31">
        <v>43945</v>
      </c>
      <c r="F602" s="42">
        <f>+IFERROR(VLOOKUP(COVID_CL_CONFIRMA!$G602,'LOCALIZA HN'!$Q$9:$R$26,2,0),99)</f>
        <v>5</v>
      </c>
      <c r="G602" s="6" t="s">
        <v>32</v>
      </c>
      <c r="H602" s="12" t="s">
        <v>33</v>
      </c>
      <c r="I602" s="42" t="str">
        <f>+IFERROR(IF(VALUE(MID(VLOOKUP(H602,'LOCALIZA HN'!$B$9:$O$306,8,0),2,1))&lt;&gt;COVID_CL_CONFIRMA!$F602,"Error",VLOOKUP(H602,'LOCALIZA HN'!$B$9:$O$306,8,0)),99999)</f>
        <v>0501</v>
      </c>
      <c r="J602" s="8" t="s">
        <v>28</v>
      </c>
      <c r="K602" s="8">
        <v>94</v>
      </c>
      <c r="L602" s="11" t="s">
        <v>20</v>
      </c>
      <c r="M602" s="44" t="str">
        <f t="shared" si="13"/>
        <v>Confirmado</v>
      </c>
      <c r="N602" s="30"/>
      <c r="O602" s="30"/>
      <c r="P602" s="44" t="str">
        <f t="shared" si="14"/>
        <v>HONDURAS</v>
      </c>
      <c r="Q602" s="30"/>
    </row>
    <row r="603" spans="1:17" ht="14.25" customHeight="1">
      <c r="A603" s="41" t="str">
        <f t="shared" si="12"/>
        <v>La Ceiba43947592</v>
      </c>
      <c r="B603" s="41" t="str">
        <f>+COVID_CL_CONFIRMA!$H603&amp;COVID_CL_CONFIRMA!$E603</f>
        <v>La Ceiba43947</v>
      </c>
      <c r="C603" s="41" t="str">
        <f t="shared" si="1"/>
        <v>Atlantida43947</v>
      </c>
      <c r="D603" s="42">
        <f t="shared" si="2"/>
        <v>592</v>
      </c>
      <c r="E603" s="31">
        <v>43947</v>
      </c>
      <c r="F603" s="42">
        <f>+IFERROR(VLOOKUP(COVID_CL_CONFIRMA!$G603,'LOCALIZA HN'!$Q$9:$R$26,2,0),99)</f>
        <v>1</v>
      </c>
      <c r="G603" s="6" t="s">
        <v>23</v>
      </c>
      <c r="H603" s="12" t="s">
        <v>24</v>
      </c>
      <c r="I603" s="42" t="str">
        <f>+IFERROR(IF(VALUE(MID(VLOOKUP(H603,'LOCALIZA HN'!$B$9:$O$306,8,0),2,1))&lt;&gt;COVID_CL_CONFIRMA!$F603,"Error",VLOOKUP(H603,'LOCALIZA HN'!$B$9:$O$306,8,0)),99999)</f>
        <v>0101</v>
      </c>
      <c r="J603" s="8" t="s">
        <v>19</v>
      </c>
      <c r="K603" s="8">
        <v>22</v>
      </c>
      <c r="L603" s="11" t="s">
        <v>20</v>
      </c>
      <c r="M603" s="44" t="str">
        <f t="shared" si="13"/>
        <v>Confirmado</v>
      </c>
      <c r="N603" s="29" t="s">
        <v>123</v>
      </c>
      <c r="O603" s="29" t="s">
        <v>124</v>
      </c>
      <c r="P603" s="44" t="str">
        <f t="shared" si="14"/>
        <v>HONDURAS</v>
      </c>
      <c r="Q603" s="30"/>
    </row>
    <row r="604" spans="1:17" ht="14.25" customHeight="1">
      <c r="A604" s="41" t="str">
        <f t="shared" si="12"/>
        <v>El Progreso43947593</v>
      </c>
      <c r="B604" s="41" t="str">
        <f>+COVID_CL_CONFIRMA!$H604&amp;COVID_CL_CONFIRMA!$E604</f>
        <v>El Progreso43947</v>
      </c>
      <c r="C604" s="41" t="str">
        <f t="shared" si="1"/>
        <v>Yoro43947</v>
      </c>
      <c r="D604" s="42">
        <f t="shared" si="2"/>
        <v>593</v>
      </c>
      <c r="E604" s="31">
        <v>43947</v>
      </c>
      <c r="F604" s="42">
        <f>+IFERROR(VLOOKUP(COVID_CL_CONFIRMA!$G604,'LOCALIZA HN'!$Q$9:$R$26,2,0),99)</f>
        <v>18</v>
      </c>
      <c r="G604" s="6" t="s">
        <v>46</v>
      </c>
      <c r="H604" s="12" t="s">
        <v>69</v>
      </c>
      <c r="I604" s="42" t="str">
        <f>+IFERROR(IF(VALUE(MID(VLOOKUP(H604,'LOCALIZA HN'!$B$9:$O$306,8,0),2,1))&lt;&gt;COVID_CL_CONFIRMA!$F604,"Error",VLOOKUP(H604,'LOCALIZA HN'!$B$9:$O$306,8,0)),99999)</f>
        <v>Error</v>
      </c>
      <c r="J604" s="8" t="s">
        <v>28</v>
      </c>
      <c r="K604" s="8">
        <v>43</v>
      </c>
      <c r="L604" s="11" t="s">
        <v>20</v>
      </c>
      <c r="M604" s="44" t="str">
        <f t="shared" si="13"/>
        <v>Confirmado</v>
      </c>
      <c r="N604" s="30"/>
      <c r="O604" s="30"/>
      <c r="P604" s="44" t="str">
        <f t="shared" si="14"/>
        <v>HONDURAS</v>
      </c>
      <c r="Q604" s="30"/>
    </row>
    <row r="605" spans="1:17" ht="14.25" customHeight="1">
      <c r="A605" s="41" t="str">
        <f t="shared" si="12"/>
        <v>Taulabe43947594</v>
      </c>
      <c r="B605" s="41" t="str">
        <f>+COVID_CL_CONFIRMA!$H605&amp;COVID_CL_CONFIRMA!$E605</f>
        <v>Taulabe43947</v>
      </c>
      <c r="C605" s="41" t="str">
        <f t="shared" si="1"/>
        <v>Comayagua43947</v>
      </c>
      <c r="D605" s="42">
        <f t="shared" si="2"/>
        <v>594</v>
      </c>
      <c r="E605" s="31">
        <v>43947</v>
      </c>
      <c r="F605" s="42">
        <f>+IFERROR(VLOOKUP(COVID_CL_CONFIRMA!$G605,'LOCALIZA HN'!$Q$9:$R$26,2,0),99)</f>
        <v>3</v>
      </c>
      <c r="G605" s="6" t="s">
        <v>76</v>
      </c>
      <c r="H605" s="12" t="s">
        <v>125</v>
      </c>
      <c r="I605" s="42" t="str">
        <f>+IFERROR(IF(VALUE(MID(VLOOKUP(H605,'LOCALIZA HN'!$B$9:$O$306,8,0),2,1))&lt;&gt;COVID_CL_CONFIRMA!$F605,"Error",VLOOKUP(H605,'LOCALIZA HN'!$B$9:$O$306,8,0)),99999)</f>
        <v>0321</v>
      </c>
      <c r="J605" s="8" t="s">
        <v>19</v>
      </c>
      <c r="K605" s="8">
        <v>40</v>
      </c>
      <c r="L605" s="11" t="s">
        <v>20</v>
      </c>
      <c r="M605" s="44" t="str">
        <f t="shared" si="13"/>
        <v>Confirmado</v>
      </c>
      <c r="N605" s="30"/>
      <c r="O605" s="30"/>
      <c r="P605" s="44" t="str">
        <f t="shared" si="14"/>
        <v>HONDURAS</v>
      </c>
      <c r="Q605" s="30"/>
    </row>
    <row r="606" spans="1:17" ht="14.25" customHeight="1">
      <c r="A606" s="41" t="str">
        <f t="shared" si="12"/>
        <v>San Pedro Sula43947595</v>
      </c>
      <c r="B606" s="41" t="str">
        <f>+COVID_CL_CONFIRMA!$H606&amp;COVID_CL_CONFIRMA!$E606</f>
        <v>San Pedro Sula43947</v>
      </c>
      <c r="C606" s="41" t="str">
        <f t="shared" si="1"/>
        <v>Cortes43947</v>
      </c>
      <c r="D606" s="42">
        <f t="shared" si="2"/>
        <v>595</v>
      </c>
      <c r="E606" s="31">
        <v>43947</v>
      </c>
      <c r="F606" s="42">
        <f>+IFERROR(VLOOKUP(COVID_CL_CONFIRMA!$G606,'LOCALIZA HN'!$Q$9:$R$26,2,0),99)</f>
        <v>5</v>
      </c>
      <c r="G606" s="6" t="s">
        <v>32</v>
      </c>
      <c r="H606" s="12" t="s">
        <v>33</v>
      </c>
      <c r="I606" s="42" t="str">
        <f>+IFERROR(IF(VALUE(MID(VLOOKUP(H606,'LOCALIZA HN'!$B$9:$O$306,8,0),2,1))&lt;&gt;COVID_CL_CONFIRMA!$F606,"Error",VLOOKUP(H606,'LOCALIZA HN'!$B$9:$O$306,8,0)),99999)</f>
        <v>0501</v>
      </c>
      <c r="J606" s="8" t="s">
        <v>28</v>
      </c>
      <c r="K606" s="8">
        <v>62</v>
      </c>
      <c r="L606" s="11" t="s">
        <v>20</v>
      </c>
      <c r="M606" s="44" t="str">
        <f t="shared" si="13"/>
        <v>Confirmado</v>
      </c>
      <c r="N606" s="30"/>
      <c r="O606" s="30"/>
      <c r="P606" s="44" t="str">
        <f t="shared" si="14"/>
        <v>HONDURAS</v>
      </c>
      <c r="Q606" s="30"/>
    </row>
    <row r="607" spans="1:17" ht="14.25" customHeight="1">
      <c r="A607" s="41" t="str">
        <f t="shared" si="12"/>
        <v>San Pedro Sula43947596</v>
      </c>
      <c r="B607" s="41" t="str">
        <f>+COVID_CL_CONFIRMA!$H607&amp;COVID_CL_CONFIRMA!$E607</f>
        <v>San Pedro Sula43947</v>
      </c>
      <c r="C607" s="41" t="str">
        <f t="shared" si="1"/>
        <v>Cortes43947</v>
      </c>
      <c r="D607" s="42">
        <f t="shared" si="2"/>
        <v>596</v>
      </c>
      <c r="E607" s="31">
        <v>43947</v>
      </c>
      <c r="F607" s="42">
        <f>+IFERROR(VLOOKUP(COVID_CL_CONFIRMA!$G607,'LOCALIZA HN'!$Q$9:$R$26,2,0),99)</f>
        <v>5</v>
      </c>
      <c r="G607" s="6" t="s">
        <v>32</v>
      </c>
      <c r="H607" s="12" t="s">
        <v>33</v>
      </c>
      <c r="I607" s="42" t="str">
        <f>+IFERROR(IF(VALUE(MID(VLOOKUP(H607,'LOCALIZA HN'!$B$9:$O$306,8,0),2,1))&lt;&gt;COVID_CL_CONFIRMA!$F607,"Error",VLOOKUP(H607,'LOCALIZA HN'!$B$9:$O$306,8,0)),99999)</f>
        <v>0501</v>
      </c>
      <c r="J607" s="8" t="s">
        <v>28</v>
      </c>
      <c r="K607" s="8">
        <v>47</v>
      </c>
      <c r="L607" s="11" t="s">
        <v>20</v>
      </c>
      <c r="M607" s="44" t="str">
        <f t="shared" si="13"/>
        <v>Confirmado</v>
      </c>
      <c r="N607" s="30"/>
      <c r="O607" s="30"/>
      <c r="P607" s="44" t="str">
        <f t="shared" si="14"/>
        <v>HONDURAS</v>
      </c>
      <c r="Q607" s="30"/>
    </row>
    <row r="608" spans="1:17" ht="14.25" customHeight="1">
      <c r="A608" s="41" t="str">
        <f t="shared" si="12"/>
        <v>San Pedro Sula43947597</v>
      </c>
      <c r="B608" s="41" t="str">
        <f>+COVID_CL_CONFIRMA!$H608&amp;COVID_CL_CONFIRMA!$E608</f>
        <v>San Pedro Sula43947</v>
      </c>
      <c r="C608" s="41" t="str">
        <f t="shared" si="1"/>
        <v>Cortes43947</v>
      </c>
      <c r="D608" s="42">
        <f t="shared" si="2"/>
        <v>597</v>
      </c>
      <c r="E608" s="31">
        <v>43947</v>
      </c>
      <c r="F608" s="42">
        <f>+IFERROR(VLOOKUP(COVID_CL_CONFIRMA!$G608,'LOCALIZA HN'!$Q$9:$R$26,2,0),99)</f>
        <v>5</v>
      </c>
      <c r="G608" s="6" t="s">
        <v>32</v>
      </c>
      <c r="H608" s="12" t="s">
        <v>33</v>
      </c>
      <c r="I608" s="42" t="str">
        <f>+IFERROR(IF(VALUE(MID(VLOOKUP(H608,'LOCALIZA HN'!$B$9:$O$306,8,0),2,1))&lt;&gt;COVID_CL_CONFIRMA!$F608,"Error",VLOOKUP(H608,'LOCALIZA HN'!$B$9:$O$306,8,0)),99999)</f>
        <v>0501</v>
      </c>
      <c r="J608" s="8" t="s">
        <v>19</v>
      </c>
      <c r="K608" s="8">
        <v>27</v>
      </c>
      <c r="L608" s="11" t="s">
        <v>20</v>
      </c>
      <c r="M608" s="44" t="str">
        <f t="shared" si="13"/>
        <v>Confirmado</v>
      </c>
      <c r="N608" s="30"/>
      <c r="O608" s="30"/>
      <c r="P608" s="44" t="str">
        <f t="shared" si="14"/>
        <v>HONDURAS</v>
      </c>
      <c r="Q608" s="30"/>
    </row>
    <row r="609" spans="1:17" ht="14.25" customHeight="1">
      <c r="A609" s="41" t="str">
        <f t="shared" si="12"/>
        <v>San Pedro Sula43947598</v>
      </c>
      <c r="B609" s="41" t="str">
        <f>+COVID_CL_CONFIRMA!$H609&amp;COVID_CL_CONFIRMA!$E609</f>
        <v>San Pedro Sula43947</v>
      </c>
      <c r="C609" s="41" t="str">
        <f t="shared" si="1"/>
        <v>Cortes43947</v>
      </c>
      <c r="D609" s="42">
        <f t="shared" si="2"/>
        <v>598</v>
      </c>
      <c r="E609" s="31">
        <v>43947</v>
      </c>
      <c r="F609" s="42">
        <f>+IFERROR(VLOOKUP(COVID_CL_CONFIRMA!$G609,'LOCALIZA HN'!$Q$9:$R$26,2,0),99)</f>
        <v>5</v>
      </c>
      <c r="G609" s="6" t="s">
        <v>32</v>
      </c>
      <c r="H609" s="12" t="s">
        <v>33</v>
      </c>
      <c r="I609" s="42" t="str">
        <f>+IFERROR(IF(VALUE(MID(VLOOKUP(H609,'LOCALIZA HN'!$B$9:$O$306,8,0),2,1))&lt;&gt;COVID_CL_CONFIRMA!$F609,"Error",VLOOKUP(H609,'LOCALIZA HN'!$B$9:$O$306,8,0)),99999)</f>
        <v>0501</v>
      </c>
      <c r="J609" s="8" t="s">
        <v>28</v>
      </c>
      <c r="K609" s="8">
        <v>34</v>
      </c>
      <c r="L609" s="11" t="s">
        <v>20</v>
      </c>
      <c r="M609" s="44" t="str">
        <f t="shared" si="13"/>
        <v>Confirmado</v>
      </c>
      <c r="N609" s="30"/>
      <c r="O609" s="30"/>
      <c r="P609" s="44" t="str">
        <f t="shared" si="14"/>
        <v>HONDURAS</v>
      </c>
      <c r="Q609" s="30"/>
    </row>
    <row r="610" spans="1:17" ht="14.25" customHeight="1">
      <c r="A610" s="41" t="str">
        <f t="shared" si="12"/>
        <v>San Pedro Sula43947599</v>
      </c>
      <c r="B610" s="41" t="str">
        <f>+COVID_CL_CONFIRMA!$H610&amp;COVID_CL_CONFIRMA!$E610</f>
        <v>San Pedro Sula43947</v>
      </c>
      <c r="C610" s="41" t="str">
        <f t="shared" si="1"/>
        <v>Cortes43947</v>
      </c>
      <c r="D610" s="42">
        <f t="shared" si="2"/>
        <v>599</v>
      </c>
      <c r="E610" s="31">
        <v>43947</v>
      </c>
      <c r="F610" s="42">
        <f>+IFERROR(VLOOKUP(COVID_CL_CONFIRMA!$G610,'LOCALIZA HN'!$Q$9:$R$26,2,0),99)</f>
        <v>5</v>
      </c>
      <c r="G610" s="6" t="s">
        <v>32</v>
      </c>
      <c r="H610" s="12" t="s">
        <v>33</v>
      </c>
      <c r="I610" s="42" t="str">
        <f>+IFERROR(IF(VALUE(MID(VLOOKUP(H610,'LOCALIZA HN'!$B$9:$O$306,8,0),2,1))&lt;&gt;COVID_CL_CONFIRMA!$F610,"Error",VLOOKUP(H610,'LOCALIZA HN'!$B$9:$O$306,8,0)),99999)</f>
        <v>0501</v>
      </c>
      <c r="J610" s="8" t="s">
        <v>28</v>
      </c>
      <c r="K610" s="8">
        <v>40</v>
      </c>
      <c r="L610" s="11" t="s">
        <v>20</v>
      </c>
      <c r="M610" s="44" t="str">
        <f t="shared" si="13"/>
        <v>Confirmado</v>
      </c>
      <c r="N610" s="30"/>
      <c r="O610" s="30"/>
      <c r="P610" s="44" t="str">
        <f t="shared" si="14"/>
        <v>HONDURAS</v>
      </c>
      <c r="Q610" s="30"/>
    </row>
    <row r="611" spans="1:17" ht="14.25" customHeight="1">
      <c r="A611" s="41" t="str">
        <f t="shared" si="12"/>
        <v>San Pedro Sula43947600</v>
      </c>
      <c r="B611" s="41" t="str">
        <f>+COVID_CL_CONFIRMA!$H611&amp;COVID_CL_CONFIRMA!$E611</f>
        <v>San Pedro Sula43947</v>
      </c>
      <c r="C611" s="41" t="str">
        <f t="shared" si="1"/>
        <v>Cortes43947</v>
      </c>
      <c r="D611" s="42">
        <f t="shared" si="2"/>
        <v>600</v>
      </c>
      <c r="E611" s="31">
        <v>43947</v>
      </c>
      <c r="F611" s="42">
        <f>+IFERROR(VLOOKUP(COVID_CL_CONFIRMA!$G611,'LOCALIZA HN'!$Q$9:$R$26,2,0),99)</f>
        <v>5</v>
      </c>
      <c r="G611" s="6" t="s">
        <v>32</v>
      </c>
      <c r="H611" s="12" t="s">
        <v>33</v>
      </c>
      <c r="I611" s="42" t="str">
        <f>+IFERROR(IF(VALUE(MID(VLOOKUP(H611,'LOCALIZA HN'!$B$9:$O$306,8,0),2,1))&lt;&gt;COVID_CL_CONFIRMA!$F611,"Error",VLOOKUP(H611,'LOCALIZA HN'!$B$9:$O$306,8,0)),99999)</f>
        <v>0501</v>
      </c>
      <c r="J611" s="8" t="s">
        <v>28</v>
      </c>
      <c r="K611" s="8">
        <v>24</v>
      </c>
      <c r="L611" s="11" t="s">
        <v>20</v>
      </c>
      <c r="M611" s="44" t="str">
        <f t="shared" si="13"/>
        <v>Confirmado</v>
      </c>
      <c r="N611" s="30"/>
      <c r="O611" s="30"/>
      <c r="P611" s="44" t="str">
        <f t="shared" si="14"/>
        <v>HONDURAS</v>
      </c>
      <c r="Q611" s="30"/>
    </row>
    <row r="612" spans="1:17" ht="14.25" customHeight="1">
      <c r="A612" s="41" t="str">
        <f t="shared" si="12"/>
        <v>San Pedro Sula43947601</v>
      </c>
      <c r="B612" s="41" t="str">
        <f>+COVID_CL_CONFIRMA!$H612&amp;COVID_CL_CONFIRMA!$E612</f>
        <v>San Pedro Sula43947</v>
      </c>
      <c r="C612" s="41" t="str">
        <f t="shared" si="1"/>
        <v>Cortes43947</v>
      </c>
      <c r="D612" s="42">
        <f t="shared" si="2"/>
        <v>601</v>
      </c>
      <c r="E612" s="31">
        <v>43947</v>
      </c>
      <c r="F612" s="42">
        <f>+IFERROR(VLOOKUP(COVID_CL_CONFIRMA!$G612,'LOCALIZA HN'!$Q$9:$R$26,2,0),99)</f>
        <v>5</v>
      </c>
      <c r="G612" s="6" t="s">
        <v>32</v>
      </c>
      <c r="H612" s="12" t="s">
        <v>33</v>
      </c>
      <c r="I612" s="42" t="str">
        <f>+IFERROR(IF(VALUE(MID(VLOOKUP(H612,'LOCALIZA HN'!$B$9:$O$306,8,0),2,1))&lt;&gt;COVID_CL_CONFIRMA!$F612,"Error",VLOOKUP(H612,'LOCALIZA HN'!$B$9:$O$306,8,0)),99999)</f>
        <v>0501</v>
      </c>
      <c r="J612" s="8" t="s">
        <v>28</v>
      </c>
      <c r="K612" s="8">
        <v>25</v>
      </c>
      <c r="L612" s="11" t="s">
        <v>20</v>
      </c>
      <c r="M612" s="44" t="str">
        <f t="shared" si="13"/>
        <v>Confirmado</v>
      </c>
      <c r="N612" s="30"/>
      <c r="O612" s="30"/>
      <c r="P612" s="44" t="str">
        <f t="shared" si="14"/>
        <v>HONDURAS</v>
      </c>
      <c r="Q612" s="30"/>
    </row>
    <row r="613" spans="1:17" ht="14.25" customHeight="1">
      <c r="A613" s="41" t="str">
        <f t="shared" si="12"/>
        <v>San Pedro Sula43947602</v>
      </c>
      <c r="B613" s="41" t="str">
        <f>+COVID_CL_CONFIRMA!$H613&amp;COVID_CL_CONFIRMA!$E613</f>
        <v>San Pedro Sula43947</v>
      </c>
      <c r="C613" s="41" t="str">
        <f t="shared" si="1"/>
        <v>Cortes43947</v>
      </c>
      <c r="D613" s="42">
        <f t="shared" si="2"/>
        <v>602</v>
      </c>
      <c r="E613" s="31">
        <v>43947</v>
      </c>
      <c r="F613" s="42">
        <f>+IFERROR(VLOOKUP(COVID_CL_CONFIRMA!$G613,'LOCALIZA HN'!$Q$9:$R$26,2,0),99)</f>
        <v>5</v>
      </c>
      <c r="G613" s="6" t="s">
        <v>32</v>
      </c>
      <c r="H613" s="12" t="s">
        <v>33</v>
      </c>
      <c r="I613" s="42" t="str">
        <f>+IFERROR(IF(VALUE(MID(VLOOKUP(H613,'LOCALIZA HN'!$B$9:$O$306,8,0),2,1))&lt;&gt;COVID_CL_CONFIRMA!$F613,"Error",VLOOKUP(H613,'LOCALIZA HN'!$B$9:$O$306,8,0)),99999)</f>
        <v>0501</v>
      </c>
      <c r="J613" s="8" t="s">
        <v>28</v>
      </c>
      <c r="K613" s="8">
        <v>28</v>
      </c>
      <c r="L613" s="11" t="s">
        <v>20</v>
      </c>
      <c r="M613" s="44" t="str">
        <f t="shared" si="13"/>
        <v>Confirmado</v>
      </c>
      <c r="N613" s="30"/>
      <c r="O613" s="30"/>
      <c r="P613" s="44" t="str">
        <f t="shared" si="14"/>
        <v>HONDURAS</v>
      </c>
      <c r="Q613" s="30"/>
    </row>
    <row r="614" spans="1:17" ht="14.25" customHeight="1">
      <c r="A614" s="41" t="str">
        <f t="shared" si="12"/>
        <v>San Pedro Sula43947603</v>
      </c>
      <c r="B614" s="41" t="str">
        <f>+COVID_CL_CONFIRMA!$H614&amp;COVID_CL_CONFIRMA!$E614</f>
        <v>San Pedro Sula43947</v>
      </c>
      <c r="C614" s="41" t="str">
        <f t="shared" si="1"/>
        <v>Cortes43947</v>
      </c>
      <c r="D614" s="42">
        <f t="shared" si="2"/>
        <v>603</v>
      </c>
      <c r="E614" s="31">
        <v>43947</v>
      </c>
      <c r="F614" s="42">
        <f>+IFERROR(VLOOKUP(COVID_CL_CONFIRMA!$G614,'LOCALIZA HN'!$Q$9:$R$26,2,0),99)</f>
        <v>5</v>
      </c>
      <c r="G614" s="6" t="s">
        <v>32</v>
      </c>
      <c r="H614" s="12" t="s">
        <v>33</v>
      </c>
      <c r="I614" s="42" t="str">
        <f>+IFERROR(IF(VALUE(MID(VLOOKUP(H614,'LOCALIZA HN'!$B$9:$O$306,8,0),2,1))&lt;&gt;COVID_CL_CONFIRMA!$F614,"Error",VLOOKUP(H614,'LOCALIZA HN'!$B$9:$O$306,8,0)),99999)</f>
        <v>0501</v>
      </c>
      <c r="J614" s="8" t="s">
        <v>28</v>
      </c>
      <c r="K614" s="8">
        <v>42</v>
      </c>
      <c r="L614" s="11" t="s">
        <v>20</v>
      </c>
      <c r="M614" s="44" t="str">
        <f t="shared" si="13"/>
        <v>Confirmado</v>
      </c>
      <c r="N614" s="30"/>
      <c r="O614" s="30"/>
      <c r="P614" s="44" t="str">
        <f t="shared" si="14"/>
        <v>HONDURAS</v>
      </c>
      <c r="Q614" s="30"/>
    </row>
    <row r="615" spans="1:17" ht="14.25" customHeight="1">
      <c r="A615" s="41" t="str">
        <f t="shared" si="12"/>
        <v>San Pedro Sula43947604</v>
      </c>
      <c r="B615" s="41" t="str">
        <f>+COVID_CL_CONFIRMA!$H615&amp;COVID_CL_CONFIRMA!$E615</f>
        <v>San Pedro Sula43947</v>
      </c>
      <c r="C615" s="41" t="str">
        <f t="shared" si="1"/>
        <v>Cortes43947</v>
      </c>
      <c r="D615" s="42">
        <f t="shared" si="2"/>
        <v>604</v>
      </c>
      <c r="E615" s="31">
        <v>43947</v>
      </c>
      <c r="F615" s="42">
        <f>+IFERROR(VLOOKUP(COVID_CL_CONFIRMA!$G615,'LOCALIZA HN'!$Q$9:$R$26,2,0),99)</f>
        <v>5</v>
      </c>
      <c r="G615" s="6" t="s">
        <v>32</v>
      </c>
      <c r="H615" s="12" t="s">
        <v>33</v>
      </c>
      <c r="I615" s="42" t="str">
        <f>+IFERROR(IF(VALUE(MID(VLOOKUP(H615,'LOCALIZA HN'!$B$9:$O$306,8,0),2,1))&lt;&gt;COVID_CL_CONFIRMA!$F615,"Error",VLOOKUP(H615,'LOCALIZA HN'!$B$9:$O$306,8,0)),99999)</f>
        <v>0501</v>
      </c>
      <c r="J615" s="8" t="s">
        <v>28</v>
      </c>
      <c r="K615" s="8">
        <v>11</v>
      </c>
      <c r="L615" s="11" t="s">
        <v>20</v>
      </c>
      <c r="M615" s="44" t="str">
        <f t="shared" si="13"/>
        <v>Confirmado</v>
      </c>
      <c r="N615" s="30"/>
      <c r="O615" s="30"/>
      <c r="P615" s="44" t="str">
        <f t="shared" si="14"/>
        <v>HONDURAS</v>
      </c>
      <c r="Q615" s="30"/>
    </row>
    <row r="616" spans="1:17" ht="14.25" customHeight="1">
      <c r="A616" s="41" t="str">
        <f t="shared" si="12"/>
        <v>San Pedro Sula43947605</v>
      </c>
      <c r="B616" s="41" t="str">
        <f>+COVID_CL_CONFIRMA!$H616&amp;COVID_CL_CONFIRMA!$E616</f>
        <v>San Pedro Sula43947</v>
      </c>
      <c r="C616" s="41" t="str">
        <f t="shared" si="1"/>
        <v>Cortes43947</v>
      </c>
      <c r="D616" s="42">
        <f t="shared" si="2"/>
        <v>605</v>
      </c>
      <c r="E616" s="31">
        <v>43947</v>
      </c>
      <c r="F616" s="42">
        <f>+IFERROR(VLOOKUP(COVID_CL_CONFIRMA!$G616,'LOCALIZA HN'!$Q$9:$R$26,2,0),99)</f>
        <v>5</v>
      </c>
      <c r="G616" s="6" t="s">
        <v>32</v>
      </c>
      <c r="H616" s="12" t="s">
        <v>33</v>
      </c>
      <c r="I616" s="42" t="str">
        <f>+IFERROR(IF(VALUE(MID(VLOOKUP(H616,'LOCALIZA HN'!$B$9:$O$306,8,0),2,1))&lt;&gt;COVID_CL_CONFIRMA!$F616,"Error",VLOOKUP(H616,'LOCALIZA HN'!$B$9:$O$306,8,0)),99999)</f>
        <v>0501</v>
      </c>
      <c r="J616" s="8" t="s">
        <v>28</v>
      </c>
      <c r="K616" s="8">
        <v>3</v>
      </c>
      <c r="L616" s="11" t="s">
        <v>20</v>
      </c>
      <c r="M616" s="44" t="str">
        <f t="shared" si="13"/>
        <v>Confirmado</v>
      </c>
      <c r="N616" s="30"/>
      <c r="O616" s="30"/>
      <c r="P616" s="44" t="str">
        <f t="shared" si="14"/>
        <v>HONDURAS</v>
      </c>
      <c r="Q616" s="30"/>
    </row>
    <row r="617" spans="1:17" ht="14.25" customHeight="1">
      <c r="A617" s="41" t="str">
        <f t="shared" si="12"/>
        <v>San Pedro Sula43947606</v>
      </c>
      <c r="B617" s="41" t="str">
        <f>+COVID_CL_CONFIRMA!$H617&amp;COVID_CL_CONFIRMA!$E617</f>
        <v>San Pedro Sula43947</v>
      </c>
      <c r="C617" s="41" t="str">
        <f t="shared" si="1"/>
        <v>Cortes43947</v>
      </c>
      <c r="D617" s="42">
        <f t="shared" si="2"/>
        <v>606</v>
      </c>
      <c r="E617" s="31">
        <v>43947</v>
      </c>
      <c r="F617" s="42">
        <f>+IFERROR(VLOOKUP(COVID_CL_CONFIRMA!$G617,'LOCALIZA HN'!$Q$9:$R$26,2,0),99)</f>
        <v>5</v>
      </c>
      <c r="G617" s="6" t="s">
        <v>32</v>
      </c>
      <c r="H617" s="12" t="s">
        <v>33</v>
      </c>
      <c r="I617" s="42" t="str">
        <f>+IFERROR(IF(VALUE(MID(VLOOKUP(H617,'LOCALIZA HN'!$B$9:$O$306,8,0),2,1))&lt;&gt;COVID_CL_CONFIRMA!$F617,"Error",VLOOKUP(H617,'LOCALIZA HN'!$B$9:$O$306,8,0)),99999)</f>
        <v>0501</v>
      </c>
      <c r="J617" s="8" t="s">
        <v>19</v>
      </c>
      <c r="K617" s="8">
        <v>23</v>
      </c>
      <c r="L617" s="11" t="s">
        <v>20</v>
      </c>
      <c r="M617" s="44" t="str">
        <f t="shared" si="13"/>
        <v>Confirmado</v>
      </c>
      <c r="N617" s="30"/>
      <c r="O617" s="30"/>
      <c r="P617" s="44" t="str">
        <f t="shared" si="14"/>
        <v>HONDURAS</v>
      </c>
      <c r="Q617" s="30"/>
    </row>
    <row r="618" spans="1:17" ht="14.25" customHeight="1">
      <c r="A618" s="41" t="str">
        <f t="shared" si="12"/>
        <v>San Pedro Sula43947607</v>
      </c>
      <c r="B618" s="41" t="str">
        <f>+COVID_CL_CONFIRMA!$H618&amp;COVID_CL_CONFIRMA!$E618</f>
        <v>San Pedro Sula43947</v>
      </c>
      <c r="C618" s="41" t="str">
        <f t="shared" si="1"/>
        <v>Cortes43947</v>
      </c>
      <c r="D618" s="42">
        <f t="shared" si="2"/>
        <v>607</v>
      </c>
      <c r="E618" s="31">
        <v>43947</v>
      </c>
      <c r="F618" s="42">
        <f>+IFERROR(VLOOKUP(COVID_CL_CONFIRMA!$G618,'LOCALIZA HN'!$Q$9:$R$26,2,0),99)</f>
        <v>5</v>
      </c>
      <c r="G618" s="6" t="s">
        <v>32</v>
      </c>
      <c r="H618" s="12" t="s">
        <v>33</v>
      </c>
      <c r="I618" s="42" t="str">
        <f>+IFERROR(IF(VALUE(MID(VLOOKUP(H618,'LOCALIZA HN'!$B$9:$O$306,8,0),2,1))&lt;&gt;COVID_CL_CONFIRMA!$F618,"Error",VLOOKUP(H618,'LOCALIZA HN'!$B$9:$O$306,8,0)),99999)</f>
        <v>0501</v>
      </c>
      <c r="J618" s="8" t="s">
        <v>19</v>
      </c>
      <c r="K618" s="8">
        <v>19</v>
      </c>
      <c r="L618" s="11" t="s">
        <v>20</v>
      </c>
      <c r="M618" s="44" t="str">
        <f t="shared" si="13"/>
        <v>Confirmado</v>
      </c>
      <c r="N618" s="30"/>
      <c r="O618" s="30"/>
      <c r="P618" s="44" t="str">
        <f t="shared" si="14"/>
        <v>HONDURAS</v>
      </c>
      <c r="Q618" s="30"/>
    </row>
    <row r="619" spans="1:17" ht="14.25" customHeight="1">
      <c r="A619" s="41" t="str">
        <f t="shared" si="12"/>
        <v>Santa Rita43947608</v>
      </c>
      <c r="B619" s="41" t="str">
        <f>+COVID_CL_CONFIRMA!$H619&amp;COVID_CL_CONFIRMA!$E619</f>
        <v>Santa Rita43947</v>
      </c>
      <c r="C619" s="41" t="str">
        <f t="shared" si="1"/>
        <v>Yoro43947</v>
      </c>
      <c r="D619" s="42">
        <f t="shared" si="2"/>
        <v>608</v>
      </c>
      <c r="E619" s="31">
        <v>43947</v>
      </c>
      <c r="F619" s="42">
        <f>+IFERROR(VLOOKUP(COVID_CL_CONFIRMA!$G619,'LOCALIZA HN'!$Q$9:$R$26,2,0),99)</f>
        <v>18</v>
      </c>
      <c r="G619" s="6" t="s">
        <v>46</v>
      </c>
      <c r="H619" s="12" t="s">
        <v>126</v>
      </c>
      <c r="I619" s="42" t="str">
        <f>+IFERROR(IF(VALUE(MID(VLOOKUP(H619,'LOCALIZA HN'!$B$9:$O$306,8,0),2,1))&lt;&gt;COVID_CL_CONFIRMA!$F619,"Error",VLOOKUP(H619,'LOCALIZA HN'!$B$9:$O$306,8,0)),99999)</f>
        <v>Error</v>
      </c>
      <c r="J619" s="8" t="s">
        <v>28</v>
      </c>
      <c r="K619" s="8">
        <v>32</v>
      </c>
      <c r="L619" s="11" t="s">
        <v>20</v>
      </c>
      <c r="M619" s="44" t="str">
        <f t="shared" si="13"/>
        <v>Confirmado</v>
      </c>
      <c r="N619" s="30"/>
      <c r="O619" s="30"/>
      <c r="P619" s="44" t="str">
        <f t="shared" si="14"/>
        <v>HONDURAS</v>
      </c>
      <c r="Q619" s="30"/>
    </row>
    <row r="620" spans="1:17" ht="14.25" customHeight="1">
      <c r="A620" s="41" t="str">
        <f t="shared" si="12"/>
        <v>San Pedro Sula43947609</v>
      </c>
      <c r="B620" s="41" t="str">
        <f>+COVID_CL_CONFIRMA!$H620&amp;COVID_CL_CONFIRMA!$E620</f>
        <v>San Pedro Sula43947</v>
      </c>
      <c r="C620" s="41" t="str">
        <f t="shared" si="1"/>
        <v>Cortes43947</v>
      </c>
      <c r="D620" s="42">
        <f t="shared" si="2"/>
        <v>609</v>
      </c>
      <c r="E620" s="31">
        <v>43947</v>
      </c>
      <c r="F620" s="42">
        <f>+IFERROR(VLOOKUP(COVID_CL_CONFIRMA!$G620,'LOCALIZA HN'!$Q$9:$R$26,2,0),99)</f>
        <v>5</v>
      </c>
      <c r="G620" s="6" t="s">
        <v>32</v>
      </c>
      <c r="H620" s="12" t="s">
        <v>33</v>
      </c>
      <c r="I620" s="42" t="str">
        <f>+IFERROR(IF(VALUE(MID(VLOOKUP(H620,'LOCALIZA HN'!$B$9:$O$306,8,0),2,1))&lt;&gt;COVID_CL_CONFIRMA!$F620,"Error",VLOOKUP(H620,'LOCALIZA HN'!$B$9:$O$306,8,0)),99999)</f>
        <v>0501</v>
      </c>
      <c r="J620" s="8" t="s">
        <v>19</v>
      </c>
      <c r="K620" s="8">
        <v>28</v>
      </c>
      <c r="L620" s="11" t="s">
        <v>20</v>
      </c>
      <c r="M620" s="44" t="str">
        <f t="shared" si="13"/>
        <v>Confirmado</v>
      </c>
      <c r="N620" s="30"/>
      <c r="O620" s="30"/>
      <c r="P620" s="44" t="str">
        <f t="shared" si="14"/>
        <v>HONDURAS</v>
      </c>
      <c r="Q620" s="30"/>
    </row>
    <row r="621" spans="1:17" ht="14.25" customHeight="1">
      <c r="A621" s="41" t="str">
        <f t="shared" si="12"/>
        <v>San Pedro Sula43947610</v>
      </c>
      <c r="B621" s="41" t="str">
        <f>+COVID_CL_CONFIRMA!$H621&amp;COVID_CL_CONFIRMA!$E621</f>
        <v>San Pedro Sula43947</v>
      </c>
      <c r="C621" s="41" t="str">
        <f t="shared" si="1"/>
        <v>Cortes43947</v>
      </c>
      <c r="D621" s="42">
        <f t="shared" si="2"/>
        <v>610</v>
      </c>
      <c r="E621" s="31">
        <v>43947</v>
      </c>
      <c r="F621" s="42">
        <f>+IFERROR(VLOOKUP(COVID_CL_CONFIRMA!$G621,'LOCALIZA HN'!$Q$9:$R$26,2,0),99)</f>
        <v>5</v>
      </c>
      <c r="G621" s="6" t="s">
        <v>32</v>
      </c>
      <c r="H621" s="12" t="s">
        <v>33</v>
      </c>
      <c r="I621" s="42" t="str">
        <f>+IFERROR(IF(VALUE(MID(VLOOKUP(H621,'LOCALIZA HN'!$B$9:$O$306,8,0),2,1))&lt;&gt;COVID_CL_CONFIRMA!$F621,"Error",VLOOKUP(H621,'LOCALIZA HN'!$B$9:$O$306,8,0)),99999)</f>
        <v>0501</v>
      </c>
      <c r="J621" s="8" t="s">
        <v>19</v>
      </c>
      <c r="K621" s="8">
        <v>41</v>
      </c>
      <c r="L621" s="11" t="s">
        <v>20</v>
      </c>
      <c r="M621" s="44" t="str">
        <f t="shared" si="13"/>
        <v>Confirmado</v>
      </c>
      <c r="N621" s="30"/>
      <c r="O621" s="30"/>
      <c r="P621" s="44" t="str">
        <f t="shared" si="14"/>
        <v>HONDURAS</v>
      </c>
      <c r="Q621" s="30"/>
    </row>
    <row r="622" spans="1:17" ht="14.25" customHeight="1">
      <c r="A622" s="41" t="str">
        <f t="shared" si="12"/>
        <v>San Pedro Sula43947611</v>
      </c>
      <c r="B622" s="41" t="str">
        <f>+COVID_CL_CONFIRMA!$H622&amp;COVID_CL_CONFIRMA!$E622</f>
        <v>San Pedro Sula43947</v>
      </c>
      <c r="C622" s="41" t="str">
        <f t="shared" si="1"/>
        <v>Cortes43947</v>
      </c>
      <c r="D622" s="42">
        <f t="shared" si="2"/>
        <v>611</v>
      </c>
      <c r="E622" s="31">
        <v>43947</v>
      </c>
      <c r="F622" s="42">
        <f>+IFERROR(VLOOKUP(COVID_CL_CONFIRMA!$G622,'LOCALIZA HN'!$Q$9:$R$26,2,0),99)</f>
        <v>5</v>
      </c>
      <c r="G622" s="6" t="s">
        <v>32</v>
      </c>
      <c r="H622" s="12" t="s">
        <v>33</v>
      </c>
      <c r="I622" s="42" t="str">
        <f>+IFERROR(IF(VALUE(MID(VLOOKUP(H622,'LOCALIZA HN'!$B$9:$O$306,8,0),2,1))&lt;&gt;COVID_CL_CONFIRMA!$F622,"Error",VLOOKUP(H622,'LOCALIZA HN'!$B$9:$O$306,8,0)),99999)</f>
        <v>0501</v>
      </c>
      <c r="J622" s="8" t="s">
        <v>19</v>
      </c>
      <c r="K622" s="8">
        <v>33</v>
      </c>
      <c r="L622" s="11" t="s">
        <v>20</v>
      </c>
      <c r="M622" s="44" t="str">
        <f t="shared" si="13"/>
        <v>Confirmado</v>
      </c>
      <c r="N622" s="30"/>
      <c r="O622" s="30"/>
      <c r="P622" s="44" t="str">
        <f t="shared" si="14"/>
        <v>HONDURAS</v>
      </c>
      <c r="Q622" s="30"/>
    </row>
    <row r="623" spans="1:17" ht="14.25" customHeight="1">
      <c r="A623" s="41" t="str">
        <f t="shared" si="12"/>
        <v>Villanueva43947612</v>
      </c>
      <c r="B623" s="41" t="str">
        <f>+COVID_CL_CONFIRMA!$H623&amp;COVID_CL_CONFIRMA!$E623</f>
        <v>Villanueva43947</v>
      </c>
      <c r="C623" s="41" t="str">
        <f t="shared" si="1"/>
        <v>Cortes43947</v>
      </c>
      <c r="D623" s="42">
        <f t="shared" si="2"/>
        <v>612</v>
      </c>
      <c r="E623" s="31">
        <v>43947</v>
      </c>
      <c r="F623" s="42">
        <f>+IFERROR(VLOOKUP(COVID_CL_CONFIRMA!$G623,'LOCALIZA HN'!$Q$9:$R$26,2,0),99)</f>
        <v>5</v>
      </c>
      <c r="G623" s="6" t="s">
        <v>32</v>
      </c>
      <c r="H623" s="12" t="s">
        <v>39</v>
      </c>
      <c r="I623" s="42" t="str">
        <f>+IFERROR(IF(VALUE(MID(VLOOKUP(H623,'LOCALIZA HN'!$B$9:$O$306,8,0),2,1))&lt;&gt;COVID_CL_CONFIRMA!$F623,"Error",VLOOKUP(H623,'LOCALIZA HN'!$B$9:$O$306,8,0)),99999)</f>
        <v>0511</v>
      </c>
      <c r="J623" s="8" t="s">
        <v>28</v>
      </c>
      <c r="K623" s="8">
        <v>36</v>
      </c>
      <c r="L623" s="11" t="s">
        <v>20</v>
      </c>
      <c r="M623" s="44" t="str">
        <f t="shared" si="13"/>
        <v>Confirmado</v>
      </c>
      <c r="N623" s="30"/>
      <c r="O623" s="30"/>
      <c r="P623" s="44" t="str">
        <f t="shared" si="14"/>
        <v>HONDURAS</v>
      </c>
      <c r="Q623" s="30"/>
    </row>
    <row r="624" spans="1:17" ht="14.25" customHeight="1">
      <c r="A624" s="41" t="str">
        <f t="shared" si="12"/>
        <v>San Pedro Sula43947613</v>
      </c>
      <c r="B624" s="41" t="str">
        <f>+COVID_CL_CONFIRMA!$H624&amp;COVID_CL_CONFIRMA!$E624</f>
        <v>San Pedro Sula43947</v>
      </c>
      <c r="C624" s="41" t="str">
        <f t="shared" si="1"/>
        <v>Cortes43947</v>
      </c>
      <c r="D624" s="42">
        <f t="shared" si="2"/>
        <v>613</v>
      </c>
      <c r="E624" s="31">
        <v>43947</v>
      </c>
      <c r="F624" s="42">
        <f>+IFERROR(VLOOKUP(COVID_CL_CONFIRMA!$G624,'LOCALIZA HN'!$Q$9:$R$26,2,0),99)</f>
        <v>5</v>
      </c>
      <c r="G624" s="6" t="s">
        <v>32</v>
      </c>
      <c r="H624" s="12" t="s">
        <v>33</v>
      </c>
      <c r="I624" s="42" t="str">
        <f>+IFERROR(IF(VALUE(MID(VLOOKUP(H624,'LOCALIZA HN'!$B$9:$O$306,8,0),2,1))&lt;&gt;COVID_CL_CONFIRMA!$F624,"Error",VLOOKUP(H624,'LOCALIZA HN'!$B$9:$O$306,8,0)),99999)</f>
        <v>0501</v>
      </c>
      <c r="J624" s="8" t="s">
        <v>28</v>
      </c>
      <c r="K624" s="8">
        <v>29</v>
      </c>
      <c r="L624" s="11" t="s">
        <v>20</v>
      </c>
      <c r="M624" s="44" t="str">
        <f t="shared" si="13"/>
        <v>Confirmado</v>
      </c>
      <c r="N624" s="30"/>
      <c r="O624" s="30"/>
      <c r="P624" s="44" t="str">
        <f t="shared" si="14"/>
        <v>HONDURAS</v>
      </c>
      <c r="Q624" s="30"/>
    </row>
    <row r="625" spans="1:17" ht="14.25" customHeight="1">
      <c r="A625" s="41" t="str">
        <f t="shared" si="12"/>
        <v>San Pedro Sula43947614</v>
      </c>
      <c r="B625" s="41" t="str">
        <f>+COVID_CL_CONFIRMA!$H625&amp;COVID_CL_CONFIRMA!$E625</f>
        <v>San Pedro Sula43947</v>
      </c>
      <c r="C625" s="41" t="str">
        <f t="shared" si="1"/>
        <v>Cortes43947</v>
      </c>
      <c r="D625" s="42">
        <f t="shared" si="2"/>
        <v>614</v>
      </c>
      <c r="E625" s="31">
        <v>43947</v>
      </c>
      <c r="F625" s="42">
        <f>+IFERROR(VLOOKUP(COVID_CL_CONFIRMA!$G625,'LOCALIZA HN'!$Q$9:$R$26,2,0),99)</f>
        <v>5</v>
      </c>
      <c r="G625" s="6" t="s">
        <v>32</v>
      </c>
      <c r="H625" s="12" t="s">
        <v>33</v>
      </c>
      <c r="I625" s="42" t="str">
        <f>+IFERROR(IF(VALUE(MID(VLOOKUP(H625,'LOCALIZA HN'!$B$9:$O$306,8,0),2,1))&lt;&gt;COVID_CL_CONFIRMA!$F625,"Error",VLOOKUP(H625,'LOCALIZA HN'!$B$9:$O$306,8,0)),99999)</f>
        <v>0501</v>
      </c>
      <c r="J625" s="8" t="s">
        <v>28</v>
      </c>
      <c r="K625" s="8">
        <v>61</v>
      </c>
      <c r="L625" s="11" t="s">
        <v>20</v>
      </c>
      <c r="M625" s="44" t="str">
        <f t="shared" si="13"/>
        <v>Confirmado</v>
      </c>
      <c r="N625" s="30"/>
      <c r="O625" s="30"/>
      <c r="P625" s="44" t="str">
        <f t="shared" si="14"/>
        <v>HONDURAS</v>
      </c>
      <c r="Q625" s="30"/>
    </row>
    <row r="626" spans="1:17" ht="14.25" customHeight="1">
      <c r="A626" s="41" t="str">
        <f t="shared" si="12"/>
        <v>Villanueva43947615</v>
      </c>
      <c r="B626" s="41" t="str">
        <f>+COVID_CL_CONFIRMA!$H626&amp;COVID_CL_CONFIRMA!$E626</f>
        <v>Villanueva43947</v>
      </c>
      <c r="C626" s="41" t="str">
        <f t="shared" si="1"/>
        <v>Cortes43947</v>
      </c>
      <c r="D626" s="42">
        <f t="shared" si="2"/>
        <v>615</v>
      </c>
      <c r="E626" s="31">
        <v>43947</v>
      </c>
      <c r="F626" s="42">
        <f>+IFERROR(VLOOKUP(COVID_CL_CONFIRMA!$G626,'LOCALIZA HN'!$Q$9:$R$26,2,0),99)</f>
        <v>5</v>
      </c>
      <c r="G626" s="6" t="s">
        <v>32</v>
      </c>
      <c r="H626" s="12" t="s">
        <v>39</v>
      </c>
      <c r="I626" s="42" t="str">
        <f>+IFERROR(IF(VALUE(MID(VLOOKUP(H626,'LOCALIZA HN'!$B$9:$O$306,8,0),2,1))&lt;&gt;COVID_CL_CONFIRMA!$F626,"Error",VLOOKUP(H626,'LOCALIZA HN'!$B$9:$O$306,8,0)),99999)</f>
        <v>0511</v>
      </c>
      <c r="J626" s="8" t="s">
        <v>19</v>
      </c>
      <c r="K626" s="8">
        <v>52</v>
      </c>
      <c r="L626" s="11" t="s">
        <v>20</v>
      </c>
      <c r="M626" s="44" t="str">
        <f t="shared" ref="M626:M713" si="15">+M588</f>
        <v>Confirmado</v>
      </c>
      <c r="N626" s="30"/>
      <c r="O626" s="30"/>
      <c r="P626" s="44" t="str">
        <f t="shared" ref="P626:P713" si="16">+P588</f>
        <v>HONDURAS</v>
      </c>
      <c r="Q626" s="30"/>
    </row>
    <row r="627" spans="1:17" ht="14.25" customHeight="1">
      <c r="A627" s="41" t="str">
        <f t="shared" si="12"/>
        <v>Puerto Cortes43947616</v>
      </c>
      <c r="B627" s="41" t="str">
        <f>+COVID_CL_CONFIRMA!$H627&amp;COVID_CL_CONFIRMA!$E627</f>
        <v>Puerto Cortes43947</v>
      </c>
      <c r="C627" s="41" t="str">
        <f t="shared" si="1"/>
        <v>Cortes43947</v>
      </c>
      <c r="D627" s="42">
        <f t="shared" si="2"/>
        <v>616</v>
      </c>
      <c r="E627" s="31">
        <v>43947</v>
      </c>
      <c r="F627" s="42">
        <f>+IFERROR(VLOOKUP(COVID_CL_CONFIRMA!$G627,'LOCALIZA HN'!$Q$9:$R$26,2,0),99)</f>
        <v>5</v>
      </c>
      <c r="G627" s="6" t="s">
        <v>32</v>
      </c>
      <c r="H627" s="12" t="s">
        <v>38</v>
      </c>
      <c r="I627" s="42" t="str">
        <f>+IFERROR(IF(VALUE(MID(VLOOKUP(H627,'LOCALIZA HN'!$B$9:$O$306,8,0),2,1))&lt;&gt;COVID_CL_CONFIRMA!$F627,"Error",VLOOKUP(H627,'LOCALIZA HN'!$B$9:$O$306,8,0)),99999)</f>
        <v>0506</v>
      </c>
      <c r="J627" s="8" t="s">
        <v>28</v>
      </c>
      <c r="K627" s="8">
        <v>56</v>
      </c>
      <c r="L627" s="11" t="s">
        <v>20</v>
      </c>
      <c r="M627" s="44" t="str">
        <f t="shared" si="15"/>
        <v>Confirmado</v>
      </c>
      <c r="N627" s="30"/>
      <c r="O627" s="30"/>
      <c r="P627" s="44" t="str">
        <f t="shared" si="16"/>
        <v>HONDURAS</v>
      </c>
      <c r="Q627" s="30"/>
    </row>
    <row r="628" spans="1:17" ht="14.25" customHeight="1">
      <c r="A628" s="41" t="str">
        <f t="shared" si="12"/>
        <v>Choloma43947617</v>
      </c>
      <c r="B628" s="41" t="str">
        <f>+COVID_CL_CONFIRMA!$H628&amp;COVID_CL_CONFIRMA!$E628</f>
        <v>Choloma43947</v>
      </c>
      <c r="C628" s="41" t="str">
        <f t="shared" si="1"/>
        <v>Cortes43947</v>
      </c>
      <c r="D628" s="42">
        <f t="shared" si="2"/>
        <v>617</v>
      </c>
      <c r="E628" s="31">
        <v>43947</v>
      </c>
      <c r="F628" s="42">
        <f>+IFERROR(VLOOKUP(COVID_CL_CONFIRMA!$G628,'LOCALIZA HN'!$Q$9:$R$26,2,0),99)</f>
        <v>5</v>
      </c>
      <c r="G628" s="6" t="s">
        <v>32</v>
      </c>
      <c r="H628" s="12" t="s">
        <v>48</v>
      </c>
      <c r="I628" s="42" t="str">
        <f>+IFERROR(IF(VALUE(MID(VLOOKUP(H628,'LOCALIZA HN'!$B$9:$O$306,8,0),2,1))&lt;&gt;COVID_CL_CONFIRMA!$F628,"Error",VLOOKUP(H628,'LOCALIZA HN'!$B$9:$O$306,8,0)),99999)</f>
        <v>0502</v>
      </c>
      <c r="J628" s="8" t="s">
        <v>28</v>
      </c>
      <c r="K628" s="8">
        <v>48</v>
      </c>
      <c r="L628" s="11" t="s">
        <v>20</v>
      </c>
      <c r="M628" s="44" t="str">
        <f t="shared" si="15"/>
        <v>Confirmado</v>
      </c>
      <c r="N628" s="30"/>
      <c r="O628" s="30"/>
      <c r="P628" s="44" t="str">
        <f t="shared" si="16"/>
        <v>HONDURAS</v>
      </c>
      <c r="Q628" s="30"/>
    </row>
    <row r="629" spans="1:17" ht="14.25" customHeight="1">
      <c r="A629" s="41" t="str">
        <f t="shared" si="12"/>
        <v>San Pedro Sula43947618</v>
      </c>
      <c r="B629" s="41" t="str">
        <f>+COVID_CL_CONFIRMA!$H629&amp;COVID_CL_CONFIRMA!$E629</f>
        <v>San Pedro Sula43947</v>
      </c>
      <c r="C629" s="41" t="str">
        <f t="shared" si="1"/>
        <v>Cortes43947</v>
      </c>
      <c r="D629" s="42">
        <f t="shared" si="2"/>
        <v>618</v>
      </c>
      <c r="E629" s="31">
        <v>43947</v>
      </c>
      <c r="F629" s="42">
        <f>+IFERROR(VLOOKUP(COVID_CL_CONFIRMA!$G629,'LOCALIZA HN'!$Q$9:$R$26,2,0),99)</f>
        <v>5</v>
      </c>
      <c r="G629" s="6" t="s">
        <v>32</v>
      </c>
      <c r="H629" s="12" t="s">
        <v>33</v>
      </c>
      <c r="I629" s="42" t="str">
        <f>+IFERROR(IF(VALUE(MID(VLOOKUP(H629,'LOCALIZA HN'!$B$9:$O$306,8,0),2,1))&lt;&gt;COVID_CL_CONFIRMA!$F629,"Error",VLOOKUP(H629,'LOCALIZA HN'!$B$9:$O$306,8,0)),99999)</f>
        <v>0501</v>
      </c>
      <c r="J629" s="8" t="s">
        <v>19</v>
      </c>
      <c r="K629" s="8">
        <v>43</v>
      </c>
      <c r="L629" s="11" t="s">
        <v>20</v>
      </c>
      <c r="M629" s="44" t="str">
        <f t="shared" si="15"/>
        <v>Confirmado</v>
      </c>
      <c r="N629" s="30"/>
      <c r="O629" s="30"/>
      <c r="P629" s="44" t="str">
        <f t="shared" si="16"/>
        <v>HONDURAS</v>
      </c>
      <c r="Q629" s="30"/>
    </row>
    <row r="630" spans="1:17" ht="14.25" customHeight="1">
      <c r="A630" s="41" t="str">
        <f t="shared" si="12"/>
        <v>San Pedro Sula43947619</v>
      </c>
      <c r="B630" s="41" t="str">
        <f>+COVID_CL_CONFIRMA!$H630&amp;COVID_CL_CONFIRMA!$E630</f>
        <v>San Pedro Sula43947</v>
      </c>
      <c r="C630" s="41" t="str">
        <f t="shared" si="1"/>
        <v>Cortes43947</v>
      </c>
      <c r="D630" s="42">
        <f t="shared" si="2"/>
        <v>619</v>
      </c>
      <c r="E630" s="31">
        <v>43947</v>
      </c>
      <c r="F630" s="42">
        <f>+IFERROR(VLOOKUP(COVID_CL_CONFIRMA!$G630,'LOCALIZA HN'!$Q$9:$R$26,2,0),99)</f>
        <v>5</v>
      </c>
      <c r="G630" s="6" t="s">
        <v>32</v>
      </c>
      <c r="H630" s="12" t="s">
        <v>33</v>
      </c>
      <c r="I630" s="42" t="str">
        <f>+IFERROR(IF(VALUE(MID(VLOOKUP(H630,'LOCALIZA HN'!$B$9:$O$306,8,0),2,1))&lt;&gt;COVID_CL_CONFIRMA!$F630,"Error",VLOOKUP(H630,'LOCALIZA HN'!$B$9:$O$306,8,0)),99999)</f>
        <v>0501</v>
      </c>
      <c r="J630" s="8" t="s">
        <v>19</v>
      </c>
      <c r="K630" s="8">
        <v>37</v>
      </c>
      <c r="L630" s="11" t="s">
        <v>20</v>
      </c>
      <c r="M630" s="44" t="str">
        <f t="shared" si="15"/>
        <v>Confirmado</v>
      </c>
      <c r="N630" s="30"/>
      <c r="O630" s="30"/>
      <c r="P630" s="44" t="str">
        <f t="shared" si="16"/>
        <v>HONDURAS</v>
      </c>
      <c r="Q630" s="30"/>
    </row>
    <row r="631" spans="1:17" ht="14.25" customHeight="1">
      <c r="A631" s="41" t="str">
        <f t="shared" si="12"/>
        <v>San Pedro Sula43947620</v>
      </c>
      <c r="B631" s="41" t="str">
        <f>+COVID_CL_CONFIRMA!$H631&amp;COVID_CL_CONFIRMA!$E631</f>
        <v>San Pedro Sula43947</v>
      </c>
      <c r="C631" s="41" t="str">
        <f t="shared" si="1"/>
        <v>Cortes43947</v>
      </c>
      <c r="D631" s="42">
        <f t="shared" si="2"/>
        <v>620</v>
      </c>
      <c r="E631" s="31">
        <v>43947</v>
      </c>
      <c r="F631" s="42">
        <f>+IFERROR(VLOOKUP(COVID_CL_CONFIRMA!$G631,'LOCALIZA HN'!$Q$9:$R$26,2,0),99)</f>
        <v>5</v>
      </c>
      <c r="G631" s="6" t="s">
        <v>32</v>
      </c>
      <c r="H631" s="12" t="s">
        <v>33</v>
      </c>
      <c r="I631" s="42" t="str">
        <f>+IFERROR(IF(VALUE(MID(VLOOKUP(H631,'LOCALIZA HN'!$B$9:$O$306,8,0),2,1))&lt;&gt;COVID_CL_CONFIRMA!$F631,"Error",VLOOKUP(H631,'LOCALIZA HN'!$B$9:$O$306,8,0)),99999)</f>
        <v>0501</v>
      </c>
      <c r="J631" s="8" t="s">
        <v>28</v>
      </c>
      <c r="K631" s="8">
        <v>34</v>
      </c>
      <c r="L631" s="11" t="s">
        <v>20</v>
      </c>
      <c r="M631" s="44" t="str">
        <f t="shared" si="15"/>
        <v>Confirmado</v>
      </c>
      <c r="N631" s="30"/>
      <c r="O631" s="30"/>
      <c r="P631" s="44" t="str">
        <f t="shared" si="16"/>
        <v>HONDURAS</v>
      </c>
      <c r="Q631" s="30"/>
    </row>
    <row r="632" spans="1:17" ht="14.25" customHeight="1">
      <c r="A632" s="41" t="str">
        <f t="shared" si="12"/>
        <v>San Pedro Sula43947621</v>
      </c>
      <c r="B632" s="41" t="str">
        <f>+COVID_CL_CONFIRMA!$H632&amp;COVID_CL_CONFIRMA!$E632</f>
        <v>San Pedro Sula43947</v>
      </c>
      <c r="C632" s="41" t="str">
        <f t="shared" si="1"/>
        <v>Cortes43947</v>
      </c>
      <c r="D632" s="42">
        <f t="shared" si="2"/>
        <v>621</v>
      </c>
      <c r="E632" s="31">
        <v>43947</v>
      </c>
      <c r="F632" s="42">
        <f>+IFERROR(VLOOKUP(COVID_CL_CONFIRMA!$G632,'LOCALIZA HN'!$Q$9:$R$26,2,0),99)</f>
        <v>5</v>
      </c>
      <c r="G632" s="6" t="s">
        <v>32</v>
      </c>
      <c r="H632" s="12" t="s">
        <v>33</v>
      </c>
      <c r="I632" s="42" t="str">
        <f>+IFERROR(IF(VALUE(MID(VLOOKUP(H632,'LOCALIZA HN'!$B$9:$O$306,8,0),2,1))&lt;&gt;COVID_CL_CONFIRMA!$F632,"Error",VLOOKUP(H632,'LOCALIZA HN'!$B$9:$O$306,8,0)),99999)</f>
        <v>0501</v>
      </c>
      <c r="J632" s="8" t="s">
        <v>28</v>
      </c>
      <c r="K632" s="8">
        <v>30</v>
      </c>
      <c r="L632" s="11" t="s">
        <v>20</v>
      </c>
      <c r="M632" s="44" t="str">
        <f t="shared" si="15"/>
        <v>Confirmado</v>
      </c>
      <c r="N632" s="30"/>
      <c r="O632" s="30"/>
      <c r="P632" s="44" t="str">
        <f t="shared" si="16"/>
        <v>HONDURAS</v>
      </c>
      <c r="Q632" s="30"/>
    </row>
    <row r="633" spans="1:17" ht="14.25" customHeight="1">
      <c r="A633" s="41" t="str">
        <f t="shared" si="12"/>
        <v>San Pedro Sula43947622</v>
      </c>
      <c r="B633" s="41" t="str">
        <f>+COVID_CL_CONFIRMA!$H633&amp;COVID_CL_CONFIRMA!$E633</f>
        <v>San Pedro Sula43947</v>
      </c>
      <c r="C633" s="41" t="str">
        <f t="shared" si="1"/>
        <v>Cortes43947</v>
      </c>
      <c r="D633" s="42">
        <f t="shared" si="2"/>
        <v>622</v>
      </c>
      <c r="E633" s="31">
        <v>43947</v>
      </c>
      <c r="F633" s="42">
        <f>+IFERROR(VLOOKUP(COVID_CL_CONFIRMA!$G633,'LOCALIZA HN'!$Q$9:$R$26,2,0),99)</f>
        <v>5</v>
      </c>
      <c r="G633" s="6" t="s">
        <v>32</v>
      </c>
      <c r="H633" s="12" t="s">
        <v>33</v>
      </c>
      <c r="I633" s="42" t="str">
        <f>+IFERROR(IF(VALUE(MID(VLOOKUP(H633,'LOCALIZA HN'!$B$9:$O$306,8,0),2,1))&lt;&gt;COVID_CL_CONFIRMA!$F633,"Error",VLOOKUP(H633,'LOCALIZA HN'!$B$9:$O$306,8,0)),99999)</f>
        <v>0501</v>
      </c>
      <c r="J633" s="8" t="s">
        <v>28</v>
      </c>
      <c r="K633" s="8">
        <v>31</v>
      </c>
      <c r="L633" s="11" t="s">
        <v>20</v>
      </c>
      <c r="M633" s="44" t="str">
        <f t="shared" si="15"/>
        <v>Confirmado</v>
      </c>
      <c r="N633" s="30"/>
      <c r="O633" s="30"/>
      <c r="P633" s="44" t="str">
        <f t="shared" si="16"/>
        <v>HONDURAS</v>
      </c>
      <c r="Q633" s="30"/>
    </row>
    <row r="634" spans="1:17" ht="14.25" customHeight="1">
      <c r="A634" s="41" t="str">
        <f t="shared" si="12"/>
        <v>San Pedro Sula43947623</v>
      </c>
      <c r="B634" s="41" t="str">
        <f>+COVID_CL_CONFIRMA!$H634&amp;COVID_CL_CONFIRMA!$E634</f>
        <v>San Pedro Sula43947</v>
      </c>
      <c r="C634" s="41" t="str">
        <f t="shared" si="1"/>
        <v>Cortes43947</v>
      </c>
      <c r="D634" s="42">
        <f t="shared" si="2"/>
        <v>623</v>
      </c>
      <c r="E634" s="31">
        <v>43947</v>
      </c>
      <c r="F634" s="42">
        <f>+IFERROR(VLOOKUP(COVID_CL_CONFIRMA!$G634,'LOCALIZA HN'!$Q$9:$R$26,2,0),99)</f>
        <v>5</v>
      </c>
      <c r="G634" s="6" t="s">
        <v>32</v>
      </c>
      <c r="H634" s="12" t="s">
        <v>33</v>
      </c>
      <c r="I634" s="42" t="str">
        <f>+IFERROR(IF(VALUE(MID(VLOOKUP(H634,'LOCALIZA HN'!$B$9:$O$306,8,0),2,1))&lt;&gt;COVID_CL_CONFIRMA!$F634,"Error",VLOOKUP(H634,'LOCALIZA HN'!$B$9:$O$306,8,0)),99999)</f>
        <v>0501</v>
      </c>
      <c r="J634" s="8" t="s">
        <v>28</v>
      </c>
      <c r="K634" s="8">
        <v>44</v>
      </c>
      <c r="L634" s="11" t="s">
        <v>20</v>
      </c>
      <c r="M634" s="44" t="str">
        <f t="shared" si="15"/>
        <v>Confirmado</v>
      </c>
      <c r="N634" s="30"/>
      <c r="O634" s="30"/>
      <c r="P634" s="44" t="str">
        <f t="shared" si="16"/>
        <v>HONDURAS</v>
      </c>
      <c r="Q634" s="30"/>
    </row>
    <row r="635" spans="1:17" ht="14.25" customHeight="1">
      <c r="A635" s="41" t="str">
        <f t="shared" si="12"/>
        <v>Choloma43947624</v>
      </c>
      <c r="B635" s="41" t="str">
        <f>+COVID_CL_CONFIRMA!$H635&amp;COVID_CL_CONFIRMA!$E635</f>
        <v>Choloma43947</v>
      </c>
      <c r="C635" s="41" t="str">
        <f t="shared" si="1"/>
        <v>Cortes43947</v>
      </c>
      <c r="D635" s="42">
        <f t="shared" si="2"/>
        <v>624</v>
      </c>
      <c r="E635" s="31">
        <v>43947</v>
      </c>
      <c r="F635" s="42">
        <f>+IFERROR(VLOOKUP(COVID_CL_CONFIRMA!$G635,'LOCALIZA HN'!$Q$9:$R$26,2,0),99)</f>
        <v>5</v>
      </c>
      <c r="G635" s="6" t="s">
        <v>32</v>
      </c>
      <c r="H635" s="12" t="s">
        <v>48</v>
      </c>
      <c r="I635" s="42" t="str">
        <f>+IFERROR(IF(VALUE(MID(VLOOKUP(H635,'LOCALIZA HN'!$B$9:$O$306,8,0),2,1))&lt;&gt;COVID_CL_CONFIRMA!$F635,"Error",VLOOKUP(H635,'LOCALIZA HN'!$B$9:$O$306,8,0)),99999)</f>
        <v>0502</v>
      </c>
      <c r="J635" s="8" t="s">
        <v>28</v>
      </c>
      <c r="K635" s="8">
        <v>49</v>
      </c>
      <c r="L635" s="11" t="s">
        <v>20</v>
      </c>
      <c r="M635" s="44" t="str">
        <f t="shared" si="15"/>
        <v>Confirmado</v>
      </c>
      <c r="N635" s="30"/>
      <c r="O635" s="30"/>
      <c r="P635" s="44" t="str">
        <f t="shared" si="16"/>
        <v>HONDURAS</v>
      </c>
      <c r="Q635" s="30"/>
    </row>
    <row r="636" spans="1:17" ht="14.25" customHeight="1">
      <c r="A636" s="41" t="str">
        <f t="shared" si="12"/>
        <v>Pimienta43947625</v>
      </c>
      <c r="B636" s="41" t="str">
        <f>+COVID_CL_CONFIRMA!$H636&amp;COVID_CL_CONFIRMA!$E636</f>
        <v>Pimienta43947</v>
      </c>
      <c r="C636" s="41" t="str">
        <f t="shared" si="1"/>
        <v>Cortes43947</v>
      </c>
      <c r="D636" s="42">
        <f t="shared" si="2"/>
        <v>625</v>
      </c>
      <c r="E636" s="31">
        <v>43947</v>
      </c>
      <c r="F636" s="42">
        <f>+IFERROR(VLOOKUP(COVID_CL_CONFIRMA!$G636,'LOCALIZA HN'!$Q$9:$R$26,2,0),99)</f>
        <v>5</v>
      </c>
      <c r="G636" s="6" t="s">
        <v>32</v>
      </c>
      <c r="H636" s="12" t="s">
        <v>70</v>
      </c>
      <c r="I636" s="42" t="str">
        <f>+IFERROR(IF(VALUE(MID(VLOOKUP(H636,'LOCALIZA HN'!$B$9:$O$306,8,0),2,1))&lt;&gt;COVID_CL_CONFIRMA!$F636,"Error",VLOOKUP(H636,'LOCALIZA HN'!$B$9:$O$306,8,0)),99999)</f>
        <v>0504</v>
      </c>
      <c r="J636" s="8" t="s">
        <v>19</v>
      </c>
      <c r="K636" s="8">
        <v>26</v>
      </c>
      <c r="L636" s="11" t="s">
        <v>20</v>
      </c>
      <c r="M636" s="44" t="str">
        <f t="shared" si="15"/>
        <v>Confirmado</v>
      </c>
      <c r="N636" s="30"/>
      <c r="O636" s="30"/>
      <c r="P636" s="44" t="str">
        <f t="shared" si="16"/>
        <v>HONDURAS</v>
      </c>
      <c r="Q636" s="30"/>
    </row>
    <row r="637" spans="1:17" ht="14.25" customHeight="1">
      <c r="A637" s="41" t="str">
        <f t="shared" si="12"/>
        <v>San Pedro Sula43947626</v>
      </c>
      <c r="B637" s="41" t="str">
        <f>+COVID_CL_CONFIRMA!$H637&amp;COVID_CL_CONFIRMA!$E637</f>
        <v>San Pedro Sula43947</v>
      </c>
      <c r="C637" s="41" t="str">
        <f t="shared" si="1"/>
        <v>Cortes43947</v>
      </c>
      <c r="D637" s="42">
        <f t="shared" si="2"/>
        <v>626</v>
      </c>
      <c r="E637" s="31">
        <v>43947</v>
      </c>
      <c r="F637" s="42">
        <f>+IFERROR(VLOOKUP(COVID_CL_CONFIRMA!$G637,'LOCALIZA HN'!$Q$9:$R$26,2,0),99)</f>
        <v>5</v>
      </c>
      <c r="G637" s="6" t="s">
        <v>32</v>
      </c>
      <c r="H637" s="12" t="s">
        <v>33</v>
      </c>
      <c r="I637" s="42" t="str">
        <f>+IFERROR(IF(VALUE(MID(VLOOKUP(H637,'LOCALIZA HN'!$B$9:$O$306,8,0),2,1))&lt;&gt;COVID_CL_CONFIRMA!$F637,"Error",VLOOKUP(H637,'LOCALIZA HN'!$B$9:$O$306,8,0)),99999)</f>
        <v>0501</v>
      </c>
      <c r="J637" s="8" t="s">
        <v>28</v>
      </c>
      <c r="K637" s="8">
        <v>36</v>
      </c>
      <c r="L637" s="11" t="s">
        <v>20</v>
      </c>
      <c r="M637" s="44" t="str">
        <f t="shared" si="15"/>
        <v>Confirmado</v>
      </c>
      <c r="N637" s="30"/>
      <c r="O637" s="30"/>
      <c r="P637" s="44" t="str">
        <f t="shared" si="16"/>
        <v>HONDURAS</v>
      </c>
      <c r="Q637" s="30"/>
    </row>
    <row r="638" spans="1:17" ht="14.25" customHeight="1">
      <c r="A638" s="41" t="str">
        <f t="shared" si="12"/>
        <v>San Pedro Sula43947627</v>
      </c>
      <c r="B638" s="41" t="str">
        <f>+COVID_CL_CONFIRMA!$H638&amp;COVID_CL_CONFIRMA!$E638</f>
        <v>San Pedro Sula43947</v>
      </c>
      <c r="C638" s="41" t="str">
        <f t="shared" si="1"/>
        <v>Cortes43947</v>
      </c>
      <c r="D638" s="42">
        <f t="shared" si="2"/>
        <v>627</v>
      </c>
      <c r="E638" s="31">
        <v>43947</v>
      </c>
      <c r="F638" s="42">
        <f>+IFERROR(VLOOKUP(COVID_CL_CONFIRMA!$G638,'LOCALIZA HN'!$Q$9:$R$26,2,0),99)</f>
        <v>5</v>
      </c>
      <c r="G638" s="6" t="s">
        <v>32</v>
      </c>
      <c r="H638" s="12" t="s">
        <v>33</v>
      </c>
      <c r="I638" s="42" t="str">
        <f>+IFERROR(IF(VALUE(MID(VLOOKUP(H638,'LOCALIZA HN'!$B$9:$O$306,8,0),2,1))&lt;&gt;COVID_CL_CONFIRMA!$F638,"Error",VLOOKUP(H638,'LOCALIZA HN'!$B$9:$O$306,8,0)),99999)</f>
        <v>0501</v>
      </c>
      <c r="J638" s="8" t="s">
        <v>19</v>
      </c>
      <c r="K638" s="8">
        <v>9</v>
      </c>
      <c r="L638" s="11" t="s">
        <v>20</v>
      </c>
      <c r="M638" s="44" t="str">
        <f t="shared" si="15"/>
        <v>Confirmado</v>
      </c>
      <c r="N638" s="30"/>
      <c r="O638" s="30"/>
      <c r="P638" s="44" t="str">
        <f t="shared" si="16"/>
        <v>HONDURAS</v>
      </c>
      <c r="Q638" s="30"/>
    </row>
    <row r="639" spans="1:17" ht="14.25" customHeight="1">
      <c r="A639" s="41" t="str">
        <f t="shared" si="12"/>
        <v>San Pedro Sula43947628</v>
      </c>
      <c r="B639" s="41" t="str">
        <f>+COVID_CL_CONFIRMA!$H639&amp;COVID_CL_CONFIRMA!$E639</f>
        <v>San Pedro Sula43947</v>
      </c>
      <c r="C639" s="41" t="str">
        <f t="shared" si="1"/>
        <v>Cortes43947</v>
      </c>
      <c r="D639" s="42">
        <f t="shared" si="2"/>
        <v>628</v>
      </c>
      <c r="E639" s="31">
        <v>43947</v>
      </c>
      <c r="F639" s="42">
        <f>+IFERROR(VLOOKUP(COVID_CL_CONFIRMA!$G639,'LOCALIZA HN'!$Q$9:$R$26,2,0),99)</f>
        <v>5</v>
      </c>
      <c r="G639" s="6" t="s">
        <v>32</v>
      </c>
      <c r="H639" s="12" t="s">
        <v>33</v>
      </c>
      <c r="I639" s="42" t="str">
        <f>+IFERROR(IF(VALUE(MID(VLOOKUP(H639,'LOCALIZA HN'!$B$9:$O$306,8,0),2,1))&lt;&gt;COVID_CL_CONFIRMA!$F639,"Error",VLOOKUP(H639,'LOCALIZA HN'!$B$9:$O$306,8,0)),99999)</f>
        <v>0501</v>
      </c>
      <c r="J639" s="8" t="s">
        <v>28</v>
      </c>
      <c r="K639" s="8">
        <v>31</v>
      </c>
      <c r="L639" s="11" t="s">
        <v>20</v>
      </c>
      <c r="M639" s="44" t="str">
        <f t="shared" si="15"/>
        <v>Confirmado</v>
      </c>
      <c r="N639" s="30"/>
      <c r="O639" s="30"/>
      <c r="P639" s="44" t="str">
        <f t="shared" si="16"/>
        <v>HONDURAS</v>
      </c>
      <c r="Q639" s="30"/>
    </row>
    <row r="640" spans="1:17" ht="14.25" customHeight="1">
      <c r="A640" s="41" t="str">
        <f t="shared" si="12"/>
        <v>San Pedro Sula43947629</v>
      </c>
      <c r="B640" s="41" t="str">
        <f>+COVID_CL_CONFIRMA!$H640&amp;COVID_CL_CONFIRMA!$E640</f>
        <v>San Pedro Sula43947</v>
      </c>
      <c r="C640" s="41" t="str">
        <f t="shared" si="1"/>
        <v>Cortes43947</v>
      </c>
      <c r="D640" s="42">
        <f t="shared" si="2"/>
        <v>629</v>
      </c>
      <c r="E640" s="31">
        <v>43947</v>
      </c>
      <c r="F640" s="42">
        <f>+IFERROR(VLOOKUP(COVID_CL_CONFIRMA!$G640,'LOCALIZA HN'!$Q$9:$R$26,2,0),99)</f>
        <v>5</v>
      </c>
      <c r="G640" s="6" t="s">
        <v>32</v>
      </c>
      <c r="H640" s="12" t="s">
        <v>33</v>
      </c>
      <c r="I640" s="42" t="str">
        <f>+IFERROR(IF(VALUE(MID(VLOOKUP(H640,'LOCALIZA HN'!$B$9:$O$306,8,0),2,1))&lt;&gt;COVID_CL_CONFIRMA!$F640,"Error",VLOOKUP(H640,'LOCALIZA HN'!$B$9:$O$306,8,0)),99999)</f>
        <v>0501</v>
      </c>
      <c r="J640" s="8" t="s">
        <v>19</v>
      </c>
      <c r="K640" s="8">
        <v>37</v>
      </c>
      <c r="L640" s="11" t="s">
        <v>20</v>
      </c>
      <c r="M640" s="44" t="str">
        <f t="shared" si="15"/>
        <v>Confirmado</v>
      </c>
      <c r="N640" s="30"/>
      <c r="O640" s="30"/>
      <c r="P640" s="44" t="str">
        <f t="shared" si="16"/>
        <v>HONDURAS</v>
      </c>
      <c r="Q640" s="30"/>
    </row>
    <row r="641" spans="1:17" ht="14.25" customHeight="1">
      <c r="A641" s="41" t="str">
        <f t="shared" si="12"/>
        <v>San Pedro Sula43947630</v>
      </c>
      <c r="B641" s="41" t="str">
        <f>+COVID_CL_CONFIRMA!$H641&amp;COVID_CL_CONFIRMA!$E641</f>
        <v>San Pedro Sula43947</v>
      </c>
      <c r="C641" s="41" t="str">
        <f t="shared" si="1"/>
        <v>Cortes43947</v>
      </c>
      <c r="D641" s="42">
        <f t="shared" si="2"/>
        <v>630</v>
      </c>
      <c r="E641" s="31">
        <v>43947</v>
      </c>
      <c r="F641" s="42">
        <f>+IFERROR(VLOOKUP(COVID_CL_CONFIRMA!$G641,'LOCALIZA HN'!$Q$9:$R$26,2,0),99)</f>
        <v>5</v>
      </c>
      <c r="G641" s="6" t="s">
        <v>32</v>
      </c>
      <c r="H641" s="12" t="s">
        <v>33</v>
      </c>
      <c r="I641" s="42" t="str">
        <f>+IFERROR(IF(VALUE(MID(VLOOKUP(H641,'LOCALIZA HN'!$B$9:$O$306,8,0),2,1))&lt;&gt;COVID_CL_CONFIRMA!$F641,"Error",VLOOKUP(H641,'LOCALIZA HN'!$B$9:$O$306,8,0)),99999)</f>
        <v>0501</v>
      </c>
      <c r="J641" s="8" t="s">
        <v>19</v>
      </c>
      <c r="K641" s="8">
        <v>39</v>
      </c>
      <c r="L641" s="11" t="s">
        <v>20</v>
      </c>
      <c r="M641" s="44" t="str">
        <f t="shared" si="15"/>
        <v>Confirmado</v>
      </c>
      <c r="N641" s="30"/>
      <c r="O641" s="30"/>
      <c r="P641" s="44" t="str">
        <f t="shared" si="16"/>
        <v>HONDURAS</v>
      </c>
      <c r="Q641" s="30"/>
    </row>
    <row r="642" spans="1:17" ht="14.25" customHeight="1">
      <c r="A642" s="41" t="str">
        <f t="shared" si="12"/>
        <v>San Pedro Sula43947631</v>
      </c>
      <c r="B642" s="41" t="str">
        <f>+COVID_CL_CONFIRMA!$H642&amp;COVID_CL_CONFIRMA!$E642</f>
        <v>San Pedro Sula43947</v>
      </c>
      <c r="C642" s="41" t="str">
        <f t="shared" si="1"/>
        <v>Cortes43947</v>
      </c>
      <c r="D642" s="42">
        <f t="shared" si="2"/>
        <v>631</v>
      </c>
      <c r="E642" s="31">
        <v>43947</v>
      </c>
      <c r="F642" s="42">
        <f>+IFERROR(VLOOKUP(COVID_CL_CONFIRMA!$G642,'LOCALIZA HN'!$Q$9:$R$26,2,0),99)</f>
        <v>5</v>
      </c>
      <c r="G642" s="6" t="s">
        <v>32</v>
      </c>
      <c r="H642" s="12" t="s">
        <v>33</v>
      </c>
      <c r="I642" s="42" t="str">
        <f>+IFERROR(IF(VALUE(MID(VLOOKUP(H642,'LOCALIZA HN'!$B$9:$O$306,8,0),2,1))&lt;&gt;COVID_CL_CONFIRMA!$F642,"Error",VLOOKUP(H642,'LOCALIZA HN'!$B$9:$O$306,8,0)),99999)</f>
        <v>0501</v>
      </c>
      <c r="J642" s="8" t="s">
        <v>28</v>
      </c>
      <c r="K642" s="8">
        <v>61</v>
      </c>
      <c r="L642" s="11" t="s">
        <v>20</v>
      </c>
      <c r="M642" s="44" t="str">
        <f t="shared" si="15"/>
        <v>Confirmado</v>
      </c>
      <c r="N642" s="30"/>
      <c r="O642" s="30"/>
      <c r="P642" s="44" t="str">
        <f t="shared" si="16"/>
        <v>HONDURAS</v>
      </c>
      <c r="Q642" s="30"/>
    </row>
    <row r="643" spans="1:17" ht="14.25" customHeight="1">
      <c r="A643" s="41" t="str">
        <f t="shared" si="12"/>
        <v>Potrerillos43947632</v>
      </c>
      <c r="B643" s="41" t="str">
        <f>+COVID_CL_CONFIRMA!$H643&amp;COVID_CL_CONFIRMA!$E643</f>
        <v>Potrerillos43947</v>
      </c>
      <c r="C643" s="41" t="str">
        <f t="shared" si="1"/>
        <v>Cortes43947</v>
      </c>
      <c r="D643" s="42">
        <f t="shared" si="2"/>
        <v>632</v>
      </c>
      <c r="E643" s="31">
        <v>43947</v>
      </c>
      <c r="F643" s="42">
        <f>+IFERROR(VLOOKUP(COVID_CL_CONFIRMA!$G643,'LOCALIZA HN'!$Q$9:$R$26,2,0),99)</f>
        <v>5</v>
      </c>
      <c r="G643" s="6" t="s">
        <v>32</v>
      </c>
      <c r="H643" s="12" t="s">
        <v>72</v>
      </c>
      <c r="I643" s="42" t="str">
        <f>+IFERROR(IF(VALUE(MID(VLOOKUP(H643,'LOCALIZA HN'!$B$9:$O$306,8,0),2,1))&lt;&gt;COVID_CL_CONFIRMA!$F643,"Error",VLOOKUP(H643,'LOCALIZA HN'!$B$9:$O$306,8,0)),99999)</f>
        <v>0505</v>
      </c>
      <c r="J643" s="8" t="s">
        <v>19</v>
      </c>
      <c r="K643" s="8">
        <v>27</v>
      </c>
      <c r="L643" s="11" t="s">
        <v>20</v>
      </c>
      <c r="M643" s="44" t="str">
        <f t="shared" si="15"/>
        <v>Confirmado</v>
      </c>
      <c r="N643" s="30"/>
      <c r="O643" s="30"/>
      <c r="P643" s="44" t="str">
        <f t="shared" si="16"/>
        <v>HONDURAS</v>
      </c>
      <c r="Q643" s="30"/>
    </row>
    <row r="644" spans="1:17" ht="14.25" customHeight="1">
      <c r="A644" s="41" t="str">
        <f t="shared" si="12"/>
        <v>San Pedro Sula43947633</v>
      </c>
      <c r="B644" s="41" t="str">
        <f>+COVID_CL_CONFIRMA!$H644&amp;COVID_CL_CONFIRMA!$E644</f>
        <v>San Pedro Sula43947</v>
      </c>
      <c r="C644" s="41" t="str">
        <f t="shared" si="1"/>
        <v>Cortes43947</v>
      </c>
      <c r="D644" s="42">
        <f t="shared" si="2"/>
        <v>633</v>
      </c>
      <c r="E644" s="31">
        <v>43947</v>
      </c>
      <c r="F644" s="42">
        <f>+IFERROR(VLOOKUP(COVID_CL_CONFIRMA!$G644,'LOCALIZA HN'!$Q$9:$R$26,2,0),99)</f>
        <v>5</v>
      </c>
      <c r="G644" s="6" t="s">
        <v>32</v>
      </c>
      <c r="H644" s="12" t="s">
        <v>33</v>
      </c>
      <c r="I644" s="42" t="str">
        <f>+IFERROR(IF(VALUE(MID(VLOOKUP(H644,'LOCALIZA HN'!$B$9:$O$306,8,0),2,1))&lt;&gt;COVID_CL_CONFIRMA!$F644,"Error",VLOOKUP(H644,'LOCALIZA HN'!$B$9:$O$306,8,0)),99999)</f>
        <v>0501</v>
      </c>
      <c r="J644" s="8" t="s">
        <v>28</v>
      </c>
      <c r="K644" s="8">
        <v>42</v>
      </c>
      <c r="L644" s="11" t="s">
        <v>20</v>
      </c>
      <c r="M644" s="44" t="str">
        <f t="shared" si="15"/>
        <v>Confirmado</v>
      </c>
      <c r="N644" s="30"/>
      <c r="O644" s="30"/>
      <c r="P644" s="44" t="str">
        <f t="shared" si="16"/>
        <v>HONDURAS</v>
      </c>
      <c r="Q644" s="30"/>
    </row>
    <row r="645" spans="1:17" ht="14.25" customHeight="1">
      <c r="A645" s="41" t="str">
        <f t="shared" si="12"/>
        <v>San Pedro Sula43947634</v>
      </c>
      <c r="B645" s="41" t="str">
        <f>+COVID_CL_CONFIRMA!$H645&amp;COVID_CL_CONFIRMA!$E645</f>
        <v>San Pedro Sula43947</v>
      </c>
      <c r="C645" s="41" t="str">
        <f t="shared" si="1"/>
        <v>Cortes43947</v>
      </c>
      <c r="D645" s="42">
        <f t="shared" si="2"/>
        <v>634</v>
      </c>
      <c r="E645" s="31">
        <v>43947</v>
      </c>
      <c r="F645" s="42">
        <f>+IFERROR(VLOOKUP(COVID_CL_CONFIRMA!$G645,'LOCALIZA HN'!$Q$9:$R$26,2,0),99)</f>
        <v>5</v>
      </c>
      <c r="G645" s="6" t="s">
        <v>32</v>
      </c>
      <c r="H645" s="12" t="s">
        <v>33</v>
      </c>
      <c r="I645" s="42" t="str">
        <f>+IFERROR(IF(VALUE(MID(VLOOKUP(H645,'LOCALIZA HN'!$B$9:$O$306,8,0),2,1))&lt;&gt;COVID_CL_CONFIRMA!$F645,"Error",VLOOKUP(H645,'LOCALIZA HN'!$B$9:$O$306,8,0)),99999)</f>
        <v>0501</v>
      </c>
      <c r="J645" s="8" t="s">
        <v>28</v>
      </c>
      <c r="K645" s="8">
        <v>44</v>
      </c>
      <c r="L645" s="11" t="s">
        <v>20</v>
      </c>
      <c r="M645" s="44" t="str">
        <f t="shared" si="15"/>
        <v>Confirmado</v>
      </c>
      <c r="N645" s="30"/>
      <c r="O645" s="30"/>
      <c r="P645" s="44" t="str">
        <f t="shared" si="16"/>
        <v>HONDURAS</v>
      </c>
      <c r="Q645" s="30"/>
    </row>
    <row r="646" spans="1:17" ht="14.25" customHeight="1">
      <c r="A646" s="41" t="str">
        <f t="shared" si="12"/>
        <v>San Pedro Sula43947635</v>
      </c>
      <c r="B646" s="41" t="str">
        <f>+COVID_CL_CONFIRMA!$H646&amp;COVID_CL_CONFIRMA!$E646</f>
        <v>San Pedro Sula43947</v>
      </c>
      <c r="C646" s="41" t="str">
        <f t="shared" si="1"/>
        <v>Cortes43947</v>
      </c>
      <c r="D646" s="42">
        <f t="shared" si="2"/>
        <v>635</v>
      </c>
      <c r="E646" s="31">
        <v>43947</v>
      </c>
      <c r="F646" s="42">
        <f>+IFERROR(VLOOKUP(COVID_CL_CONFIRMA!$G646,'LOCALIZA HN'!$Q$9:$R$26,2,0),99)</f>
        <v>5</v>
      </c>
      <c r="G646" s="6" t="s">
        <v>32</v>
      </c>
      <c r="H646" s="12" t="s">
        <v>33</v>
      </c>
      <c r="I646" s="42" t="str">
        <f>+IFERROR(IF(VALUE(MID(VLOOKUP(H646,'LOCALIZA HN'!$B$9:$O$306,8,0),2,1))&lt;&gt;COVID_CL_CONFIRMA!$F646,"Error",VLOOKUP(H646,'LOCALIZA HN'!$B$9:$O$306,8,0)),99999)</f>
        <v>0501</v>
      </c>
      <c r="J646" s="8" t="s">
        <v>28</v>
      </c>
      <c r="K646" s="8">
        <v>40</v>
      </c>
      <c r="L646" s="11" t="s">
        <v>20</v>
      </c>
      <c r="M646" s="44" t="str">
        <f t="shared" si="15"/>
        <v>Confirmado</v>
      </c>
      <c r="N646" s="30"/>
      <c r="O646" s="30"/>
      <c r="P646" s="44" t="str">
        <f t="shared" si="16"/>
        <v>HONDURAS</v>
      </c>
      <c r="Q646" s="30"/>
    </row>
    <row r="647" spans="1:17" ht="14.25" customHeight="1">
      <c r="A647" s="41" t="str">
        <f t="shared" si="12"/>
        <v>Villanueva43947636</v>
      </c>
      <c r="B647" s="41" t="str">
        <f>+COVID_CL_CONFIRMA!$H647&amp;COVID_CL_CONFIRMA!$E647</f>
        <v>Villanueva43947</v>
      </c>
      <c r="C647" s="41" t="str">
        <f t="shared" si="1"/>
        <v>Cortes43947</v>
      </c>
      <c r="D647" s="42">
        <f t="shared" si="2"/>
        <v>636</v>
      </c>
      <c r="E647" s="31">
        <v>43947</v>
      </c>
      <c r="F647" s="42">
        <f>+IFERROR(VLOOKUP(COVID_CL_CONFIRMA!$G647,'LOCALIZA HN'!$Q$9:$R$26,2,0),99)</f>
        <v>5</v>
      </c>
      <c r="G647" s="6" t="s">
        <v>32</v>
      </c>
      <c r="H647" s="12" t="s">
        <v>39</v>
      </c>
      <c r="I647" s="42" t="str">
        <f>+IFERROR(IF(VALUE(MID(VLOOKUP(H647,'LOCALIZA HN'!$B$9:$O$306,8,0),2,1))&lt;&gt;COVID_CL_CONFIRMA!$F647,"Error",VLOOKUP(H647,'LOCALIZA HN'!$B$9:$O$306,8,0)),99999)</f>
        <v>0511</v>
      </c>
      <c r="J647" s="8" t="s">
        <v>28</v>
      </c>
      <c r="K647" s="8">
        <v>39</v>
      </c>
      <c r="L647" s="11" t="s">
        <v>20</v>
      </c>
      <c r="M647" s="44" t="str">
        <f t="shared" si="15"/>
        <v>Confirmado</v>
      </c>
      <c r="N647" s="30"/>
      <c r="O647" s="30"/>
      <c r="P647" s="44" t="str">
        <f t="shared" si="16"/>
        <v>HONDURAS</v>
      </c>
      <c r="Q647" s="30"/>
    </row>
    <row r="648" spans="1:17" ht="14.25" customHeight="1">
      <c r="A648" s="41" t="str">
        <f t="shared" si="12"/>
        <v>San Pedro Sula43947637</v>
      </c>
      <c r="B648" s="41" t="str">
        <f>+COVID_CL_CONFIRMA!$H648&amp;COVID_CL_CONFIRMA!$E648</f>
        <v>San Pedro Sula43947</v>
      </c>
      <c r="C648" s="41" t="str">
        <f t="shared" si="1"/>
        <v>Cortes43947</v>
      </c>
      <c r="D648" s="42">
        <f t="shared" si="2"/>
        <v>637</v>
      </c>
      <c r="E648" s="31">
        <v>43947</v>
      </c>
      <c r="F648" s="42">
        <f>+IFERROR(VLOOKUP(COVID_CL_CONFIRMA!$G648,'LOCALIZA HN'!$Q$9:$R$26,2,0),99)</f>
        <v>5</v>
      </c>
      <c r="G648" s="6" t="s">
        <v>32</v>
      </c>
      <c r="H648" s="12" t="s">
        <v>33</v>
      </c>
      <c r="I648" s="42" t="str">
        <f>+IFERROR(IF(VALUE(MID(VLOOKUP(H648,'LOCALIZA HN'!$B$9:$O$306,8,0),2,1))&lt;&gt;COVID_CL_CONFIRMA!$F648,"Error",VLOOKUP(H648,'LOCALIZA HN'!$B$9:$O$306,8,0)),99999)</f>
        <v>0501</v>
      </c>
      <c r="J648" s="8" t="s">
        <v>28</v>
      </c>
      <c r="K648" s="8">
        <v>27</v>
      </c>
      <c r="L648" s="11" t="s">
        <v>20</v>
      </c>
      <c r="M648" s="44" t="str">
        <f t="shared" si="15"/>
        <v>Confirmado</v>
      </c>
      <c r="N648" s="30"/>
      <c r="O648" s="30"/>
      <c r="P648" s="44" t="str">
        <f t="shared" si="16"/>
        <v>HONDURAS</v>
      </c>
      <c r="Q648" s="30"/>
    </row>
    <row r="649" spans="1:17" ht="14.25" customHeight="1">
      <c r="A649" s="41" t="str">
        <f t="shared" si="12"/>
        <v>San Pedro Sula43947638</v>
      </c>
      <c r="B649" s="41" t="str">
        <f>+COVID_CL_CONFIRMA!$H649&amp;COVID_CL_CONFIRMA!$E649</f>
        <v>San Pedro Sula43947</v>
      </c>
      <c r="C649" s="41" t="str">
        <f t="shared" si="1"/>
        <v>Cortes43947</v>
      </c>
      <c r="D649" s="42">
        <f t="shared" si="2"/>
        <v>638</v>
      </c>
      <c r="E649" s="31">
        <v>43947</v>
      </c>
      <c r="F649" s="42">
        <f>+IFERROR(VLOOKUP(COVID_CL_CONFIRMA!$G649,'LOCALIZA HN'!$Q$9:$R$26,2,0),99)</f>
        <v>5</v>
      </c>
      <c r="G649" s="6" t="s">
        <v>32</v>
      </c>
      <c r="H649" s="12" t="s">
        <v>33</v>
      </c>
      <c r="I649" s="42" t="str">
        <f>+IFERROR(IF(VALUE(MID(VLOOKUP(H649,'LOCALIZA HN'!$B$9:$O$306,8,0),2,1))&lt;&gt;COVID_CL_CONFIRMA!$F649,"Error",VLOOKUP(H649,'LOCALIZA HN'!$B$9:$O$306,8,0)),99999)</f>
        <v>0501</v>
      </c>
      <c r="J649" s="8" t="s">
        <v>28</v>
      </c>
      <c r="K649" s="8">
        <v>23</v>
      </c>
      <c r="L649" s="11" t="s">
        <v>20</v>
      </c>
      <c r="M649" s="44" t="str">
        <f t="shared" si="15"/>
        <v>Confirmado</v>
      </c>
      <c r="N649" s="30"/>
      <c r="O649" s="30"/>
      <c r="P649" s="44" t="str">
        <f t="shared" si="16"/>
        <v>HONDURAS</v>
      </c>
      <c r="Q649" s="30"/>
    </row>
    <row r="650" spans="1:17" ht="14.25" customHeight="1">
      <c r="A650" s="41" t="str">
        <f t="shared" si="12"/>
        <v>San Pedro Sula43947639</v>
      </c>
      <c r="B650" s="41" t="str">
        <f>+COVID_CL_CONFIRMA!$H650&amp;COVID_CL_CONFIRMA!$E650</f>
        <v>San Pedro Sula43947</v>
      </c>
      <c r="C650" s="41" t="str">
        <f t="shared" si="1"/>
        <v>Cortes43947</v>
      </c>
      <c r="D650" s="42">
        <f t="shared" si="2"/>
        <v>639</v>
      </c>
      <c r="E650" s="31">
        <v>43947</v>
      </c>
      <c r="F650" s="42">
        <f>+IFERROR(VLOOKUP(COVID_CL_CONFIRMA!$G650,'LOCALIZA HN'!$Q$9:$R$26,2,0),99)</f>
        <v>5</v>
      </c>
      <c r="G650" s="6" t="s">
        <v>32</v>
      </c>
      <c r="H650" s="12" t="s">
        <v>33</v>
      </c>
      <c r="I650" s="42" t="str">
        <f>+IFERROR(IF(VALUE(MID(VLOOKUP(H650,'LOCALIZA HN'!$B$9:$O$306,8,0),2,1))&lt;&gt;COVID_CL_CONFIRMA!$F650,"Error",VLOOKUP(H650,'LOCALIZA HN'!$B$9:$O$306,8,0)),99999)</f>
        <v>0501</v>
      </c>
      <c r="J650" s="8" t="s">
        <v>28</v>
      </c>
      <c r="K650" s="8">
        <v>43</v>
      </c>
      <c r="L650" s="11" t="s">
        <v>20</v>
      </c>
      <c r="M650" s="44" t="str">
        <f t="shared" si="15"/>
        <v>Confirmado</v>
      </c>
      <c r="N650" s="30"/>
      <c r="O650" s="30"/>
      <c r="P650" s="44" t="str">
        <f t="shared" si="16"/>
        <v>HONDURAS</v>
      </c>
      <c r="Q650" s="30"/>
    </row>
    <row r="651" spans="1:17" ht="14.25" customHeight="1">
      <c r="A651" s="41" t="str">
        <f t="shared" si="12"/>
        <v>San Pedro Sula43947640</v>
      </c>
      <c r="B651" s="41" t="str">
        <f>+COVID_CL_CONFIRMA!$H651&amp;COVID_CL_CONFIRMA!$E651</f>
        <v>San Pedro Sula43947</v>
      </c>
      <c r="C651" s="41" t="str">
        <f t="shared" si="1"/>
        <v>Cortes43947</v>
      </c>
      <c r="D651" s="42">
        <f t="shared" si="2"/>
        <v>640</v>
      </c>
      <c r="E651" s="31">
        <v>43947</v>
      </c>
      <c r="F651" s="42">
        <f>+IFERROR(VLOOKUP(COVID_CL_CONFIRMA!$G651,'LOCALIZA HN'!$Q$9:$R$26,2,0),99)</f>
        <v>5</v>
      </c>
      <c r="G651" s="6" t="s">
        <v>32</v>
      </c>
      <c r="H651" s="12" t="s">
        <v>33</v>
      </c>
      <c r="I651" s="42" t="str">
        <f>+IFERROR(IF(VALUE(MID(VLOOKUP(H651,'LOCALIZA HN'!$B$9:$O$306,8,0),2,1))&lt;&gt;COVID_CL_CONFIRMA!$F651,"Error",VLOOKUP(H651,'LOCALIZA HN'!$B$9:$O$306,8,0)),99999)</f>
        <v>0501</v>
      </c>
      <c r="J651" s="8" t="s">
        <v>28</v>
      </c>
      <c r="K651" s="8">
        <v>34</v>
      </c>
      <c r="L651" s="11" t="s">
        <v>20</v>
      </c>
      <c r="M651" s="44" t="str">
        <f t="shared" si="15"/>
        <v>Confirmado</v>
      </c>
      <c r="N651" s="30"/>
      <c r="O651" s="30"/>
      <c r="P651" s="44" t="str">
        <f t="shared" si="16"/>
        <v>HONDURAS</v>
      </c>
      <c r="Q651" s="30"/>
    </row>
    <row r="652" spans="1:17" ht="14.25" customHeight="1">
      <c r="A652" s="41" t="str">
        <f t="shared" si="12"/>
        <v>San Pedro Sula43947641</v>
      </c>
      <c r="B652" s="41" t="str">
        <f>+COVID_CL_CONFIRMA!$H652&amp;COVID_CL_CONFIRMA!$E652</f>
        <v>San Pedro Sula43947</v>
      </c>
      <c r="C652" s="41" t="str">
        <f t="shared" si="1"/>
        <v>Cortes43947</v>
      </c>
      <c r="D652" s="42">
        <f t="shared" si="2"/>
        <v>641</v>
      </c>
      <c r="E652" s="31">
        <v>43947</v>
      </c>
      <c r="F652" s="42">
        <f>+IFERROR(VLOOKUP(COVID_CL_CONFIRMA!$G652,'LOCALIZA HN'!$Q$9:$R$26,2,0),99)</f>
        <v>5</v>
      </c>
      <c r="G652" s="6" t="s">
        <v>32</v>
      </c>
      <c r="H652" s="12" t="s">
        <v>33</v>
      </c>
      <c r="I652" s="42" t="str">
        <f>+IFERROR(IF(VALUE(MID(VLOOKUP(H652,'LOCALIZA HN'!$B$9:$O$306,8,0),2,1))&lt;&gt;COVID_CL_CONFIRMA!$F652,"Error",VLOOKUP(H652,'LOCALIZA HN'!$B$9:$O$306,8,0)),99999)</f>
        <v>0501</v>
      </c>
      <c r="J652" s="8" t="s">
        <v>28</v>
      </c>
      <c r="K652" s="8">
        <v>55</v>
      </c>
      <c r="L652" s="11" t="s">
        <v>20</v>
      </c>
      <c r="M652" s="44" t="str">
        <f t="shared" si="15"/>
        <v>Confirmado</v>
      </c>
      <c r="N652" s="30"/>
      <c r="O652" s="30"/>
      <c r="P652" s="44" t="str">
        <f t="shared" si="16"/>
        <v>HONDURAS</v>
      </c>
      <c r="Q652" s="30"/>
    </row>
    <row r="653" spans="1:17" ht="14.25" customHeight="1">
      <c r="A653" s="41" t="str">
        <f t="shared" si="12"/>
        <v>San Pedro Sula43947642</v>
      </c>
      <c r="B653" s="41" t="str">
        <f>+COVID_CL_CONFIRMA!$H653&amp;COVID_CL_CONFIRMA!$E653</f>
        <v>San Pedro Sula43947</v>
      </c>
      <c r="C653" s="41" t="str">
        <f t="shared" si="1"/>
        <v>Cortes43947</v>
      </c>
      <c r="D653" s="42">
        <f t="shared" si="2"/>
        <v>642</v>
      </c>
      <c r="E653" s="31">
        <v>43947</v>
      </c>
      <c r="F653" s="42">
        <f>+IFERROR(VLOOKUP(COVID_CL_CONFIRMA!$G653,'LOCALIZA HN'!$Q$9:$R$26,2,0),99)</f>
        <v>5</v>
      </c>
      <c r="G653" s="6" t="s">
        <v>32</v>
      </c>
      <c r="H653" s="12" t="s">
        <v>33</v>
      </c>
      <c r="I653" s="42" t="str">
        <f>+IFERROR(IF(VALUE(MID(VLOOKUP(H653,'LOCALIZA HN'!$B$9:$O$306,8,0),2,1))&lt;&gt;COVID_CL_CONFIRMA!$F653,"Error",VLOOKUP(H653,'LOCALIZA HN'!$B$9:$O$306,8,0)),99999)</f>
        <v>0501</v>
      </c>
      <c r="J653" s="8" t="s">
        <v>19</v>
      </c>
      <c r="K653" s="8">
        <v>20</v>
      </c>
      <c r="L653" s="11" t="s">
        <v>20</v>
      </c>
      <c r="M653" s="44" t="str">
        <f t="shared" si="15"/>
        <v>Confirmado</v>
      </c>
      <c r="N653" s="30"/>
      <c r="O653" s="30"/>
      <c r="P653" s="44" t="str">
        <f t="shared" si="16"/>
        <v>HONDURAS</v>
      </c>
      <c r="Q653" s="30"/>
    </row>
    <row r="654" spans="1:17" ht="14.25" customHeight="1">
      <c r="A654" s="41" t="str">
        <f t="shared" si="12"/>
        <v>San Pedro Sula43947643</v>
      </c>
      <c r="B654" s="41" t="str">
        <f>+COVID_CL_CONFIRMA!$H654&amp;COVID_CL_CONFIRMA!$E654</f>
        <v>San Pedro Sula43947</v>
      </c>
      <c r="C654" s="41" t="str">
        <f t="shared" si="1"/>
        <v>Cortes43947</v>
      </c>
      <c r="D654" s="42">
        <f t="shared" si="2"/>
        <v>643</v>
      </c>
      <c r="E654" s="31">
        <v>43947</v>
      </c>
      <c r="F654" s="42">
        <f>+IFERROR(VLOOKUP(COVID_CL_CONFIRMA!$G654,'LOCALIZA HN'!$Q$9:$R$26,2,0),99)</f>
        <v>5</v>
      </c>
      <c r="G654" s="6" t="s">
        <v>32</v>
      </c>
      <c r="H654" s="12" t="s">
        <v>33</v>
      </c>
      <c r="I654" s="42" t="str">
        <f>+IFERROR(IF(VALUE(MID(VLOOKUP(H654,'LOCALIZA HN'!$B$9:$O$306,8,0),2,1))&lt;&gt;COVID_CL_CONFIRMA!$F654,"Error",VLOOKUP(H654,'LOCALIZA HN'!$B$9:$O$306,8,0)),99999)</f>
        <v>0501</v>
      </c>
      <c r="J654" s="8" t="s">
        <v>28</v>
      </c>
      <c r="K654" s="8">
        <v>53</v>
      </c>
      <c r="L654" s="11" t="s">
        <v>20</v>
      </c>
      <c r="M654" s="44" t="str">
        <f t="shared" si="15"/>
        <v>Confirmado</v>
      </c>
      <c r="N654" s="30"/>
      <c r="O654" s="30"/>
      <c r="P654" s="44" t="str">
        <f t="shared" si="16"/>
        <v>HONDURAS</v>
      </c>
      <c r="Q654" s="30"/>
    </row>
    <row r="655" spans="1:17" ht="14.25" customHeight="1">
      <c r="A655" s="41" t="str">
        <f t="shared" si="12"/>
        <v>San Pedro Sula43947644</v>
      </c>
      <c r="B655" s="41" t="str">
        <f>+COVID_CL_CONFIRMA!$H655&amp;COVID_CL_CONFIRMA!$E655</f>
        <v>San Pedro Sula43947</v>
      </c>
      <c r="C655" s="41" t="str">
        <f t="shared" si="1"/>
        <v>Cortes43947</v>
      </c>
      <c r="D655" s="42">
        <f t="shared" si="2"/>
        <v>644</v>
      </c>
      <c r="E655" s="31">
        <v>43947</v>
      </c>
      <c r="F655" s="42">
        <f>+IFERROR(VLOOKUP(COVID_CL_CONFIRMA!$G655,'LOCALIZA HN'!$Q$9:$R$26,2,0),99)</f>
        <v>5</v>
      </c>
      <c r="G655" s="6" t="s">
        <v>32</v>
      </c>
      <c r="H655" s="12" t="s">
        <v>33</v>
      </c>
      <c r="I655" s="42" t="str">
        <f>+IFERROR(IF(VALUE(MID(VLOOKUP(H655,'LOCALIZA HN'!$B$9:$O$306,8,0),2,1))&lt;&gt;COVID_CL_CONFIRMA!$F655,"Error",VLOOKUP(H655,'LOCALIZA HN'!$B$9:$O$306,8,0)),99999)</f>
        <v>0501</v>
      </c>
      <c r="J655" s="8" t="s">
        <v>28</v>
      </c>
      <c r="K655" s="8">
        <v>31</v>
      </c>
      <c r="L655" s="11" t="s">
        <v>20</v>
      </c>
      <c r="M655" s="44" t="str">
        <f t="shared" si="15"/>
        <v>Confirmado</v>
      </c>
      <c r="N655" s="30"/>
      <c r="O655" s="30"/>
      <c r="P655" s="44" t="str">
        <f t="shared" si="16"/>
        <v>HONDURAS</v>
      </c>
      <c r="Q655" s="30"/>
    </row>
    <row r="656" spans="1:17" ht="14.25" customHeight="1">
      <c r="A656" s="41" t="str">
        <f t="shared" si="12"/>
        <v>San Pedro Sula43947645</v>
      </c>
      <c r="B656" s="41" t="str">
        <f>+COVID_CL_CONFIRMA!$H656&amp;COVID_CL_CONFIRMA!$E656</f>
        <v>San Pedro Sula43947</v>
      </c>
      <c r="C656" s="41" t="str">
        <f t="shared" si="1"/>
        <v>Cortes43947</v>
      </c>
      <c r="D656" s="42">
        <f t="shared" si="2"/>
        <v>645</v>
      </c>
      <c r="E656" s="31">
        <v>43947</v>
      </c>
      <c r="F656" s="42">
        <f>+IFERROR(VLOOKUP(COVID_CL_CONFIRMA!$G656,'LOCALIZA HN'!$Q$9:$R$26,2,0),99)</f>
        <v>5</v>
      </c>
      <c r="G656" s="6" t="s">
        <v>32</v>
      </c>
      <c r="H656" s="12" t="s">
        <v>33</v>
      </c>
      <c r="I656" s="42" t="str">
        <f>+IFERROR(IF(VALUE(MID(VLOOKUP(H656,'LOCALIZA HN'!$B$9:$O$306,8,0),2,1))&lt;&gt;COVID_CL_CONFIRMA!$F656,"Error",VLOOKUP(H656,'LOCALIZA HN'!$B$9:$O$306,8,0)),99999)</f>
        <v>0501</v>
      </c>
      <c r="J656" s="8" t="s">
        <v>19</v>
      </c>
      <c r="K656" s="8">
        <v>33</v>
      </c>
      <c r="L656" s="11" t="s">
        <v>20</v>
      </c>
      <c r="M656" s="44" t="str">
        <f t="shared" si="15"/>
        <v>Confirmado</v>
      </c>
      <c r="N656" s="30"/>
      <c r="O656" s="30"/>
      <c r="P656" s="44" t="str">
        <f t="shared" si="16"/>
        <v>HONDURAS</v>
      </c>
      <c r="Q656" s="30"/>
    </row>
    <row r="657" spans="1:17" ht="14.25" customHeight="1">
      <c r="A657" s="41" t="str">
        <f t="shared" si="12"/>
        <v>San Pedro Sula43947646</v>
      </c>
      <c r="B657" s="41" t="str">
        <f>+COVID_CL_CONFIRMA!$H657&amp;COVID_CL_CONFIRMA!$E657</f>
        <v>San Pedro Sula43947</v>
      </c>
      <c r="C657" s="41" t="str">
        <f t="shared" si="1"/>
        <v>Cortes43947</v>
      </c>
      <c r="D657" s="42">
        <f t="shared" si="2"/>
        <v>646</v>
      </c>
      <c r="E657" s="31">
        <v>43947</v>
      </c>
      <c r="F657" s="42">
        <f>+IFERROR(VLOOKUP(COVID_CL_CONFIRMA!$G657,'LOCALIZA HN'!$Q$9:$R$26,2,0),99)</f>
        <v>5</v>
      </c>
      <c r="G657" s="6" t="s">
        <v>32</v>
      </c>
      <c r="H657" s="12" t="s">
        <v>33</v>
      </c>
      <c r="I657" s="42" t="str">
        <f>+IFERROR(IF(VALUE(MID(VLOOKUP(H657,'LOCALIZA HN'!$B$9:$O$306,8,0),2,1))&lt;&gt;COVID_CL_CONFIRMA!$F657,"Error",VLOOKUP(H657,'LOCALIZA HN'!$B$9:$O$306,8,0)),99999)</f>
        <v>0501</v>
      </c>
      <c r="J657" s="8" t="s">
        <v>19</v>
      </c>
      <c r="K657" s="8">
        <v>30</v>
      </c>
      <c r="L657" s="11" t="s">
        <v>20</v>
      </c>
      <c r="M657" s="44" t="str">
        <f t="shared" si="15"/>
        <v>Confirmado</v>
      </c>
      <c r="N657" s="30"/>
      <c r="O657" s="30"/>
      <c r="P657" s="44" t="str">
        <f t="shared" si="16"/>
        <v>HONDURAS</v>
      </c>
      <c r="Q657" s="30"/>
    </row>
    <row r="658" spans="1:17" ht="14.25" customHeight="1">
      <c r="A658" s="41" t="str">
        <f t="shared" si="12"/>
        <v>San Pedro Sula43947647</v>
      </c>
      <c r="B658" s="41" t="str">
        <f>+COVID_CL_CONFIRMA!$H658&amp;COVID_CL_CONFIRMA!$E658</f>
        <v>San Pedro Sula43947</v>
      </c>
      <c r="C658" s="41" t="str">
        <f t="shared" si="1"/>
        <v>Cortes43947</v>
      </c>
      <c r="D658" s="42">
        <f t="shared" si="2"/>
        <v>647</v>
      </c>
      <c r="E658" s="31">
        <v>43947</v>
      </c>
      <c r="F658" s="42">
        <f>+IFERROR(VLOOKUP(COVID_CL_CONFIRMA!$G658,'LOCALIZA HN'!$Q$9:$R$26,2,0),99)</f>
        <v>5</v>
      </c>
      <c r="G658" s="6" t="s">
        <v>32</v>
      </c>
      <c r="H658" s="12" t="s">
        <v>33</v>
      </c>
      <c r="I658" s="42" t="str">
        <f>+IFERROR(IF(VALUE(MID(VLOOKUP(H658,'LOCALIZA HN'!$B$9:$O$306,8,0),2,1))&lt;&gt;COVID_CL_CONFIRMA!$F658,"Error",VLOOKUP(H658,'LOCALIZA HN'!$B$9:$O$306,8,0)),99999)</f>
        <v>0501</v>
      </c>
      <c r="J658" s="8" t="s">
        <v>28</v>
      </c>
      <c r="K658" s="8">
        <v>26</v>
      </c>
      <c r="L658" s="11" t="s">
        <v>20</v>
      </c>
      <c r="M658" s="44" t="str">
        <f t="shared" si="15"/>
        <v>Confirmado</v>
      </c>
      <c r="N658" s="30"/>
      <c r="O658" s="30"/>
      <c r="P658" s="44" t="str">
        <f t="shared" si="16"/>
        <v>HONDURAS</v>
      </c>
      <c r="Q658" s="30"/>
    </row>
    <row r="659" spans="1:17" ht="14.25" customHeight="1">
      <c r="A659" s="41" t="str">
        <f t="shared" si="12"/>
        <v>San Pedro Sula43947648</v>
      </c>
      <c r="B659" s="41" t="str">
        <f>+COVID_CL_CONFIRMA!$H659&amp;COVID_CL_CONFIRMA!$E659</f>
        <v>San Pedro Sula43947</v>
      </c>
      <c r="C659" s="41" t="str">
        <f t="shared" si="1"/>
        <v>Cortes43947</v>
      </c>
      <c r="D659" s="42">
        <f t="shared" si="2"/>
        <v>648</v>
      </c>
      <c r="E659" s="31">
        <v>43947</v>
      </c>
      <c r="F659" s="42">
        <f>+IFERROR(VLOOKUP(COVID_CL_CONFIRMA!$G659,'LOCALIZA HN'!$Q$9:$R$26,2,0),99)</f>
        <v>5</v>
      </c>
      <c r="G659" s="6" t="s">
        <v>32</v>
      </c>
      <c r="H659" s="12" t="s">
        <v>33</v>
      </c>
      <c r="I659" s="42" t="str">
        <f>+IFERROR(IF(VALUE(MID(VLOOKUP(H659,'LOCALIZA HN'!$B$9:$O$306,8,0),2,1))&lt;&gt;COVID_CL_CONFIRMA!$F659,"Error",VLOOKUP(H659,'LOCALIZA HN'!$B$9:$O$306,8,0)),99999)</f>
        <v>0501</v>
      </c>
      <c r="J659" s="8" t="s">
        <v>19</v>
      </c>
      <c r="K659" s="8">
        <v>39</v>
      </c>
      <c r="L659" s="11" t="s">
        <v>20</v>
      </c>
      <c r="M659" s="44" t="str">
        <f t="shared" si="15"/>
        <v>Confirmado</v>
      </c>
      <c r="N659" s="30"/>
      <c r="O659" s="30"/>
      <c r="P659" s="44" t="str">
        <f t="shared" si="16"/>
        <v>HONDURAS</v>
      </c>
      <c r="Q659" s="30"/>
    </row>
    <row r="660" spans="1:17" ht="14.25" customHeight="1">
      <c r="A660" s="41" t="str">
        <f t="shared" si="12"/>
        <v>San Pedro Sula43947649</v>
      </c>
      <c r="B660" s="41" t="str">
        <f>+COVID_CL_CONFIRMA!$H660&amp;COVID_CL_CONFIRMA!$E660</f>
        <v>San Pedro Sula43947</v>
      </c>
      <c r="C660" s="41" t="str">
        <f t="shared" si="1"/>
        <v>Cortes43947</v>
      </c>
      <c r="D660" s="42">
        <f t="shared" si="2"/>
        <v>649</v>
      </c>
      <c r="E660" s="31">
        <v>43947</v>
      </c>
      <c r="F660" s="42">
        <f>+IFERROR(VLOOKUP(COVID_CL_CONFIRMA!$G660,'LOCALIZA HN'!$Q$9:$R$26,2,0),99)</f>
        <v>5</v>
      </c>
      <c r="G660" s="6" t="s">
        <v>32</v>
      </c>
      <c r="H660" s="12" t="s">
        <v>33</v>
      </c>
      <c r="I660" s="42" t="str">
        <f>+IFERROR(IF(VALUE(MID(VLOOKUP(H660,'LOCALIZA HN'!$B$9:$O$306,8,0),2,1))&lt;&gt;COVID_CL_CONFIRMA!$F660,"Error",VLOOKUP(H660,'LOCALIZA HN'!$B$9:$O$306,8,0)),99999)</f>
        <v>0501</v>
      </c>
      <c r="J660" s="8" t="s">
        <v>19</v>
      </c>
      <c r="K660" s="8">
        <v>64</v>
      </c>
      <c r="L660" s="11" t="s">
        <v>20</v>
      </c>
      <c r="M660" s="44" t="str">
        <f t="shared" si="15"/>
        <v>Confirmado</v>
      </c>
      <c r="N660" s="30"/>
      <c r="O660" s="30"/>
      <c r="P660" s="44" t="str">
        <f t="shared" si="16"/>
        <v>HONDURAS</v>
      </c>
      <c r="Q660" s="30"/>
    </row>
    <row r="661" spans="1:17" ht="14.25" customHeight="1">
      <c r="A661" s="41" t="str">
        <f t="shared" si="12"/>
        <v>San Pedro Sula43947650</v>
      </c>
      <c r="B661" s="41" t="str">
        <f>+COVID_CL_CONFIRMA!$H661&amp;COVID_CL_CONFIRMA!$E661</f>
        <v>San Pedro Sula43947</v>
      </c>
      <c r="C661" s="41" t="str">
        <f t="shared" si="1"/>
        <v>Cortes43947</v>
      </c>
      <c r="D661" s="42">
        <f t="shared" si="2"/>
        <v>650</v>
      </c>
      <c r="E661" s="31">
        <v>43947</v>
      </c>
      <c r="F661" s="42">
        <f>+IFERROR(VLOOKUP(COVID_CL_CONFIRMA!$G661,'LOCALIZA HN'!$Q$9:$R$26,2,0),99)</f>
        <v>5</v>
      </c>
      <c r="G661" s="6" t="s">
        <v>32</v>
      </c>
      <c r="H661" s="12" t="s">
        <v>33</v>
      </c>
      <c r="I661" s="42" t="str">
        <f>+IFERROR(IF(VALUE(MID(VLOOKUP(H661,'LOCALIZA HN'!$B$9:$O$306,8,0),2,1))&lt;&gt;COVID_CL_CONFIRMA!$F661,"Error",VLOOKUP(H661,'LOCALIZA HN'!$B$9:$O$306,8,0)),99999)</f>
        <v>0501</v>
      </c>
      <c r="J661" s="8" t="s">
        <v>19</v>
      </c>
      <c r="K661" s="8">
        <v>28</v>
      </c>
      <c r="L661" s="11" t="s">
        <v>20</v>
      </c>
      <c r="M661" s="44" t="str">
        <f t="shared" si="15"/>
        <v>Confirmado</v>
      </c>
      <c r="N661" s="30"/>
      <c r="O661" s="30"/>
      <c r="P661" s="44" t="str">
        <f t="shared" si="16"/>
        <v>HONDURAS</v>
      </c>
      <c r="Q661" s="30"/>
    </row>
    <row r="662" spans="1:17" ht="14.25" customHeight="1">
      <c r="A662" s="41" t="str">
        <f t="shared" si="12"/>
        <v>San Pedro Sula43947651</v>
      </c>
      <c r="B662" s="41" t="str">
        <f>+COVID_CL_CONFIRMA!$H662&amp;COVID_CL_CONFIRMA!$E662</f>
        <v>San Pedro Sula43947</v>
      </c>
      <c r="C662" s="41" t="str">
        <f t="shared" si="1"/>
        <v>Cortes43947</v>
      </c>
      <c r="D662" s="42">
        <f t="shared" si="2"/>
        <v>651</v>
      </c>
      <c r="E662" s="31">
        <v>43947</v>
      </c>
      <c r="F662" s="42">
        <f>+IFERROR(VLOOKUP(COVID_CL_CONFIRMA!$G662,'LOCALIZA HN'!$Q$9:$R$26,2,0),99)</f>
        <v>5</v>
      </c>
      <c r="G662" s="6" t="s">
        <v>32</v>
      </c>
      <c r="H662" s="12" t="s">
        <v>33</v>
      </c>
      <c r="I662" s="42" t="str">
        <f>+IFERROR(IF(VALUE(MID(VLOOKUP(H662,'LOCALIZA HN'!$B$9:$O$306,8,0),2,1))&lt;&gt;COVID_CL_CONFIRMA!$F662,"Error",VLOOKUP(H662,'LOCALIZA HN'!$B$9:$O$306,8,0)),99999)</f>
        <v>0501</v>
      </c>
      <c r="J662" s="8" t="s">
        <v>28</v>
      </c>
      <c r="K662" s="8">
        <v>38</v>
      </c>
      <c r="L662" s="11" t="s">
        <v>20</v>
      </c>
      <c r="M662" s="44" t="str">
        <f t="shared" si="15"/>
        <v>Confirmado</v>
      </c>
      <c r="N662" s="30"/>
      <c r="O662" s="30"/>
      <c r="P662" s="44" t="str">
        <f t="shared" si="16"/>
        <v>HONDURAS</v>
      </c>
      <c r="Q662" s="30"/>
    </row>
    <row r="663" spans="1:17" ht="14.25" customHeight="1">
      <c r="A663" s="41" t="str">
        <f t="shared" si="12"/>
        <v>San Pedro Sula43947652</v>
      </c>
      <c r="B663" s="41" t="str">
        <f>+COVID_CL_CONFIRMA!$H663&amp;COVID_CL_CONFIRMA!$E663</f>
        <v>San Pedro Sula43947</v>
      </c>
      <c r="C663" s="41" t="str">
        <f t="shared" si="1"/>
        <v>Cortes43947</v>
      </c>
      <c r="D663" s="42">
        <f t="shared" si="2"/>
        <v>652</v>
      </c>
      <c r="E663" s="31">
        <v>43947</v>
      </c>
      <c r="F663" s="42">
        <f>+IFERROR(VLOOKUP(COVID_CL_CONFIRMA!$G663,'LOCALIZA HN'!$Q$9:$R$26,2,0),99)</f>
        <v>5</v>
      </c>
      <c r="G663" s="6" t="s">
        <v>32</v>
      </c>
      <c r="H663" s="12" t="s">
        <v>33</v>
      </c>
      <c r="I663" s="42" t="str">
        <f>+IFERROR(IF(VALUE(MID(VLOOKUP(H663,'LOCALIZA HN'!$B$9:$O$306,8,0),2,1))&lt;&gt;COVID_CL_CONFIRMA!$F663,"Error",VLOOKUP(H663,'LOCALIZA HN'!$B$9:$O$306,8,0)),99999)</f>
        <v>0501</v>
      </c>
      <c r="J663" s="8" t="s">
        <v>19</v>
      </c>
      <c r="K663" s="8">
        <v>48</v>
      </c>
      <c r="L663" s="11" t="s">
        <v>20</v>
      </c>
      <c r="M663" s="44" t="str">
        <f t="shared" si="15"/>
        <v>Confirmado</v>
      </c>
      <c r="N663" s="30"/>
      <c r="O663" s="30"/>
      <c r="P663" s="44" t="str">
        <f t="shared" si="16"/>
        <v>HONDURAS</v>
      </c>
      <c r="Q663" s="30"/>
    </row>
    <row r="664" spans="1:17" ht="14.25" customHeight="1">
      <c r="A664" s="41" t="str">
        <f t="shared" si="12"/>
        <v>San Pedro Sula43947653</v>
      </c>
      <c r="B664" s="41" t="str">
        <f>+COVID_CL_CONFIRMA!$H664&amp;COVID_CL_CONFIRMA!$E664</f>
        <v>San Pedro Sula43947</v>
      </c>
      <c r="C664" s="41" t="str">
        <f t="shared" si="1"/>
        <v>Cortes43947</v>
      </c>
      <c r="D664" s="42">
        <f t="shared" si="2"/>
        <v>653</v>
      </c>
      <c r="E664" s="31">
        <v>43947</v>
      </c>
      <c r="F664" s="42">
        <f>+IFERROR(VLOOKUP(COVID_CL_CONFIRMA!$G664,'LOCALIZA HN'!$Q$9:$R$26,2,0),99)</f>
        <v>5</v>
      </c>
      <c r="G664" s="6" t="s">
        <v>32</v>
      </c>
      <c r="H664" s="12" t="s">
        <v>33</v>
      </c>
      <c r="I664" s="42" t="str">
        <f>+IFERROR(IF(VALUE(MID(VLOOKUP(H664,'LOCALIZA HN'!$B$9:$O$306,8,0),2,1))&lt;&gt;COVID_CL_CONFIRMA!$F664,"Error",VLOOKUP(H664,'LOCALIZA HN'!$B$9:$O$306,8,0)),99999)</f>
        <v>0501</v>
      </c>
      <c r="J664" s="8" t="s">
        <v>28</v>
      </c>
      <c r="K664" s="8">
        <v>52</v>
      </c>
      <c r="L664" s="11" t="s">
        <v>20</v>
      </c>
      <c r="M664" s="44" t="str">
        <f t="shared" si="15"/>
        <v>Confirmado</v>
      </c>
      <c r="N664" s="30"/>
      <c r="O664" s="30"/>
      <c r="P664" s="44" t="str">
        <f t="shared" si="16"/>
        <v>HONDURAS</v>
      </c>
      <c r="Q664" s="30"/>
    </row>
    <row r="665" spans="1:17" ht="14.25" customHeight="1">
      <c r="A665" s="41" t="str">
        <f t="shared" si="12"/>
        <v>San Pedro Sula43947654</v>
      </c>
      <c r="B665" s="41" t="str">
        <f>+COVID_CL_CONFIRMA!$H665&amp;COVID_CL_CONFIRMA!$E665</f>
        <v>San Pedro Sula43947</v>
      </c>
      <c r="C665" s="41" t="str">
        <f t="shared" si="1"/>
        <v>Cortes43947</v>
      </c>
      <c r="D665" s="42">
        <f t="shared" si="2"/>
        <v>654</v>
      </c>
      <c r="E665" s="31">
        <v>43947</v>
      </c>
      <c r="F665" s="42">
        <f>+IFERROR(VLOOKUP(COVID_CL_CONFIRMA!$G665,'LOCALIZA HN'!$Q$9:$R$26,2,0),99)</f>
        <v>5</v>
      </c>
      <c r="G665" s="6" t="s">
        <v>32</v>
      </c>
      <c r="H665" s="12" t="s">
        <v>33</v>
      </c>
      <c r="I665" s="42" t="str">
        <f>+IFERROR(IF(VALUE(MID(VLOOKUP(H665,'LOCALIZA HN'!$B$9:$O$306,8,0),2,1))&lt;&gt;COVID_CL_CONFIRMA!$F665,"Error",VLOOKUP(H665,'LOCALIZA HN'!$B$9:$O$306,8,0)),99999)</f>
        <v>0501</v>
      </c>
      <c r="J665" s="8" t="s">
        <v>28</v>
      </c>
      <c r="K665" s="8">
        <v>24</v>
      </c>
      <c r="L665" s="11" t="s">
        <v>20</v>
      </c>
      <c r="M665" s="44" t="str">
        <f t="shared" si="15"/>
        <v>Confirmado</v>
      </c>
      <c r="N665" s="30"/>
      <c r="O665" s="30"/>
      <c r="P665" s="44" t="str">
        <f t="shared" si="16"/>
        <v>HONDURAS</v>
      </c>
      <c r="Q665" s="30"/>
    </row>
    <row r="666" spans="1:17" ht="14.25" customHeight="1">
      <c r="A666" s="41" t="str">
        <f t="shared" si="12"/>
        <v>San Pedro Sula43947655</v>
      </c>
      <c r="B666" s="41" t="str">
        <f>+COVID_CL_CONFIRMA!$H666&amp;COVID_CL_CONFIRMA!$E666</f>
        <v>San Pedro Sula43947</v>
      </c>
      <c r="C666" s="41" t="str">
        <f t="shared" si="1"/>
        <v>Cortes43947</v>
      </c>
      <c r="D666" s="42">
        <f t="shared" si="2"/>
        <v>655</v>
      </c>
      <c r="E666" s="31">
        <v>43947</v>
      </c>
      <c r="F666" s="42">
        <f>+IFERROR(VLOOKUP(COVID_CL_CONFIRMA!$G666,'LOCALIZA HN'!$Q$9:$R$26,2,0),99)</f>
        <v>5</v>
      </c>
      <c r="G666" s="6" t="s">
        <v>32</v>
      </c>
      <c r="H666" s="12" t="s">
        <v>33</v>
      </c>
      <c r="I666" s="42" t="str">
        <f>+IFERROR(IF(VALUE(MID(VLOOKUP(H666,'LOCALIZA HN'!$B$9:$O$306,8,0),2,1))&lt;&gt;COVID_CL_CONFIRMA!$F666,"Error",VLOOKUP(H666,'LOCALIZA HN'!$B$9:$O$306,8,0)),99999)</f>
        <v>0501</v>
      </c>
      <c r="J666" s="8" t="s">
        <v>19</v>
      </c>
      <c r="K666" s="8">
        <v>60</v>
      </c>
      <c r="L666" s="11" t="s">
        <v>20</v>
      </c>
      <c r="M666" s="44" t="str">
        <f t="shared" si="15"/>
        <v>Confirmado</v>
      </c>
      <c r="N666" s="30"/>
      <c r="O666" s="30"/>
      <c r="P666" s="44" t="str">
        <f t="shared" si="16"/>
        <v>HONDURAS</v>
      </c>
      <c r="Q666" s="30"/>
    </row>
    <row r="667" spans="1:17" ht="14.25" customHeight="1">
      <c r="A667" s="41" t="str">
        <f t="shared" si="12"/>
        <v>San Pedro Sula43947656</v>
      </c>
      <c r="B667" s="41" t="str">
        <f>+COVID_CL_CONFIRMA!$H667&amp;COVID_CL_CONFIRMA!$E667</f>
        <v>San Pedro Sula43947</v>
      </c>
      <c r="C667" s="41" t="str">
        <f t="shared" si="1"/>
        <v>Cortes43947</v>
      </c>
      <c r="D667" s="42">
        <f t="shared" si="2"/>
        <v>656</v>
      </c>
      <c r="E667" s="31">
        <v>43947</v>
      </c>
      <c r="F667" s="42">
        <f>+IFERROR(VLOOKUP(COVID_CL_CONFIRMA!$G667,'LOCALIZA HN'!$Q$9:$R$26,2,0),99)</f>
        <v>5</v>
      </c>
      <c r="G667" s="6" t="s">
        <v>32</v>
      </c>
      <c r="H667" s="12" t="s">
        <v>33</v>
      </c>
      <c r="I667" s="42" t="str">
        <f>+IFERROR(IF(VALUE(MID(VLOOKUP(H667,'LOCALIZA HN'!$B$9:$O$306,8,0),2,1))&lt;&gt;COVID_CL_CONFIRMA!$F667,"Error",VLOOKUP(H667,'LOCALIZA HN'!$B$9:$O$306,8,0)),99999)</f>
        <v>0501</v>
      </c>
      <c r="J667" s="8" t="s">
        <v>28</v>
      </c>
      <c r="K667" s="8">
        <v>67</v>
      </c>
      <c r="L667" s="11" t="s">
        <v>20</v>
      </c>
      <c r="M667" s="44" t="str">
        <f t="shared" si="15"/>
        <v>Confirmado</v>
      </c>
      <c r="N667" s="30"/>
      <c r="O667" s="30"/>
      <c r="P667" s="44" t="str">
        <f t="shared" si="16"/>
        <v>HONDURAS</v>
      </c>
      <c r="Q667" s="30"/>
    </row>
    <row r="668" spans="1:17" ht="14.25" customHeight="1">
      <c r="A668" s="41" t="str">
        <f t="shared" si="12"/>
        <v>San Manuel43947657</v>
      </c>
      <c r="B668" s="41" t="str">
        <f>+COVID_CL_CONFIRMA!$H668&amp;COVID_CL_CONFIRMA!$E668</f>
        <v>San Manuel43947</v>
      </c>
      <c r="C668" s="41" t="str">
        <f t="shared" si="1"/>
        <v>Cortes43947</v>
      </c>
      <c r="D668" s="42">
        <f t="shared" si="2"/>
        <v>657</v>
      </c>
      <c r="E668" s="31">
        <v>43947</v>
      </c>
      <c r="F668" s="42">
        <f>+IFERROR(VLOOKUP(COVID_CL_CONFIRMA!$G668,'LOCALIZA HN'!$Q$9:$R$26,2,0),99)</f>
        <v>5</v>
      </c>
      <c r="G668" s="6" t="s">
        <v>32</v>
      </c>
      <c r="H668" s="12" t="s">
        <v>56</v>
      </c>
      <c r="I668" s="42" t="str">
        <f>+IFERROR(IF(VALUE(MID(VLOOKUP(H668,'LOCALIZA HN'!$B$9:$O$306,8,0),2,1))&lt;&gt;COVID_CL_CONFIRMA!$F668,"Error",VLOOKUP(H668,'LOCALIZA HN'!$B$9:$O$306,8,0)),99999)</f>
        <v>0509</v>
      </c>
      <c r="J668" s="8" t="s">
        <v>28</v>
      </c>
      <c r="K668" s="8">
        <v>65</v>
      </c>
      <c r="L668" s="11" t="s">
        <v>20</v>
      </c>
      <c r="M668" s="44" t="str">
        <f t="shared" si="15"/>
        <v>Confirmado</v>
      </c>
      <c r="N668" s="30"/>
      <c r="O668" s="30"/>
      <c r="P668" s="44" t="str">
        <f t="shared" si="16"/>
        <v>HONDURAS</v>
      </c>
      <c r="Q668" s="30"/>
    </row>
    <row r="669" spans="1:17" ht="14.25" customHeight="1">
      <c r="A669" s="41" t="str">
        <f t="shared" si="12"/>
        <v>San Pedro Sula43947658</v>
      </c>
      <c r="B669" s="41" t="str">
        <f>+COVID_CL_CONFIRMA!$H669&amp;COVID_CL_CONFIRMA!$E669</f>
        <v>San Pedro Sula43947</v>
      </c>
      <c r="C669" s="41" t="str">
        <f t="shared" si="1"/>
        <v>Cortes43947</v>
      </c>
      <c r="D669" s="42">
        <f t="shared" si="2"/>
        <v>658</v>
      </c>
      <c r="E669" s="31">
        <v>43947</v>
      </c>
      <c r="F669" s="42">
        <f>+IFERROR(VLOOKUP(COVID_CL_CONFIRMA!$G669,'LOCALIZA HN'!$Q$9:$R$26,2,0),99)</f>
        <v>5</v>
      </c>
      <c r="G669" s="6" t="s">
        <v>32</v>
      </c>
      <c r="H669" s="12" t="s">
        <v>33</v>
      </c>
      <c r="I669" s="42" t="str">
        <f>+IFERROR(IF(VALUE(MID(VLOOKUP(H669,'LOCALIZA HN'!$B$9:$O$306,8,0),2,1))&lt;&gt;COVID_CL_CONFIRMA!$F669,"Error",VLOOKUP(H669,'LOCALIZA HN'!$B$9:$O$306,8,0)),99999)</f>
        <v>0501</v>
      </c>
      <c r="J669" s="8" t="s">
        <v>28</v>
      </c>
      <c r="K669" s="8">
        <v>35</v>
      </c>
      <c r="L669" s="11" t="s">
        <v>20</v>
      </c>
      <c r="M669" s="44" t="str">
        <f t="shared" si="15"/>
        <v>Confirmado</v>
      </c>
      <c r="N669" s="30"/>
      <c r="O669" s="30"/>
      <c r="P669" s="44" t="str">
        <f t="shared" si="16"/>
        <v>HONDURAS</v>
      </c>
      <c r="Q669" s="30"/>
    </row>
    <row r="670" spans="1:17" ht="14.25" customHeight="1">
      <c r="A670" s="41" t="str">
        <f t="shared" si="12"/>
        <v>San Pedro Sula43947659</v>
      </c>
      <c r="B670" s="41" t="str">
        <f>+COVID_CL_CONFIRMA!$H670&amp;COVID_CL_CONFIRMA!$E670</f>
        <v>San Pedro Sula43947</v>
      </c>
      <c r="C670" s="41" t="str">
        <f t="shared" si="1"/>
        <v>Cortes43947</v>
      </c>
      <c r="D670" s="42">
        <f t="shared" si="2"/>
        <v>659</v>
      </c>
      <c r="E670" s="31">
        <v>43947</v>
      </c>
      <c r="F670" s="42">
        <f>+IFERROR(VLOOKUP(COVID_CL_CONFIRMA!$G670,'LOCALIZA HN'!$Q$9:$R$26,2,0),99)</f>
        <v>5</v>
      </c>
      <c r="G670" s="6" t="s">
        <v>32</v>
      </c>
      <c r="H670" s="12" t="s">
        <v>33</v>
      </c>
      <c r="I670" s="42" t="str">
        <f>+IFERROR(IF(VALUE(MID(VLOOKUP(H670,'LOCALIZA HN'!$B$9:$O$306,8,0),2,1))&lt;&gt;COVID_CL_CONFIRMA!$F670,"Error",VLOOKUP(H670,'LOCALIZA HN'!$B$9:$O$306,8,0)),99999)</f>
        <v>0501</v>
      </c>
      <c r="J670" s="8" t="s">
        <v>28</v>
      </c>
      <c r="K670" s="8">
        <v>57</v>
      </c>
      <c r="L670" s="11" t="s">
        <v>20</v>
      </c>
      <c r="M670" s="44" t="str">
        <f t="shared" si="15"/>
        <v>Confirmado</v>
      </c>
      <c r="N670" s="30"/>
      <c r="O670" s="30"/>
      <c r="P670" s="44" t="str">
        <f t="shared" si="16"/>
        <v>HONDURAS</v>
      </c>
      <c r="Q670" s="30"/>
    </row>
    <row r="671" spans="1:17" ht="14.25" customHeight="1">
      <c r="A671" s="41" t="str">
        <f t="shared" si="12"/>
        <v>Ilama43947660</v>
      </c>
      <c r="B671" s="41" t="str">
        <f>+COVID_CL_CONFIRMA!$H671&amp;COVID_CL_CONFIRMA!$E671</f>
        <v>Ilama43947</v>
      </c>
      <c r="C671" s="41" t="str">
        <f t="shared" si="1"/>
        <v>Santa Barbara43947</v>
      </c>
      <c r="D671" s="42">
        <f t="shared" si="2"/>
        <v>660</v>
      </c>
      <c r="E671" s="31">
        <v>43947</v>
      </c>
      <c r="F671" s="42">
        <f>+IFERROR(VLOOKUP(COVID_CL_CONFIRMA!$G671,'LOCALIZA HN'!$Q$9:$R$26,2,0),99)</f>
        <v>16</v>
      </c>
      <c r="G671" s="6" t="s">
        <v>59</v>
      </c>
      <c r="H671" s="12" t="s">
        <v>127</v>
      </c>
      <c r="I671" s="42" t="str">
        <f>+IFERROR(IF(VALUE(MID(VLOOKUP(H671,'LOCALIZA HN'!$B$9:$O$306,8,0),2,1))&lt;&gt;COVID_CL_CONFIRMA!$F671,"Error",VLOOKUP(H671,'LOCALIZA HN'!$B$9:$O$306,8,0)),99999)</f>
        <v>Error</v>
      </c>
      <c r="J671" s="8" t="s">
        <v>28</v>
      </c>
      <c r="K671" s="8">
        <v>52</v>
      </c>
      <c r="L671" s="11" t="s">
        <v>20</v>
      </c>
      <c r="M671" s="44" t="str">
        <f t="shared" si="15"/>
        <v>Confirmado</v>
      </c>
      <c r="N671" s="30"/>
      <c r="O671" s="30"/>
      <c r="P671" s="44" t="str">
        <f t="shared" si="16"/>
        <v>HONDURAS</v>
      </c>
      <c r="Q671" s="30"/>
    </row>
    <row r="672" spans="1:17" ht="14.25" customHeight="1">
      <c r="A672" s="41" t="str">
        <f t="shared" si="12"/>
        <v>Distrito Central43947661</v>
      </c>
      <c r="B672" s="41" t="str">
        <f>+COVID_CL_CONFIRMA!$H672&amp;COVID_CL_CONFIRMA!$E672</f>
        <v>Distrito Central43947</v>
      </c>
      <c r="C672" s="41" t="str">
        <f t="shared" si="1"/>
        <v>Francisco Morazan43947</v>
      </c>
      <c r="D672" s="42">
        <f t="shared" si="2"/>
        <v>661</v>
      </c>
      <c r="E672" s="31">
        <v>43947</v>
      </c>
      <c r="F672" s="42">
        <f>+IFERROR(VLOOKUP(COVID_CL_CONFIRMA!$G672,'LOCALIZA HN'!$Q$9:$R$26,2,0),99)</f>
        <v>8</v>
      </c>
      <c r="G672" s="6" t="s">
        <v>17</v>
      </c>
      <c r="H672" s="12" t="s">
        <v>18</v>
      </c>
      <c r="I672" s="42" t="str">
        <f>+IFERROR(IF(VALUE(MID(VLOOKUP(H672,'LOCALIZA HN'!$B$9:$O$306,8,0),2,1))&lt;&gt;COVID_CL_CONFIRMA!$F672,"Error",VLOOKUP(H672,'LOCALIZA HN'!$B$9:$O$306,8,0)),99999)</f>
        <v>0801</v>
      </c>
      <c r="J672" s="8" t="s">
        <v>28</v>
      </c>
      <c r="K672" s="8">
        <v>31</v>
      </c>
      <c r="L672" s="11" t="s">
        <v>20</v>
      </c>
      <c r="M672" s="44" t="str">
        <f t="shared" si="15"/>
        <v>Confirmado</v>
      </c>
      <c r="N672" s="30"/>
      <c r="O672" s="30"/>
      <c r="P672" s="44" t="str">
        <f t="shared" si="16"/>
        <v>HONDURAS</v>
      </c>
      <c r="Q672" s="30"/>
    </row>
    <row r="673" spans="1:17" ht="14.25" customHeight="1">
      <c r="A673" s="41" t="str">
        <f t="shared" si="12"/>
        <v>San Pedro Sula43949662</v>
      </c>
      <c r="B673" s="41" t="str">
        <f>+COVID_CL_CONFIRMA!$H673&amp;COVID_CL_CONFIRMA!$E673</f>
        <v>San Pedro Sula43949</v>
      </c>
      <c r="C673" s="41" t="str">
        <f t="shared" si="1"/>
        <v>Cortes43949</v>
      </c>
      <c r="D673" s="42">
        <f t="shared" si="2"/>
        <v>662</v>
      </c>
      <c r="E673" s="24">
        <v>43949</v>
      </c>
      <c r="F673" s="42">
        <f>+IFERROR(VLOOKUP(COVID_CL_CONFIRMA!$G673,'LOCALIZA HN'!$Q$9:$R$26,2,0),99)</f>
        <v>5</v>
      </c>
      <c r="G673" s="6" t="s">
        <v>32</v>
      </c>
      <c r="H673" s="25" t="s">
        <v>33</v>
      </c>
      <c r="I673" s="42" t="str">
        <f>+IFERROR(IF(VALUE(MID(VLOOKUP(H673,'LOCALIZA HN'!$B$9:$O$306,8,0),2,1))&lt;&gt;COVID_CL_CONFIRMA!$F673,"Error",VLOOKUP(H673,'LOCALIZA HN'!$B$9:$O$306,8,0)),99999)</f>
        <v>0501</v>
      </c>
      <c r="J673" s="8" t="s">
        <v>28</v>
      </c>
      <c r="K673" s="26">
        <v>47</v>
      </c>
      <c r="L673" s="32" t="s">
        <v>20</v>
      </c>
      <c r="M673" s="44" t="str">
        <f t="shared" si="15"/>
        <v>Confirmado</v>
      </c>
      <c r="N673" s="30"/>
      <c r="O673" s="30"/>
      <c r="P673" s="44" t="str">
        <f t="shared" si="16"/>
        <v>HONDURAS</v>
      </c>
      <c r="Q673" s="30"/>
    </row>
    <row r="674" spans="1:17" ht="14.25" customHeight="1">
      <c r="A674" s="41" t="str">
        <f t="shared" si="12"/>
        <v>San Pedro Sula43949663</v>
      </c>
      <c r="B674" s="41" t="str">
        <f>+COVID_CL_CONFIRMA!$H674&amp;COVID_CL_CONFIRMA!$E674</f>
        <v>San Pedro Sula43949</v>
      </c>
      <c r="C674" s="41" t="str">
        <f t="shared" si="1"/>
        <v>Cortes43949</v>
      </c>
      <c r="D674" s="42">
        <f t="shared" si="2"/>
        <v>663</v>
      </c>
      <c r="E674" s="24">
        <v>43949</v>
      </c>
      <c r="F674" s="42">
        <f>+IFERROR(VLOOKUP(COVID_CL_CONFIRMA!$G674,'LOCALIZA HN'!$Q$9:$R$26,2,0),99)</f>
        <v>5</v>
      </c>
      <c r="G674" s="6" t="s">
        <v>32</v>
      </c>
      <c r="H674" s="25" t="s">
        <v>33</v>
      </c>
      <c r="I674" s="42" t="str">
        <f>+IFERROR(IF(VALUE(MID(VLOOKUP(H674,'LOCALIZA HN'!$B$9:$O$306,8,0),2,1))&lt;&gt;COVID_CL_CONFIRMA!$F674,"Error",VLOOKUP(H674,'LOCALIZA HN'!$B$9:$O$306,8,0)),99999)</f>
        <v>0501</v>
      </c>
      <c r="J674" s="8" t="s">
        <v>28</v>
      </c>
      <c r="K674" s="26">
        <v>60</v>
      </c>
      <c r="L674" s="32" t="s">
        <v>20</v>
      </c>
      <c r="M674" s="44" t="str">
        <f t="shared" si="15"/>
        <v>Confirmado</v>
      </c>
      <c r="N674" s="30"/>
      <c r="O674" s="30"/>
      <c r="P674" s="44" t="str">
        <f t="shared" si="16"/>
        <v>HONDURAS</v>
      </c>
      <c r="Q674" s="30"/>
    </row>
    <row r="675" spans="1:17" ht="14.25" customHeight="1">
      <c r="A675" s="41" t="str">
        <f t="shared" si="12"/>
        <v>San Pedro Sula43949664</v>
      </c>
      <c r="B675" s="41" t="str">
        <f>+COVID_CL_CONFIRMA!$H675&amp;COVID_CL_CONFIRMA!$E675</f>
        <v>San Pedro Sula43949</v>
      </c>
      <c r="C675" s="41" t="str">
        <f t="shared" si="1"/>
        <v>Cortes43949</v>
      </c>
      <c r="D675" s="42">
        <f t="shared" si="2"/>
        <v>664</v>
      </c>
      <c r="E675" s="24">
        <v>43949</v>
      </c>
      <c r="F675" s="42">
        <f>+IFERROR(VLOOKUP(COVID_CL_CONFIRMA!$G675,'LOCALIZA HN'!$Q$9:$R$26,2,0),99)</f>
        <v>5</v>
      </c>
      <c r="G675" s="6" t="s">
        <v>32</v>
      </c>
      <c r="H675" s="25" t="s">
        <v>33</v>
      </c>
      <c r="I675" s="42" t="str">
        <f>+IFERROR(IF(VALUE(MID(VLOOKUP(H675,'LOCALIZA HN'!$B$9:$O$306,8,0),2,1))&lt;&gt;COVID_CL_CONFIRMA!$F675,"Error",VLOOKUP(H675,'LOCALIZA HN'!$B$9:$O$306,8,0)),99999)</f>
        <v>0501</v>
      </c>
      <c r="J675" s="8" t="s">
        <v>28</v>
      </c>
      <c r="K675" s="26">
        <v>60</v>
      </c>
      <c r="L675" s="32" t="s">
        <v>20</v>
      </c>
      <c r="M675" s="44" t="str">
        <f t="shared" si="15"/>
        <v>Confirmado</v>
      </c>
      <c r="N675" s="30"/>
      <c r="O675" s="30"/>
      <c r="P675" s="44" t="str">
        <f t="shared" si="16"/>
        <v>HONDURAS</v>
      </c>
      <c r="Q675" s="30"/>
    </row>
    <row r="676" spans="1:17" ht="14.25" customHeight="1">
      <c r="A676" s="41" t="str">
        <f t="shared" si="12"/>
        <v>San Pedro Sula43949665</v>
      </c>
      <c r="B676" s="41" t="str">
        <f>+COVID_CL_CONFIRMA!$H676&amp;COVID_CL_CONFIRMA!$E676</f>
        <v>San Pedro Sula43949</v>
      </c>
      <c r="C676" s="41" t="str">
        <f t="shared" si="1"/>
        <v>Cortes43949</v>
      </c>
      <c r="D676" s="42">
        <f t="shared" si="2"/>
        <v>665</v>
      </c>
      <c r="E676" s="24">
        <v>43949</v>
      </c>
      <c r="F676" s="42">
        <f>+IFERROR(VLOOKUP(COVID_CL_CONFIRMA!$G676,'LOCALIZA HN'!$Q$9:$R$26,2,0),99)</f>
        <v>5</v>
      </c>
      <c r="G676" s="6" t="s">
        <v>32</v>
      </c>
      <c r="H676" s="25" t="s">
        <v>33</v>
      </c>
      <c r="I676" s="42" t="str">
        <f>+IFERROR(IF(VALUE(MID(VLOOKUP(H676,'LOCALIZA HN'!$B$9:$O$306,8,0),2,1))&lt;&gt;COVID_CL_CONFIRMA!$F676,"Error",VLOOKUP(H676,'LOCALIZA HN'!$B$9:$O$306,8,0)),99999)</f>
        <v>0501</v>
      </c>
      <c r="J676" s="8" t="s">
        <v>28</v>
      </c>
      <c r="K676" s="26">
        <v>21</v>
      </c>
      <c r="L676" s="32" t="s">
        <v>20</v>
      </c>
      <c r="M676" s="44" t="str">
        <f t="shared" si="15"/>
        <v>Confirmado</v>
      </c>
      <c r="N676" s="30"/>
      <c r="O676" s="30"/>
      <c r="P676" s="44" t="str">
        <f t="shared" si="16"/>
        <v>HONDURAS</v>
      </c>
      <c r="Q676" s="30"/>
    </row>
    <row r="677" spans="1:17" ht="14.25" customHeight="1">
      <c r="A677" s="41" t="str">
        <f t="shared" si="12"/>
        <v>Distrito Central43949666</v>
      </c>
      <c r="B677" s="41" t="str">
        <f>+COVID_CL_CONFIRMA!$H677&amp;COVID_CL_CONFIRMA!$E677</f>
        <v>Distrito Central43949</v>
      </c>
      <c r="C677" s="41" t="str">
        <f t="shared" si="1"/>
        <v>Francisco Morazan43949</v>
      </c>
      <c r="D677" s="42">
        <f t="shared" si="2"/>
        <v>666</v>
      </c>
      <c r="E677" s="24">
        <v>43949</v>
      </c>
      <c r="F677" s="42">
        <f>+IFERROR(VLOOKUP(COVID_CL_CONFIRMA!$G677,'LOCALIZA HN'!$Q$9:$R$26,2,0),99)</f>
        <v>8</v>
      </c>
      <c r="G677" s="6" t="s">
        <v>17</v>
      </c>
      <c r="H677" s="25" t="s">
        <v>18</v>
      </c>
      <c r="I677" s="42" t="str">
        <f>+IFERROR(IF(VALUE(MID(VLOOKUP(H677,'LOCALIZA HN'!$B$9:$O$306,8,0),2,1))&lt;&gt;COVID_CL_CONFIRMA!$F677,"Error",VLOOKUP(H677,'LOCALIZA HN'!$B$9:$O$306,8,0)),99999)</f>
        <v>0801</v>
      </c>
      <c r="J677" s="8" t="s">
        <v>28</v>
      </c>
      <c r="K677" s="26">
        <v>66</v>
      </c>
      <c r="L677" s="32" t="s">
        <v>20</v>
      </c>
      <c r="M677" s="44" t="str">
        <f t="shared" si="15"/>
        <v>Confirmado</v>
      </c>
      <c r="N677" s="30"/>
      <c r="O677" s="30"/>
      <c r="P677" s="44" t="str">
        <f t="shared" si="16"/>
        <v>HONDURAS</v>
      </c>
      <c r="Q677" s="30"/>
    </row>
    <row r="678" spans="1:17" ht="14.25" customHeight="1">
      <c r="A678" s="41" t="str">
        <f t="shared" si="12"/>
        <v>El Progreso43949667</v>
      </c>
      <c r="B678" s="41" t="str">
        <f>+COVID_CL_CONFIRMA!$H678&amp;COVID_CL_CONFIRMA!$E678</f>
        <v>El Progreso43949</v>
      </c>
      <c r="C678" s="41" t="str">
        <f t="shared" si="1"/>
        <v>Yoro43949</v>
      </c>
      <c r="D678" s="42">
        <f t="shared" si="2"/>
        <v>667</v>
      </c>
      <c r="E678" s="24">
        <v>43949</v>
      </c>
      <c r="F678" s="42">
        <f>+IFERROR(VLOOKUP(COVID_CL_CONFIRMA!$G678,'LOCALIZA HN'!$Q$9:$R$26,2,0),99)</f>
        <v>18</v>
      </c>
      <c r="G678" s="6" t="s">
        <v>46</v>
      </c>
      <c r="H678" s="25" t="s">
        <v>69</v>
      </c>
      <c r="I678" s="42" t="str">
        <f>+IFERROR(IF(VALUE(MID(VLOOKUP(H678,'LOCALIZA HN'!$B$9:$O$306,8,0),2,1))&lt;&gt;COVID_CL_CONFIRMA!$F678,"Error",VLOOKUP(H678,'LOCALIZA HN'!$B$9:$O$306,8,0)),99999)</f>
        <v>Error</v>
      </c>
      <c r="J678" s="8" t="s">
        <v>28</v>
      </c>
      <c r="K678" s="26">
        <v>27</v>
      </c>
      <c r="L678" s="32" t="s">
        <v>20</v>
      </c>
      <c r="M678" s="44" t="str">
        <f t="shared" si="15"/>
        <v>Confirmado</v>
      </c>
      <c r="N678" s="30"/>
      <c r="O678" s="30"/>
      <c r="P678" s="44" t="str">
        <f t="shared" si="16"/>
        <v>HONDURAS</v>
      </c>
      <c r="Q678" s="30"/>
    </row>
    <row r="679" spans="1:17" ht="14.25" customHeight="1">
      <c r="A679" s="41" t="str">
        <f t="shared" si="12"/>
        <v>Distrito Central43949668</v>
      </c>
      <c r="B679" s="41" t="str">
        <f>+COVID_CL_CONFIRMA!$H679&amp;COVID_CL_CONFIRMA!$E679</f>
        <v>Distrito Central43949</v>
      </c>
      <c r="C679" s="41" t="str">
        <f t="shared" si="1"/>
        <v>Francisco Morazan43949</v>
      </c>
      <c r="D679" s="42">
        <f t="shared" si="2"/>
        <v>668</v>
      </c>
      <c r="E679" s="24">
        <v>43949</v>
      </c>
      <c r="F679" s="42">
        <f>+IFERROR(VLOOKUP(COVID_CL_CONFIRMA!$G679,'LOCALIZA HN'!$Q$9:$R$26,2,0),99)</f>
        <v>8</v>
      </c>
      <c r="G679" s="6" t="s">
        <v>17</v>
      </c>
      <c r="H679" s="25" t="s">
        <v>18</v>
      </c>
      <c r="I679" s="42" t="str">
        <f>+IFERROR(IF(VALUE(MID(VLOOKUP(H679,'LOCALIZA HN'!$B$9:$O$306,8,0),2,1))&lt;&gt;COVID_CL_CONFIRMA!$F679,"Error",VLOOKUP(H679,'LOCALIZA HN'!$B$9:$O$306,8,0)),99999)</f>
        <v>0801</v>
      </c>
      <c r="J679" s="8" t="s">
        <v>28</v>
      </c>
      <c r="K679" s="26">
        <v>47</v>
      </c>
      <c r="L679" s="32" t="s">
        <v>20</v>
      </c>
      <c r="M679" s="44" t="str">
        <f t="shared" si="15"/>
        <v>Confirmado</v>
      </c>
      <c r="N679" s="30"/>
      <c r="O679" s="30"/>
      <c r="P679" s="44" t="str">
        <f t="shared" si="16"/>
        <v>HONDURAS</v>
      </c>
      <c r="Q679" s="30"/>
    </row>
    <row r="680" spans="1:17" ht="14.25" customHeight="1">
      <c r="A680" s="41" t="str">
        <f t="shared" si="12"/>
        <v>San Pedro Sula43949669</v>
      </c>
      <c r="B680" s="41" t="str">
        <f>+COVID_CL_CONFIRMA!$H680&amp;COVID_CL_CONFIRMA!$E680</f>
        <v>San Pedro Sula43949</v>
      </c>
      <c r="C680" s="41" t="str">
        <f t="shared" si="1"/>
        <v>Cortes43949</v>
      </c>
      <c r="D680" s="42">
        <f t="shared" si="2"/>
        <v>669</v>
      </c>
      <c r="E680" s="24">
        <v>43949</v>
      </c>
      <c r="F680" s="42">
        <f>+IFERROR(VLOOKUP(COVID_CL_CONFIRMA!$G680,'LOCALIZA HN'!$Q$9:$R$26,2,0),99)</f>
        <v>5</v>
      </c>
      <c r="G680" s="6" t="s">
        <v>32</v>
      </c>
      <c r="H680" s="25" t="s">
        <v>33</v>
      </c>
      <c r="I680" s="42" t="str">
        <f>+IFERROR(IF(VALUE(MID(VLOOKUP(H680,'LOCALIZA HN'!$B$9:$O$306,8,0),2,1))&lt;&gt;COVID_CL_CONFIRMA!$F680,"Error",VLOOKUP(H680,'LOCALIZA HN'!$B$9:$O$306,8,0)),99999)</f>
        <v>0501</v>
      </c>
      <c r="J680" s="8" t="s">
        <v>19</v>
      </c>
      <c r="K680" s="26">
        <v>47</v>
      </c>
      <c r="L680" s="32" t="s">
        <v>20</v>
      </c>
      <c r="M680" s="44" t="str">
        <f t="shared" si="15"/>
        <v>Confirmado</v>
      </c>
      <c r="N680" s="30"/>
      <c r="O680" s="30"/>
      <c r="P680" s="44" t="str">
        <f t="shared" si="16"/>
        <v>HONDURAS</v>
      </c>
      <c r="Q680" s="30"/>
    </row>
    <row r="681" spans="1:17" ht="14.25" customHeight="1">
      <c r="A681" s="41" t="str">
        <f t="shared" si="12"/>
        <v>El Progreso43949670</v>
      </c>
      <c r="B681" s="41" t="str">
        <f>+COVID_CL_CONFIRMA!$H681&amp;COVID_CL_CONFIRMA!$E681</f>
        <v>El Progreso43949</v>
      </c>
      <c r="C681" s="41" t="str">
        <f t="shared" si="1"/>
        <v>Yoro43949</v>
      </c>
      <c r="D681" s="42">
        <f t="shared" si="2"/>
        <v>670</v>
      </c>
      <c r="E681" s="24">
        <v>43949</v>
      </c>
      <c r="F681" s="42">
        <f>+IFERROR(VLOOKUP(COVID_CL_CONFIRMA!$G681,'LOCALIZA HN'!$Q$9:$R$26,2,0),99)</f>
        <v>18</v>
      </c>
      <c r="G681" s="6" t="s">
        <v>46</v>
      </c>
      <c r="H681" s="25" t="s">
        <v>69</v>
      </c>
      <c r="I681" s="42" t="str">
        <f>+IFERROR(IF(VALUE(MID(VLOOKUP(H681,'LOCALIZA HN'!$B$9:$O$306,8,0),2,1))&lt;&gt;COVID_CL_CONFIRMA!$F681,"Error",VLOOKUP(H681,'LOCALIZA HN'!$B$9:$O$306,8,0)),99999)</f>
        <v>Error</v>
      </c>
      <c r="J681" s="8" t="s">
        <v>28</v>
      </c>
      <c r="K681" s="26">
        <v>86</v>
      </c>
      <c r="L681" s="32" t="s">
        <v>20</v>
      </c>
      <c r="M681" s="44" t="str">
        <f t="shared" si="15"/>
        <v>Confirmado</v>
      </c>
      <c r="N681" s="30"/>
      <c r="O681" s="30"/>
      <c r="P681" s="44" t="str">
        <f t="shared" si="16"/>
        <v>HONDURAS</v>
      </c>
      <c r="Q681" s="30"/>
    </row>
    <row r="682" spans="1:17" ht="14.25" customHeight="1">
      <c r="A682" s="41" t="str">
        <f t="shared" si="12"/>
        <v>Santa Rita43949671</v>
      </c>
      <c r="B682" s="41" t="str">
        <f>+COVID_CL_CONFIRMA!$H682&amp;COVID_CL_CONFIRMA!$E682</f>
        <v>Santa Rita43949</v>
      </c>
      <c r="C682" s="41" t="str">
        <f t="shared" si="1"/>
        <v>Yoro43949</v>
      </c>
      <c r="D682" s="42">
        <f t="shared" si="2"/>
        <v>671</v>
      </c>
      <c r="E682" s="24">
        <v>43949</v>
      </c>
      <c r="F682" s="42">
        <f>+IFERROR(VLOOKUP(COVID_CL_CONFIRMA!$G682,'LOCALIZA HN'!$Q$9:$R$26,2,0),99)</f>
        <v>18</v>
      </c>
      <c r="G682" s="6" t="s">
        <v>46</v>
      </c>
      <c r="H682" s="25" t="s">
        <v>126</v>
      </c>
      <c r="I682" s="42" t="str">
        <f>+IFERROR(IF(VALUE(MID(VLOOKUP(H682,'LOCALIZA HN'!$B$9:$O$306,8,0),2,1))&lt;&gt;COVID_CL_CONFIRMA!$F682,"Error",VLOOKUP(H682,'LOCALIZA HN'!$B$9:$O$306,8,0)),99999)</f>
        <v>Error</v>
      </c>
      <c r="J682" s="8" t="s">
        <v>28</v>
      </c>
      <c r="K682" s="26">
        <v>65</v>
      </c>
      <c r="L682" s="32" t="s">
        <v>20</v>
      </c>
      <c r="M682" s="44" t="str">
        <f t="shared" si="15"/>
        <v>Confirmado</v>
      </c>
      <c r="N682" s="30"/>
      <c r="O682" s="30"/>
      <c r="P682" s="44" t="str">
        <f t="shared" si="16"/>
        <v>HONDURAS</v>
      </c>
      <c r="Q682" s="30"/>
    </row>
    <row r="683" spans="1:17" ht="14.25" customHeight="1">
      <c r="A683" s="41" t="str">
        <f t="shared" si="12"/>
        <v>Santa Rita43949672</v>
      </c>
      <c r="B683" s="41" t="str">
        <f>+COVID_CL_CONFIRMA!$H683&amp;COVID_CL_CONFIRMA!$E683</f>
        <v>Santa Rita43949</v>
      </c>
      <c r="C683" s="41" t="str">
        <f t="shared" si="1"/>
        <v>Yoro43949</v>
      </c>
      <c r="D683" s="42">
        <f t="shared" si="2"/>
        <v>672</v>
      </c>
      <c r="E683" s="24">
        <v>43949</v>
      </c>
      <c r="F683" s="42">
        <f>+IFERROR(VLOOKUP(COVID_CL_CONFIRMA!$G683,'LOCALIZA HN'!$Q$9:$R$26,2,0),99)</f>
        <v>18</v>
      </c>
      <c r="G683" s="6" t="s">
        <v>46</v>
      </c>
      <c r="H683" s="25" t="s">
        <v>126</v>
      </c>
      <c r="I683" s="42" t="str">
        <f>+IFERROR(IF(VALUE(MID(VLOOKUP(H683,'LOCALIZA HN'!$B$9:$O$306,8,0),2,1))&lt;&gt;COVID_CL_CONFIRMA!$F683,"Error",VLOOKUP(H683,'LOCALIZA HN'!$B$9:$O$306,8,0)),99999)</f>
        <v>Error</v>
      </c>
      <c r="J683" s="8" t="s">
        <v>19</v>
      </c>
      <c r="K683" s="26">
        <v>55</v>
      </c>
      <c r="L683" s="32" t="s">
        <v>20</v>
      </c>
      <c r="M683" s="44" t="str">
        <f t="shared" si="15"/>
        <v>Confirmado</v>
      </c>
      <c r="N683" s="30"/>
      <c r="O683" s="30"/>
      <c r="P683" s="44" t="str">
        <f t="shared" si="16"/>
        <v>HONDURAS</v>
      </c>
      <c r="Q683" s="30"/>
    </row>
    <row r="684" spans="1:17" ht="14.25" customHeight="1">
      <c r="A684" s="41" t="str">
        <f t="shared" si="12"/>
        <v>El Progreso43949673</v>
      </c>
      <c r="B684" s="41" t="str">
        <f>+COVID_CL_CONFIRMA!$H684&amp;COVID_CL_CONFIRMA!$E684</f>
        <v>El Progreso43949</v>
      </c>
      <c r="C684" s="41" t="str">
        <f t="shared" si="1"/>
        <v>Yoro43949</v>
      </c>
      <c r="D684" s="42">
        <f t="shared" si="2"/>
        <v>673</v>
      </c>
      <c r="E684" s="24">
        <v>43949</v>
      </c>
      <c r="F684" s="42">
        <f>+IFERROR(VLOOKUP(COVID_CL_CONFIRMA!$G684,'LOCALIZA HN'!$Q$9:$R$26,2,0),99)</f>
        <v>18</v>
      </c>
      <c r="G684" s="6" t="s">
        <v>46</v>
      </c>
      <c r="H684" s="25" t="s">
        <v>69</v>
      </c>
      <c r="I684" s="42" t="str">
        <f>+IFERROR(IF(VALUE(MID(VLOOKUP(H684,'LOCALIZA HN'!$B$9:$O$306,8,0),2,1))&lt;&gt;COVID_CL_CONFIRMA!$F684,"Error",VLOOKUP(H684,'LOCALIZA HN'!$B$9:$O$306,8,0)),99999)</f>
        <v>Error</v>
      </c>
      <c r="J684" s="8" t="s">
        <v>19</v>
      </c>
      <c r="K684" s="26">
        <v>59</v>
      </c>
      <c r="L684" s="32" t="s">
        <v>20</v>
      </c>
      <c r="M684" s="44" t="str">
        <f t="shared" si="15"/>
        <v>Confirmado</v>
      </c>
      <c r="N684" s="30"/>
      <c r="O684" s="30"/>
      <c r="P684" s="44" t="str">
        <f t="shared" si="16"/>
        <v>HONDURAS</v>
      </c>
      <c r="Q684" s="30"/>
    </row>
    <row r="685" spans="1:17" ht="14.25" customHeight="1">
      <c r="A685" s="41" t="str">
        <f t="shared" si="12"/>
        <v>San Pedro Sula43949674</v>
      </c>
      <c r="B685" s="41" t="str">
        <f>+COVID_CL_CONFIRMA!$H685&amp;COVID_CL_CONFIRMA!$E685</f>
        <v>San Pedro Sula43949</v>
      </c>
      <c r="C685" s="41" t="str">
        <f t="shared" si="1"/>
        <v>Cortes43949</v>
      </c>
      <c r="D685" s="42">
        <f t="shared" si="2"/>
        <v>674</v>
      </c>
      <c r="E685" s="24">
        <v>43949</v>
      </c>
      <c r="F685" s="42">
        <f>+IFERROR(VLOOKUP(COVID_CL_CONFIRMA!$G685,'LOCALIZA HN'!$Q$9:$R$26,2,0),99)</f>
        <v>5</v>
      </c>
      <c r="G685" s="6" t="s">
        <v>32</v>
      </c>
      <c r="H685" s="25" t="s">
        <v>33</v>
      </c>
      <c r="I685" s="42" t="str">
        <f>+IFERROR(IF(VALUE(MID(VLOOKUP(H685,'LOCALIZA HN'!$B$9:$O$306,8,0),2,1))&lt;&gt;COVID_CL_CONFIRMA!$F685,"Error",VLOOKUP(H685,'LOCALIZA HN'!$B$9:$O$306,8,0)),99999)</f>
        <v>0501</v>
      </c>
      <c r="J685" s="8" t="s">
        <v>19</v>
      </c>
      <c r="K685" s="26">
        <v>65</v>
      </c>
      <c r="L685" s="32" t="s">
        <v>20</v>
      </c>
      <c r="M685" s="44" t="str">
        <f t="shared" si="15"/>
        <v>Confirmado</v>
      </c>
      <c r="N685" s="30"/>
      <c r="O685" s="30"/>
      <c r="P685" s="44" t="str">
        <f t="shared" si="16"/>
        <v>HONDURAS</v>
      </c>
      <c r="Q685" s="30"/>
    </row>
    <row r="686" spans="1:17" ht="14.25" customHeight="1">
      <c r="A686" s="41" t="str">
        <f t="shared" si="12"/>
        <v>San Pedro Sula43949675</v>
      </c>
      <c r="B686" s="41" t="str">
        <f>+COVID_CL_CONFIRMA!$H686&amp;COVID_CL_CONFIRMA!$E686</f>
        <v>San Pedro Sula43949</v>
      </c>
      <c r="C686" s="41" t="str">
        <f t="shared" si="1"/>
        <v>Cortes43949</v>
      </c>
      <c r="D686" s="42">
        <f t="shared" si="2"/>
        <v>675</v>
      </c>
      <c r="E686" s="24">
        <v>43949</v>
      </c>
      <c r="F686" s="42">
        <f>+IFERROR(VLOOKUP(COVID_CL_CONFIRMA!$G686,'LOCALIZA HN'!$Q$9:$R$26,2,0),99)</f>
        <v>5</v>
      </c>
      <c r="G686" s="6" t="s">
        <v>32</v>
      </c>
      <c r="H686" s="25" t="s">
        <v>33</v>
      </c>
      <c r="I686" s="42" t="str">
        <f>+IFERROR(IF(VALUE(MID(VLOOKUP(H686,'LOCALIZA HN'!$B$9:$O$306,8,0),2,1))&lt;&gt;COVID_CL_CONFIRMA!$F686,"Error",VLOOKUP(H686,'LOCALIZA HN'!$B$9:$O$306,8,0)),99999)</f>
        <v>0501</v>
      </c>
      <c r="J686" s="8" t="s">
        <v>28</v>
      </c>
      <c r="K686" s="26">
        <v>50</v>
      </c>
      <c r="L686" s="32" t="s">
        <v>20</v>
      </c>
      <c r="M686" s="44" t="str">
        <f t="shared" si="15"/>
        <v>Confirmado</v>
      </c>
      <c r="N686" s="30"/>
      <c r="O686" s="30"/>
      <c r="P686" s="44" t="str">
        <f t="shared" si="16"/>
        <v>HONDURAS</v>
      </c>
      <c r="Q686" s="30"/>
    </row>
    <row r="687" spans="1:17" ht="14.25" customHeight="1">
      <c r="A687" s="41" t="str">
        <f t="shared" si="12"/>
        <v>Choloma43949676</v>
      </c>
      <c r="B687" s="41" t="str">
        <f>+COVID_CL_CONFIRMA!$H687&amp;COVID_CL_CONFIRMA!$E687</f>
        <v>Choloma43949</v>
      </c>
      <c r="C687" s="41" t="str">
        <f t="shared" si="1"/>
        <v>Cortes43949</v>
      </c>
      <c r="D687" s="42">
        <f t="shared" si="2"/>
        <v>676</v>
      </c>
      <c r="E687" s="24">
        <v>43949</v>
      </c>
      <c r="F687" s="42">
        <f>+IFERROR(VLOOKUP(COVID_CL_CONFIRMA!$G687,'LOCALIZA HN'!$Q$9:$R$26,2,0),99)</f>
        <v>5</v>
      </c>
      <c r="G687" s="6" t="s">
        <v>32</v>
      </c>
      <c r="H687" s="25" t="s">
        <v>48</v>
      </c>
      <c r="I687" s="42" t="str">
        <f>+IFERROR(IF(VALUE(MID(VLOOKUP(H687,'LOCALIZA HN'!$B$9:$O$306,8,0),2,1))&lt;&gt;COVID_CL_CONFIRMA!$F687,"Error",VLOOKUP(H687,'LOCALIZA HN'!$B$9:$O$306,8,0)),99999)</f>
        <v>0502</v>
      </c>
      <c r="J687" s="8" t="s">
        <v>28</v>
      </c>
      <c r="K687" s="26">
        <v>84</v>
      </c>
      <c r="L687" s="32" t="s">
        <v>20</v>
      </c>
      <c r="M687" s="44" t="str">
        <f t="shared" si="15"/>
        <v>Confirmado</v>
      </c>
      <c r="N687" s="30"/>
      <c r="O687" s="30"/>
      <c r="P687" s="44" t="str">
        <f t="shared" si="16"/>
        <v>HONDURAS</v>
      </c>
      <c r="Q687" s="30"/>
    </row>
    <row r="688" spans="1:17" ht="14.25" customHeight="1">
      <c r="A688" s="41" t="str">
        <f t="shared" si="12"/>
        <v>San Pedro Sula43949677</v>
      </c>
      <c r="B688" s="41" t="str">
        <f>+COVID_CL_CONFIRMA!$H688&amp;COVID_CL_CONFIRMA!$E688</f>
        <v>San Pedro Sula43949</v>
      </c>
      <c r="C688" s="41" t="str">
        <f t="shared" si="1"/>
        <v>Cortes43949</v>
      </c>
      <c r="D688" s="42">
        <f t="shared" si="2"/>
        <v>677</v>
      </c>
      <c r="E688" s="24">
        <v>43949</v>
      </c>
      <c r="F688" s="42">
        <f>+IFERROR(VLOOKUP(COVID_CL_CONFIRMA!$G688,'LOCALIZA HN'!$Q$9:$R$26,2,0),99)</f>
        <v>5</v>
      </c>
      <c r="G688" s="6" t="s">
        <v>32</v>
      </c>
      <c r="H688" s="25" t="s">
        <v>33</v>
      </c>
      <c r="I688" s="42" t="str">
        <f>+IFERROR(IF(VALUE(MID(VLOOKUP(H688,'LOCALIZA HN'!$B$9:$O$306,8,0),2,1))&lt;&gt;COVID_CL_CONFIRMA!$F688,"Error",VLOOKUP(H688,'LOCALIZA HN'!$B$9:$O$306,8,0)),99999)</f>
        <v>0501</v>
      </c>
      <c r="J688" s="8" t="s">
        <v>28</v>
      </c>
      <c r="K688" s="26">
        <v>50</v>
      </c>
      <c r="L688" s="32" t="s">
        <v>20</v>
      </c>
      <c r="M688" s="44" t="str">
        <f t="shared" si="15"/>
        <v>Confirmado</v>
      </c>
      <c r="N688" s="30"/>
      <c r="O688" s="30"/>
      <c r="P688" s="44" t="str">
        <f t="shared" si="16"/>
        <v>HONDURAS</v>
      </c>
      <c r="Q688" s="30"/>
    </row>
    <row r="689" spans="1:17" ht="14.25" customHeight="1">
      <c r="A689" s="41" t="str">
        <f t="shared" si="12"/>
        <v>Villanueva43949678</v>
      </c>
      <c r="B689" s="41" t="str">
        <f>+COVID_CL_CONFIRMA!$H689&amp;COVID_CL_CONFIRMA!$E689</f>
        <v>Villanueva43949</v>
      </c>
      <c r="C689" s="41" t="str">
        <f t="shared" si="1"/>
        <v>Cortes43949</v>
      </c>
      <c r="D689" s="42">
        <f t="shared" si="2"/>
        <v>678</v>
      </c>
      <c r="E689" s="24">
        <v>43949</v>
      </c>
      <c r="F689" s="42">
        <f>+IFERROR(VLOOKUP(COVID_CL_CONFIRMA!$G689,'LOCALIZA HN'!$Q$9:$R$26,2,0),99)</f>
        <v>5</v>
      </c>
      <c r="G689" s="6" t="s">
        <v>32</v>
      </c>
      <c r="H689" s="25" t="s">
        <v>39</v>
      </c>
      <c r="I689" s="42" t="str">
        <f>+IFERROR(IF(VALUE(MID(VLOOKUP(H689,'LOCALIZA HN'!$B$9:$O$306,8,0),2,1))&lt;&gt;COVID_CL_CONFIRMA!$F689,"Error",VLOOKUP(H689,'LOCALIZA HN'!$B$9:$O$306,8,0)),99999)</f>
        <v>0511</v>
      </c>
      <c r="J689" s="8" t="s">
        <v>19</v>
      </c>
      <c r="K689" s="26">
        <v>57</v>
      </c>
      <c r="L689" s="32" t="s">
        <v>20</v>
      </c>
      <c r="M689" s="44" t="str">
        <f t="shared" si="15"/>
        <v>Confirmado</v>
      </c>
      <c r="N689" s="30"/>
      <c r="O689" s="30"/>
      <c r="P689" s="44" t="str">
        <f t="shared" si="16"/>
        <v>HONDURAS</v>
      </c>
      <c r="Q689" s="30"/>
    </row>
    <row r="690" spans="1:17" ht="14.25" customHeight="1">
      <c r="A690" s="41" t="str">
        <f t="shared" si="12"/>
        <v>San Pedro Sula43949679</v>
      </c>
      <c r="B690" s="41" t="str">
        <f>+COVID_CL_CONFIRMA!$H690&amp;COVID_CL_CONFIRMA!$E690</f>
        <v>San Pedro Sula43949</v>
      </c>
      <c r="C690" s="41" t="str">
        <f t="shared" si="1"/>
        <v>Cortes43949</v>
      </c>
      <c r="D690" s="42">
        <f t="shared" si="2"/>
        <v>679</v>
      </c>
      <c r="E690" s="24">
        <v>43949</v>
      </c>
      <c r="F690" s="42">
        <f>+IFERROR(VLOOKUP(COVID_CL_CONFIRMA!$G690,'LOCALIZA HN'!$Q$9:$R$26,2,0),99)</f>
        <v>5</v>
      </c>
      <c r="G690" s="6" t="s">
        <v>32</v>
      </c>
      <c r="H690" s="25" t="s">
        <v>33</v>
      </c>
      <c r="I690" s="42" t="str">
        <f>+IFERROR(IF(VALUE(MID(VLOOKUP(H690,'LOCALIZA HN'!$B$9:$O$306,8,0),2,1))&lt;&gt;COVID_CL_CONFIRMA!$F690,"Error",VLOOKUP(H690,'LOCALIZA HN'!$B$9:$O$306,8,0)),99999)</f>
        <v>0501</v>
      </c>
      <c r="J690" s="8" t="s">
        <v>28</v>
      </c>
      <c r="K690" s="26">
        <v>52</v>
      </c>
      <c r="L690" s="32" t="s">
        <v>20</v>
      </c>
      <c r="M690" s="44" t="str">
        <f t="shared" si="15"/>
        <v>Confirmado</v>
      </c>
      <c r="N690" s="30"/>
      <c r="O690" s="30"/>
      <c r="P690" s="44" t="str">
        <f t="shared" si="16"/>
        <v>HONDURAS</v>
      </c>
      <c r="Q690" s="30"/>
    </row>
    <row r="691" spans="1:17" ht="14.25" customHeight="1">
      <c r="A691" s="41" t="str">
        <f t="shared" si="12"/>
        <v>San Pedro Sula43949680</v>
      </c>
      <c r="B691" s="41" t="str">
        <f>+COVID_CL_CONFIRMA!$H691&amp;COVID_CL_CONFIRMA!$E691</f>
        <v>San Pedro Sula43949</v>
      </c>
      <c r="C691" s="41" t="str">
        <f t="shared" si="1"/>
        <v>Cortes43949</v>
      </c>
      <c r="D691" s="42">
        <f t="shared" si="2"/>
        <v>680</v>
      </c>
      <c r="E691" s="24">
        <v>43949</v>
      </c>
      <c r="F691" s="42">
        <f>+IFERROR(VLOOKUP(COVID_CL_CONFIRMA!$G691,'LOCALIZA HN'!$Q$9:$R$26,2,0),99)</f>
        <v>5</v>
      </c>
      <c r="G691" s="6" t="s">
        <v>32</v>
      </c>
      <c r="H691" s="25" t="s">
        <v>33</v>
      </c>
      <c r="I691" s="42" t="str">
        <f>+IFERROR(IF(VALUE(MID(VLOOKUP(H691,'LOCALIZA HN'!$B$9:$O$306,8,0),2,1))&lt;&gt;COVID_CL_CONFIRMA!$F691,"Error",VLOOKUP(H691,'LOCALIZA HN'!$B$9:$O$306,8,0)),99999)</f>
        <v>0501</v>
      </c>
      <c r="J691" s="8" t="s">
        <v>28</v>
      </c>
      <c r="K691" s="26">
        <v>50</v>
      </c>
      <c r="L691" s="32" t="s">
        <v>20</v>
      </c>
      <c r="M691" s="44" t="str">
        <f t="shared" si="15"/>
        <v>Confirmado</v>
      </c>
      <c r="N691" s="30"/>
      <c r="O691" s="30"/>
      <c r="P691" s="44" t="str">
        <f t="shared" si="16"/>
        <v>HONDURAS</v>
      </c>
      <c r="Q691" s="30"/>
    </row>
    <row r="692" spans="1:17" ht="14.25" customHeight="1">
      <c r="A692" s="41" t="str">
        <f t="shared" si="12"/>
        <v>San Pedro Sula43949681</v>
      </c>
      <c r="B692" s="41" t="str">
        <f>+COVID_CL_CONFIRMA!$H692&amp;COVID_CL_CONFIRMA!$E692</f>
        <v>San Pedro Sula43949</v>
      </c>
      <c r="C692" s="41" t="str">
        <f t="shared" si="1"/>
        <v>Cortes43949</v>
      </c>
      <c r="D692" s="42">
        <f t="shared" si="2"/>
        <v>681</v>
      </c>
      <c r="E692" s="24">
        <v>43949</v>
      </c>
      <c r="F692" s="42">
        <f>+IFERROR(VLOOKUP(COVID_CL_CONFIRMA!$G692,'LOCALIZA HN'!$Q$9:$R$26,2,0),99)</f>
        <v>5</v>
      </c>
      <c r="G692" s="6" t="s">
        <v>32</v>
      </c>
      <c r="H692" s="25" t="s">
        <v>33</v>
      </c>
      <c r="I692" s="42" t="str">
        <f>+IFERROR(IF(VALUE(MID(VLOOKUP(H692,'LOCALIZA HN'!$B$9:$O$306,8,0),2,1))&lt;&gt;COVID_CL_CONFIRMA!$F692,"Error",VLOOKUP(H692,'LOCALIZA HN'!$B$9:$O$306,8,0)),99999)</f>
        <v>0501</v>
      </c>
      <c r="J692" s="8" t="s">
        <v>28</v>
      </c>
      <c r="K692" s="26">
        <v>52</v>
      </c>
      <c r="L692" s="32" t="s">
        <v>20</v>
      </c>
      <c r="M692" s="44" t="str">
        <f t="shared" si="15"/>
        <v>Confirmado</v>
      </c>
      <c r="N692" s="30"/>
      <c r="O692" s="30"/>
      <c r="P692" s="44" t="str">
        <f t="shared" si="16"/>
        <v>HONDURAS</v>
      </c>
      <c r="Q692" s="30"/>
    </row>
    <row r="693" spans="1:17" ht="14.25" customHeight="1">
      <c r="A693" s="41" t="str">
        <f t="shared" si="12"/>
        <v>San Pedro Sula43949682</v>
      </c>
      <c r="B693" s="41" t="str">
        <f>+COVID_CL_CONFIRMA!$H693&amp;COVID_CL_CONFIRMA!$E693</f>
        <v>San Pedro Sula43949</v>
      </c>
      <c r="C693" s="41" t="str">
        <f t="shared" si="1"/>
        <v>Cortes43949</v>
      </c>
      <c r="D693" s="42">
        <f t="shared" si="2"/>
        <v>682</v>
      </c>
      <c r="E693" s="24">
        <v>43949</v>
      </c>
      <c r="F693" s="42">
        <f>+IFERROR(VLOOKUP(COVID_CL_CONFIRMA!$G693,'LOCALIZA HN'!$Q$9:$R$26,2,0),99)</f>
        <v>5</v>
      </c>
      <c r="G693" s="6" t="s">
        <v>32</v>
      </c>
      <c r="H693" s="25" t="s">
        <v>33</v>
      </c>
      <c r="I693" s="42" t="str">
        <f>+IFERROR(IF(VALUE(MID(VLOOKUP(H693,'LOCALIZA HN'!$B$9:$O$306,8,0),2,1))&lt;&gt;COVID_CL_CONFIRMA!$F693,"Error",VLOOKUP(H693,'LOCALIZA HN'!$B$9:$O$306,8,0)),99999)</f>
        <v>0501</v>
      </c>
      <c r="J693" s="8" t="s">
        <v>19</v>
      </c>
      <c r="K693" s="26">
        <v>32</v>
      </c>
      <c r="L693" s="32" t="s">
        <v>20</v>
      </c>
      <c r="M693" s="44" t="str">
        <f t="shared" si="15"/>
        <v>Confirmado</v>
      </c>
      <c r="N693" s="30"/>
      <c r="O693" s="30"/>
      <c r="P693" s="44" t="str">
        <f t="shared" si="16"/>
        <v>HONDURAS</v>
      </c>
      <c r="Q693" s="30"/>
    </row>
    <row r="694" spans="1:17" ht="14.25" customHeight="1">
      <c r="A694" s="41" t="str">
        <f t="shared" si="12"/>
        <v>San Pedro Sula43949683</v>
      </c>
      <c r="B694" s="41" t="str">
        <f>+COVID_CL_CONFIRMA!$H694&amp;COVID_CL_CONFIRMA!$E694</f>
        <v>San Pedro Sula43949</v>
      </c>
      <c r="C694" s="41" t="str">
        <f t="shared" si="1"/>
        <v>Cortes43949</v>
      </c>
      <c r="D694" s="42">
        <f t="shared" si="2"/>
        <v>683</v>
      </c>
      <c r="E694" s="24">
        <v>43949</v>
      </c>
      <c r="F694" s="42">
        <f>+IFERROR(VLOOKUP(COVID_CL_CONFIRMA!$G694,'LOCALIZA HN'!$Q$9:$R$26,2,0),99)</f>
        <v>5</v>
      </c>
      <c r="G694" s="6" t="s">
        <v>32</v>
      </c>
      <c r="H694" s="25" t="s">
        <v>33</v>
      </c>
      <c r="I694" s="42" t="str">
        <f>+IFERROR(IF(VALUE(MID(VLOOKUP(H694,'LOCALIZA HN'!$B$9:$O$306,8,0),2,1))&lt;&gt;COVID_CL_CONFIRMA!$F694,"Error",VLOOKUP(H694,'LOCALIZA HN'!$B$9:$O$306,8,0)),99999)</f>
        <v>0501</v>
      </c>
      <c r="J694" s="8" t="s">
        <v>19</v>
      </c>
      <c r="K694" s="26">
        <v>26</v>
      </c>
      <c r="L694" s="32" t="s">
        <v>20</v>
      </c>
      <c r="M694" s="44" t="str">
        <f t="shared" si="15"/>
        <v>Confirmado</v>
      </c>
      <c r="N694" s="30"/>
      <c r="O694" s="30"/>
      <c r="P694" s="44" t="str">
        <f t="shared" si="16"/>
        <v>HONDURAS</v>
      </c>
      <c r="Q694" s="30"/>
    </row>
    <row r="695" spans="1:17" ht="14.25" customHeight="1">
      <c r="A695" s="41" t="str">
        <f t="shared" si="12"/>
        <v>San Pedro Sula43949684</v>
      </c>
      <c r="B695" s="41" t="str">
        <f>+COVID_CL_CONFIRMA!$H695&amp;COVID_CL_CONFIRMA!$E695</f>
        <v>San Pedro Sula43949</v>
      </c>
      <c r="C695" s="41" t="str">
        <f t="shared" si="1"/>
        <v>Cortes43949</v>
      </c>
      <c r="D695" s="42">
        <f t="shared" si="2"/>
        <v>684</v>
      </c>
      <c r="E695" s="24">
        <v>43949</v>
      </c>
      <c r="F695" s="42">
        <f>+IFERROR(VLOOKUP(COVID_CL_CONFIRMA!$G695,'LOCALIZA HN'!$Q$9:$R$26,2,0),99)</f>
        <v>5</v>
      </c>
      <c r="G695" s="6" t="s">
        <v>32</v>
      </c>
      <c r="H695" s="25" t="s">
        <v>33</v>
      </c>
      <c r="I695" s="42" t="str">
        <f>+IFERROR(IF(VALUE(MID(VLOOKUP(H695,'LOCALIZA HN'!$B$9:$O$306,8,0),2,1))&lt;&gt;COVID_CL_CONFIRMA!$F695,"Error",VLOOKUP(H695,'LOCALIZA HN'!$B$9:$O$306,8,0)),99999)</f>
        <v>0501</v>
      </c>
      <c r="J695" s="8" t="s">
        <v>28</v>
      </c>
      <c r="K695" s="26">
        <v>56</v>
      </c>
      <c r="L695" s="32" t="s">
        <v>20</v>
      </c>
      <c r="M695" s="44" t="str">
        <f t="shared" si="15"/>
        <v>Confirmado</v>
      </c>
      <c r="N695" s="30"/>
      <c r="O695" s="30"/>
      <c r="P695" s="44" t="str">
        <f t="shared" si="16"/>
        <v>HONDURAS</v>
      </c>
      <c r="Q695" s="30"/>
    </row>
    <row r="696" spans="1:17" ht="14.25" customHeight="1">
      <c r="A696" s="41" t="str">
        <f t="shared" si="12"/>
        <v>Distrito Central43949685</v>
      </c>
      <c r="B696" s="41" t="str">
        <f>+COVID_CL_CONFIRMA!$H696&amp;COVID_CL_CONFIRMA!$E696</f>
        <v>Distrito Central43949</v>
      </c>
      <c r="C696" s="41" t="str">
        <f t="shared" si="1"/>
        <v>Francisco Morazan43949</v>
      </c>
      <c r="D696" s="42">
        <f t="shared" si="2"/>
        <v>685</v>
      </c>
      <c r="E696" s="24">
        <v>43949</v>
      </c>
      <c r="F696" s="42">
        <f>+IFERROR(VLOOKUP(COVID_CL_CONFIRMA!$G696,'LOCALIZA HN'!$Q$9:$R$26,2,0),99)</f>
        <v>8</v>
      </c>
      <c r="G696" s="6" t="s">
        <v>17</v>
      </c>
      <c r="H696" s="25" t="s">
        <v>18</v>
      </c>
      <c r="I696" s="42" t="str">
        <f>+IFERROR(IF(VALUE(MID(VLOOKUP(H696,'LOCALIZA HN'!$B$9:$O$306,8,0),2,1))&lt;&gt;COVID_CL_CONFIRMA!$F696,"Error",VLOOKUP(H696,'LOCALIZA HN'!$B$9:$O$306,8,0)),99999)</f>
        <v>0801</v>
      </c>
      <c r="J696" s="8" t="s">
        <v>19</v>
      </c>
      <c r="K696" s="26">
        <v>33</v>
      </c>
      <c r="L696" s="32" t="s">
        <v>20</v>
      </c>
      <c r="M696" s="44" t="str">
        <f t="shared" si="15"/>
        <v>Confirmado</v>
      </c>
      <c r="N696" s="30"/>
      <c r="O696" s="30"/>
      <c r="P696" s="44" t="str">
        <f t="shared" si="16"/>
        <v>HONDURAS</v>
      </c>
      <c r="Q696" s="30"/>
    </row>
    <row r="697" spans="1:17" ht="14.25" customHeight="1">
      <c r="A697" s="41" t="str">
        <f t="shared" si="12"/>
        <v>Distrito Central43949686</v>
      </c>
      <c r="B697" s="41" t="str">
        <f>+COVID_CL_CONFIRMA!$H697&amp;COVID_CL_CONFIRMA!$E697</f>
        <v>Distrito Central43949</v>
      </c>
      <c r="C697" s="41" t="str">
        <f t="shared" si="1"/>
        <v>Francisco Morazan43949</v>
      </c>
      <c r="D697" s="42">
        <f t="shared" si="2"/>
        <v>686</v>
      </c>
      <c r="E697" s="24">
        <v>43949</v>
      </c>
      <c r="F697" s="42">
        <f>+IFERROR(VLOOKUP(COVID_CL_CONFIRMA!$G697,'LOCALIZA HN'!$Q$9:$R$26,2,0),99)</f>
        <v>8</v>
      </c>
      <c r="G697" s="6" t="s">
        <v>17</v>
      </c>
      <c r="H697" s="25" t="s">
        <v>18</v>
      </c>
      <c r="I697" s="42" t="str">
        <f>+IFERROR(IF(VALUE(MID(VLOOKUP(H697,'LOCALIZA HN'!$B$9:$O$306,8,0),2,1))&lt;&gt;COVID_CL_CONFIRMA!$F697,"Error",VLOOKUP(H697,'LOCALIZA HN'!$B$9:$O$306,8,0)),99999)</f>
        <v>0801</v>
      </c>
      <c r="J697" s="8" t="s">
        <v>19</v>
      </c>
      <c r="K697" s="26">
        <v>36</v>
      </c>
      <c r="L697" s="32" t="s">
        <v>20</v>
      </c>
      <c r="M697" s="44" t="str">
        <f t="shared" si="15"/>
        <v>Confirmado</v>
      </c>
      <c r="N697" s="30"/>
      <c r="O697" s="30"/>
      <c r="P697" s="44" t="str">
        <f t="shared" si="16"/>
        <v>HONDURAS</v>
      </c>
      <c r="Q697" s="30"/>
    </row>
    <row r="698" spans="1:17" ht="14.25" customHeight="1">
      <c r="A698" s="41" t="str">
        <f t="shared" si="12"/>
        <v>Distrito Central43949687</v>
      </c>
      <c r="B698" s="41" t="str">
        <f>+COVID_CL_CONFIRMA!$H698&amp;COVID_CL_CONFIRMA!$E698</f>
        <v>Distrito Central43949</v>
      </c>
      <c r="C698" s="41" t="str">
        <f t="shared" si="1"/>
        <v>Francisco Morazan43949</v>
      </c>
      <c r="D698" s="42">
        <f t="shared" si="2"/>
        <v>687</v>
      </c>
      <c r="E698" s="24">
        <v>43949</v>
      </c>
      <c r="F698" s="42">
        <f>+IFERROR(VLOOKUP(COVID_CL_CONFIRMA!$G698,'LOCALIZA HN'!$Q$9:$R$26,2,0),99)</f>
        <v>8</v>
      </c>
      <c r="G698" s="6" t="s">
        <v>17</v>
      </c>
      <c r="H698" s="25" t="s">
        <v>18</v>
      </c>
      <c r="I698" s="42" t="str">
        <f>+IFERROR(IF(VALUE(MID(VLOOKUP(H698,'LOCALIZA HN'!$B$9:$O$306,8,0),2,1))&lt;&gt;COVID_CL_CONFIRMA!$F698,"Error",VLOOKUP(H698,'LOCALIZA HN'!$B$9:$O$306,8,0)),99999)</f>
        <v>0801</v>
      </c>
      <c r="J698" s="8" t="s">
        <v>19</v>
      </c>
      <c r="K698" s="26">
        <v>62</v>
      </c>
      <c r="L698" s="32" t="s">
        <v>20</v>
      </c>
      <c r="M698" s="44" t="str">
        <f t="shared" si="15"/>
        <v>Confirmado</v>
      </c>
      <c r="N698" s="30"/>
      <c r="O698" s="30"/>
      <c r="P698" s="44" t="str">
        <f t="shared" si="16"/>
        <v>HONDURAS</v>
      </c>
      <c r="Q698" s="30"/>
    </row>
    <row r="699" spans="1:17" ht="14.25" customHeight="1">
      <c r="A699" s="41" t="str">
        <f t="shared" si="12"/>
        <v>Distrito Central43949688</v>
      </c>
      <c r="B699" s="41" t="str">
        <f>+COVID_CL_CONFIRMA!$H699&amp;COVID_CL_CONFIRMA!$E699</f>
        <v>Distrito Central43949</v>
      </c>
      <c r="C699" s="41" t="str">
        <f t="shared" si="1"/>
        <v>Francisco Morazan43949</v>
      </c>
      <c r="D699" s="42">
        <f t="shared" si="2"/>
        <v>688</v>
      </c>
      <c r="E699" s="24">
        <v>43949</v>
      </c>
      <c r="F699" s="42">
        <f>+IFERROR(VLOOKUP(COVID_CL_CONFIRMA!$G699,'LOCALIZA HN'!$Q$9:$R$26,2,0),99)</f>
        <v>8</v>
      </c>
      <c r="G699" s="6" t="s">
        <v>17</v>
      </c>
      <c r="H699" s="25" t="s">
        <v>18</v>
      </c>
      <c r="I699" s="42" t="str">
        <f>+IFERROR(IF(VALUE(MID(VLOOKUP(H699,'LOCALIZA HN'!$B$9:$O$306,8,0),2,1))&lt;&gt;COVID_CL_CONFIRMA!$F699,"Error",VLOOKUP(H699,'LOCALIZA HN'!$B$9:$O$306,8,0)),99999)</f>
        <v>0801</v>
      </c>
      <c r="J699" s="8" t="s">
        <v>28</v>
      </c>
      <c r="K699" s="26">
        <v>6</v>
      </c>
      <c r="L699" s="32" t="s">
        <v>20</v>
      </c>
      <c r="M699" s="44" t="str">
        <f t="shared" si="15"/>
        <v>Confirmado</v>
      </c>
      <c r="N699" s="30"/>
      <c r="O699" s="30"/>
      <c r="P699" s="44" t="str">
        <f t="shared" si="16"/>
        <v>HONDURAS</v>
      </c>
      <c r="Q699" s="30"/>
    </row>
    <row r="700" spans="1:17" ht="14.25" customHeight="1">
      <c r="A700" s="41" t="str">
        <f t="shared" si="12"/>
        <v>Intibuca43949689</v>
      </c>
      <c r="B700" s="41" t="str">
        <f>+COVID_CL_CONFIRMA!$H700&amp;COVID_CL_CONFIRMA!$E700</f>
        <v>Intibuca43949</v>
      </c>
      <c r="C700" s="41" t="str">
        <f t="shared" si="1"/>
        <v>Intibuca43949</v>
      </c>
      <c r="D700" s="42">
        <f t="shared" si="2"/>
        <v>689</v>
      </c>
      <c r="E700" s="24">
        <v>43949</v>
      </c>
      <c r="F700" s="42">
        <f>+IFERROR(VLOOKUP(COVID_CL_CONFIRMA!$G700,'LOCALIZA HN'!$Q$9:$R$26,2,0),99)</f>
        <v>10</v>
      </c>
      <c r="G700" s="6" t="s">
        <v>128</v>
      </c>
      <c r="H700" s="33" t="s">
        <v>128</v>
      </c>
      <c r="I700" s="42" t="str">
        <f>+IFERROR(IF(VALUE(MID(VLOOKUP(H700,'LOCALIZA HN'!$B$9:$O$306,8,0),2,1))&lt;&gt;COVID_CL_CONFIRMA!$F700,"Error",VLOOKUP(H700,'LOCALIZA HN'!$B$9:$O$306,8,0)),99999)</f>
        <v>Error</v>
      </c>
      <c r="J700" s="8" t="s">
        <v>28</v>
      </c>
      <c r="K700" s="26">
        <v>48</v>
      </c>
      <c r="L700" s="32" t="s">
        <v>20</v>
      </c>
      <c r="M700" s="44" t="str">
        <f t="shared" si="15"/>
        <v>Confirmado</v>
      </c>
      <c r="N700" s="30"/>
      <c r="O700" s="30"/>
      <c r="P700" s="44" t="str">
        <f t="shared" si="16"/>
        <v>HONDURAS</v>
      </c>
      <c r="Q700" s="30"/>
    </row>
    <row r="701" spans="1:17" ht="14.25" customHeight="1">
      <c r="A701" s="41" t="str">
        <f t="shared" si="12"/>
        <v>Intibuca43949690</v>
      </c>
      <c r="B701" s="41" t="str">
        <f>+COVID_CL_CONFIRMA!$H701&amp;COVID_CL_CONFIRMA!$E701</f>
        <v>Intibuca43949</v>
      </c>
      <c r="C701" s="41" t="str">
        <f t="shared" si="1"/>
        <v>Intibuca43949</v>
      </c>
      <c r="D701" s="42">
        <f t="shared" si="2"/>
        <v>690</v>
      </c>
      <c r="E701" s="24">
        <v>43949</v>
      </c>
      <c r="F701" s="42">
        <f>+IFERROR(VLOOKUP(COVID_CL_CONFIRMA!$G701,'LOCALIZA HN'!$Q$9:$R$26,2,0),99)</f>
        <v>10</v>
      </c>
      <c r="G701" s="6" t="s">
        <v>128</v>
      </c>
      <c r="H701" s="33" t="s">
        <v>128</v>
      </c>
      <c r="I701" s="42" t="str">
        <f>+IFERROR(IF(VALUE(MID(VLOOKUP(H701,'LOCALIZA HN'!$B$9:$O$306,8,0),2,1))&lt;&gt;COVID_CL_CONFIRMA!$F701,"Error",VLOOKUP(H701,'LOCALIZA HN'!$B$9:$O$306,8,0)),99999)</f>
        <v>Error</v>
      </c>
      <c r="J701" s="8" t="s">
        <v>19</v>
      </c>
      <c r="K701" s="26">
        <v>48</v>
      </c>
      <c r="L701" s="32" t="s">
        <v>20</v>
      </c>
      <c r="M701" s="44" t="str">
        <f t="shared" si="15"/>
        <v>Confirmado</v>
      </c>
      <c r="N701" s="30"/>
      <c r="O701" s="30"/>
      <c r="P701" s="44" t="str">
        <f t="shared" si="16"/>
        <v>HONDURAS</v>
      </c>
      <c r="Q701" s="30"/>
    </row>
    <row r="702" spans="1:17" ht="14.25" customHeight="1">
      <c r="A702" s="41" t="str">
        <f t="shared" si="12"/>
        <v>Intibuca43949691</v>
      </c>
      <c r="B702" s="41" t="str">
        <f>+COVID_CL_CONFIRMA!$H702&amp;COVID_CL_CONFIRMA!$E702</f>
        <v>Intibuca43949</v>
      </c>
      <c r="C702" s="41" t="str">
        <f t="shared" si="1"/>
        <v>Intibuca43949</v>
      </c>
      <c r="D702" s="42">
        <f t="shared" si="2"/>
        <v>691</v>
      </c>
      <c r="E702" s="24">
        <v>43949</v>
      </c>
      <c r="F702" s="42">
        <f>+IFERROR(VLOOKUP(COVID_CL_CONFIRMA!$G702,'LOCALIZA HN'!$Q$9:$R$26,2,0),99)</f>
        <v>10</v>
      </c>
      <c r="G702" s="6" t="s">
        <v>128</v>
      </c>
      <c r="H702" s="25" t="s">
        <v>128</v>
      </c>
      <c r="I702" s="42" t="str">
        <f>+IFERROR(IF(VALUE(MID(VLOOKUP(H702,'LOCALIZA HN'!$B$9:$O$306,8,0),2,1))&lt;&gt;COVID_CL_CONFIRMA!$F702,"Error",VLOOKUP(H702,'LOCALIZA HN'!$B$9:$O$306,8,0)),99999)</f>
        <v>Error</v>
      </c>
      <c r="J702" s="8" t="s">
        <v>28</v>
      </c>
      <c r="K702" s="26">
        <v>32</v>
      </c>
      <c r="L702" s="32" t="s">
        <v>20</v>
      </c>
      <c r="M702" s="44" t="str">
        <f t="shared" si="15"/>
        <v>Confirmado</v>
      </c>
      <c r="N702" s="30"/>
      <c r="O702" s="30"/>
      <c r="P702" s="44" t="str">
        <f t="shared" si="16"/>
        <v>HONDURAS</v>
      </c>
      <c r="Q702" s="30"/>
    </row>
    <row r="703" spans="1:17" ht="14.25" customHeight="1">
      <c r="A703" s="41" t="str">
        <f t="shared" si="12"/>
        <v>El Progreso43949692</v>
      </c>
      <c r="B703" s="41" t="str">
        <f>+COVID_CL_CONFIRMA!$H703&amp;COVID_CL_CONFIRMA!$E703</f>
        <v>El Progreso43949</v>
      </c>
      <c r="C703" s="41" t="str">
        <f t="shared" si="1"/>
        <v>Yoro43949</v>
      </c>
      <c r="D703" s="42">
        <f t="shared" si="2"/>
        <v>692</v>
      </c>
      <c r="E703" s="24">
        <v>43949</v>
      </c>
      <c r="F703" s="42">
        <f>+IFERROR(VLOOKUP(COVID_CL_CONFIRMA!$G703,'LOCALIZA HN'!$Q$9:$R$26,2,0),99)</f>
        <v>18</v>
      </c>
      <c r="G703" s="6" t="s">
        <v>46</v>
      </c>
      <c r="H703" s="25" t="s">
        <v>69</v>
      </c>
      <c r="I703" s="42" t="str">
        <f>+IFERROR(IF(VALUE(MID(VLOOKUP(H703,'LOCALIZA HN'!$B$9:$O$306,8,0),2,1))&lt;&gt;COVID_CL_CONFIRMA!$F703,"Error",VLOOKUP(H703,'LOCALIZA HN'!$B$9:$O$306,8,0)),99999)</f>
        <v>Error</v>
      </c>
      <c r="J703" s="8" t="s">
        <v>19</v>
      </c>
      <c r="K703" s="26">
        <v>38</v>
      </c>
      <c r="L703" s="32" t="s">
        <v>20</v>
      </c>
      <c r="M703" s="44" t="str">
        <f t="shared" si="15"/>
        <v>Confirmado</v>
      </c>
      <c r="N703" s="30"/>
      <c r="O703" s="30"/>
      <c r="P703" s="44" t="str">
        <f t="shared" si="16"/>
        <v>HONDURAS</v>
      </c>
      <c r="Q703" s="30"/>
    </row>
    <row r="704" spans="1:17" ht="14.25" customHeight="1">
      <c r="A704" s="41" t="str">
        <f t="shared" si="12"/>
        <v>Distrito Central43949693</v>
      </c>
      <c r="B704" s="41" t="str">
        <f>+COVID_CL_CONFIRMA!$H704&amp;COVID_CL_CONFIRMA!$E704</f>
        <v>Distrito Central43949</v>
      </c>
      <c r="C704" s="41" t="str">
        <f t="shared" si="1"/>
        <v>Francisco Morazan43949</v>
      </c>
      <c r="D704" s="42">
        <f t="shared" si="2"/>
        <v>693</v>
      </c>
      <c r="E704" s="24">
        <v>43949</v>
      </c>
      <c r="F704" s="42">
        <f>+IFERROR(VLOOKUP(COVID_CL_CONFIRMA!$G704,'LOCALIZA HN'!$Q$9:$R$26,2,0),99)</f>
        <v>8</v>
      </c>
      <c r="G704" s="6" t="s">
        <v>17</v>
      </c>
      <c r="H704" s="25" t="s">
        <v>18</v>
      </c>
      <c r="I704" s="42" t="str">
        <f>+IFERROR(IF(VALUE(MID(VLOOKUP(H704,'LOCALIZA HN'!$B$9:$O$306,8,0),2,1))&lt;&gt;COVID_CL_CONFIRMA!$F704,"Error",VLOOKUP(H704,'LOCALIZA HN'!$B$9:$O$306,8,0)),99999)</f>
        <v>0801</v>
      </c>
      <c r="J704" s="8" t="s">
        <v>19</v>
      </c>
      <c r="K704" s="26">
        <v>63</v>
      </c>
      <c r="L704" s="32" t="s">
        <v>20</v>
      </c>
      <c r="M704" s="44" t="str">
        <f t="shared" si="15"/>
        <v>Confirmado</v>
      </c>
      <c r="N704" s="30"/>
      <c r="O704" s="30"/>
      <c r="P704" s="44" t="str">
        <f t="shared" si="16"/>
        <v>HONDURAS</v>
      </c>
      <c r="Q704" s="30"/>
    </row>
    <row r="705" spans="1:17" ht="14.25" customHeight="1">
      <c r="A705" s="41" t="str">
        <f t="shared" si="12"/>
        <v>Distrito Central43949694</v>
      </c>
      <c r="B705" s="41" t="str">
        <f>+COVID_CL_CONFIRMA!$H705&amp;COVID_CL_CONFIRMA!$E705</f>
        <v>Distrito Central43949</v>
      </c>
      <c r="C705" s="41" t="str">
        <f t="shared" si="1"/>
        <v>Francisco Morazan43949</v>
      </c>
      <c r="D705" s="42">
        <f t="shared" si="2"/>
        <v>694</v>
      </c>
      <c r="E705" s="24">
        <v>43949</v>
      </c>
      <c r="F705" s="42">
        <f>+IFERROR(VLOOKUP(COVID_CL_CONFIRMA!$G705,'LOCALIZA HN'!$Q$9:$R$26,2,0),99)</f>
        <v>8</v>
      </c>
      <c r="G705" s="6" t="s">
        <v>17</v>
      </c>
      <c r="H705" s="25" t="s">
        <v>18</v>
      </c>
      <c r="I705" s="42" t="str">
        <f>+IFERROR(IF(VALUE(MID(VLOOKUP(H705,'LOCALIZA HN'!$B$9:$O$306,8,0),2,1))&lt;&gt;COVID_CL_CONFIRMA!$F705,"Error",VLOOKUP(H705,'LOCALIZA HN'!$B$9:$O$306,8,0)),99999)</f>
        <v>0801</v>
      </c>
      <c r="J705" s="8" t="s">
        <v>19</v>
      </c>
      <c r="K705" s="26">
        <v>20</v>
      </c>
      <c r="L705" s="32" t="s">
        <v>20</v>
      </c>
      <c r="M705" s="44" t="str">
        <f t="shared" si="15"/>
        <v>Confirmado</v>
      </c>
      <c r="N705" s="30"/>
      <c r="O705" s="30"/>
      <c r="P705" s="44" t="str">
        <f t="shared" si="16"/>
        <v>HONDURAS</v>
      </c>
      <c r="Q705" s="30"/>
    </row>
    <row r="706" spans="1:17" ht="14.25" customHeight="1">
      <c r="A706" s="41" t="str">
        <f t="shared" si="12"/>
        <v>Distrito Central43949695</v>
      </c>
      <c r="B706" s="41" t="str">
        <f>+COVID_CL_CONFIRMA!$H706&amp;COVID_CL_CONFIRMA!$E706</f>
        <v>Distrito Central43949</v>
      </c>
      <c r="C706" s="41" t="str">
        <f t="shared" si="1"/>
        <v>Francisco Morazan43949</v>
      </c>
      <c r="D706" s="42">
        <f t="shared" si="2"/>
        <v>695</v>
      </c>
      <c r="E706" s="24">
        <v>43949</v>
      </c>
      <c r="F706" s="42">
        <f>+IFERROR(VLOOKUP(COVID_CL_CONFIRMA!$G706,'LOCALIZA HN'!$Q$9:$R$26,2,0),99)</f>
        <v>8</v>
      </c>
      <c r="G706" s="6" t="s">
        <v>17</v>
      </c>
      <c r="H706" s="25" t="s">
        <v>18</v>
      </c>
      <c r="I706" s="42" t="str">
        <f>+IFERROR(IF(VALUE(MID(VLOOKUP(H706,'LOCALIZA HN'!$B$9:$O$306,8,0),2,1))&lt;&gt;COVID_CL_CONFIRMA!$F706,"Error",VLOOKUP(H706,'LOCALIZA HN'!$B$9:$O$306,8,0)),99999)</f>
        <v>0801</v>
      </c>
      <c r="J706" s="8" t="s">
        <v>19</v>
      </c>
      <c r="K706" s="26">
        <v>24</v>
      </c>
      <c r="L706" s="32" t="s">
        <v>20</v>
      </c>
      <c r="M706" s="44" t="str">
        <f t="shared" si="15"/>
        <v>Confirmado</v>
      </c>
      <c r="N706" s="30"/>
      <c r="O706" s="30"/>
      <c r="P706" s="44" t="str">
        <f t="shared" si="16"/>
        <v>HONDURAS</v>
      </c>
      <c r="Q706" s="30"/>
    </row>
    <row r="707" spans="1:17" ht="14.25" customHeight="1">
      <c r="A707" s="41" t="str">
        <f t="shared" si="12"/>
        <v>Distrito Central43949696</v>
      </c>
      <c r="B707" s="41" t="str">
        <f>+COVID_CL_CONFIRMA!$H707&amp;COVID_CL_CONFIRMA!$E707</f>
        <v>Distrito Central43949</v>
      </c>
      <c r="C707" s="41" t="str">
        <f t="shared" si="1"/>
        <v>Francisco Morazan43949</v>
      </c>
      <c r="D707" s="42">
        <f t="shared" si="2"/>
        <v>696</v>
      </c>
      <c r="E707" s="24">
        <v>43949</v>
      </c>
      <c r="F707" s="42">
        <f>+IFERROR(VLOOKUP(COVID_CL_CONFIRMA!$G707,'LOCALIZA HN'!$Q$9:$R$26,2,0),99)</f>
        <v>8</v>
      </c>
      <c r="G707" s="6" t="s">
        <v>17</v>
      </c>
      <c r="H707" s="25" t="s">
        <v>18</v>
      </c>
      <c r="I707" s="42" t="str">
        <f>+IFERROR(IF(VALUE(MID(VLOOKUP(H707,'LOCALIZA HN'!$B$9:$O$306,8,0),2,1))&lt;&gt;COVID_CL_CONFIRMA!$F707,"Error",VLOOKUP(H707,'LOCALIZA HN'!$B$9:$O$306,8,0)),99999)</f>
        <v>0801</v>
      </c>
      <c r="J707" s="8" t="s">
        <v>19</v>
      </c>
      <c r="K707" s="26">
        <v>42</v>
      </c>
      <c r="L707" s="32" t="s">
        <v>20</v>
      </c>
      <c r="M707" s="44" t="str">
        <f t="shared" si="15"/>
        <v>Confirmado</v>
      </c>
      <c r="N707" s="30"/>
      <c r="O707" s="30"/>
      <c r="P707" s="44" t="str">
        <f t="shared" si="16"/>
        <v>HONDURAS</v>
      </c>
      <c r="Q707" s="30"/>
    </row>
    <row r="708" spans="1:17" ht="14.25" customHeight="1">
      <c r="A708" s="41" t="str">
        <f t="shared" si="12"/>
        <v>Distrito Central43949697</v>
      </c>
      <c r="B708" s="41" t="str">
        <f>+COVID_CL_CONFIRMA!$H708&amp;COVID_CL_CONFIRMA!$E708</f>
        <v>Distrito Central43949</v>
      </c>
      <c r="C708" s="41" t="str">
        <f t="shared" si="1"/>
        <v>Francisco Morazan43949</v>
      </c>
      <c r="D708" s="42">
        <f t="shared" si="2"/>
        <v>697</v>
      </c>
      <c r="E708" s="24">
        <v>43949</v>
      </c>
      <c r="F708" s="42">
        <f>+IFERROR(VLOOKUP(COVID_CL_CONFIRMA!$G708,'LOCALIZA HN'!$Q$9:$R$26,2,0),99)</f>
        <v>8</v>
      </c>
      <c r="G708" s="6" t="s">
        <v>17</v>
      </c>
      <c r="H708" s="25" t="s">
        <v>18</v>
      </c>
      <c r="I708" s="42" t="str">
        <f>+IFERROR(IF(VALUE(MID(VLOOKUP(H708,'LOCALIZA HN'!$B$9:$O$306,8,0),2,1))&lt;&gt;COVID_CL_CONFIRMA!$F708,"Error",VLOOKUP(H708,'LOCALIZA HN'!$B$9:$O$306,8,0)),99999)</f>
        <v>0801</v>
      </c>
      <c r="J708" s="8" t="s">
        <v>19</v>
      </c>
      <c r="K708" s="26">
        <v>86</v>
      </c>
      <c r="L708" s="32" t="s">
        <v>20</v>
      </c>
      <c r="M708" s="44" t="str">
        <f t="shared" si="15"/>
        <v>Confirmado</v>
      </c>
      <c r="N708" s="30"/>
      <c r="O708" s="30"/>
      <c r="P708" s="44" t="str">
        <f t="shared" si="16"/>
        <v>HONDURAS</v>
      </c>
      <c r="Q708" s="30"/>
    </row>
    <row r="709" spans="1:17" ht="14.25" customHeight="1">
      <c r="A709" s="41" t="str">
        <f t="shared" si="12"/>
        <v>Distrito Central43949698</v>
      </c>
      <c r="B709" s="41" t="str">
        <f>+COVID_CL_CONFIRMA!$H709&amp;COVID_CL_CONFIRMA!$E709</f>
        <v>Distrito Central43949</v>
      </c>
      <c r="C709" s="41" t="str">
        <f t="shared" si="1"/>
        <v>Francisco Morazan43949</v>
      </c>
      <c r="D709" s="42">
        <f t="shared" si="2"/>
        <v>698</v>
      </c>
      <c r="E709" s="24">
        <v>43949</v>
      </c>
      <c r="F709" s="42">
        <f>+IFERROR(VLOOKUP(COVID_CL_CONFIRMA!$G709,'LOCALIZA HN'!$Q$9:$R$26,2,0),99)</f>
        <v>8</v>
      </c>
      <c r="G709" s="6" t="s">
        <v>17</v>
      </c>
      <c r="H709" s="25" t="s">
        <v>18</v>
      </c>
      <c r="I709" s="42" t="str">
        <f>+IFERROR(IF(VALUE(MID(VLOOKUP(H709,'LOCALIZA HN'!$B$9:$O$306,8,0),2,1))&lt;&gt;COVID_CL_CONFIRMA!$F709,"Error",VLOOKUP(H709,'LOCALIZA HN'!$B$9:$O$306,8,0)),99999)</f>
        <v>0801</v>
      </c>
      <c r="J709" s="8" t="s">
        <v>19</v>
      </c>
      <c r="K709" s="26">
        <v>11</v>
      </c>
      <c r="L709" s="32" t="s">
        <v>20</v>
      </c>
      <c r="M709" s="44" t="str">
        <f t="shared" si="15"/>
        <v>Confirmado</v>
      </c>
      <c r="N709" s="30"/>
      <c r="O709" s="30"/>
      <c r="P709" s="44" t="str">
        <f t="shared" si="16"/>
        <v>HONDURAS</v>
      </c>
      <c r="Q709" s="30"/>
    </row>
    <row r="710" spans="1:17" ht="14.25" customHeight="1">
      <c r="A710" s="41" t="str">
        <f t="shared" si="12"/>
        <v>Distrito Central43949699</v>
      </c>
      <c r="B710" s="41" t="str">
        <f>+COVID_CL_CONFIRMA!$H710&amp;COVID_CL_CONFIRMA!$E710</f>
        <v>Distrito Central43949</v>
      </c>
      <c r="C710" s="41" t="str">
        <f t="shared" si="1"/>
        <v>Francisco Morazan43949</v>
      </c>
      <c r="D710" s="42">
        <f t="shared" si="2"/>
        <v>699</v>
      </c>
      <c r="E710" s="24">
        <v>43949</v>
      </c>
      <c r="F710" s="42">
        <f>+IFERROR(VLOOKUP(COVID_CL_CONFIRMA!$G710,'LOCALIZA HN'!$Q$9:$R$26,2,0),99)</f>
        <v>8</v>
      </c>
      <c r="G710" s="6" t="s">
        <v>17</v>
      </c>
      <c r="H710" s="25" t="s">
        <v>18</v>
      </c>
      <c r="I710" s="42" t="str">
        <f>+IFERROR(IF(VALUE(MID(VLOOKUP(H710,'LOCALIZA HN'!$B$9:$O$306,8,0),2,1))&lt;&gt;COVID_CL_CONFIRMA!$F710,"Error",VLOOKUP(H710,'LOCALIZA HN'!$B$9:$O$306,8,0)),99999)</f>
        <v>0801</v>
      </c>
      <c r="J710" s="8" t="s">
        <v>28</v>
      </c>
      <c r="K710" s="26">
        <v>7</v>
      </c>
      <c r="L710" s="32" t="s">
        <v>20</v>
      </c>
      <c r="M710" s="44" t="str">
        <f t="shared" si="15"/>
        <v>Confirmado</v>
      </c>
      <c r="N710" s="30"/>
      <c r="O710" s="30"/>
      <c r="P710" s="44" t="str">
        <f t="shared" si="16"/>
        <v>HONDURAS</v>
      </c>
      <c r="Q710" s="30"/>
    </row>
    <row r="711" spans="1:17" ht="14.25" customHeight="1">
      <c r="A711" s="41" t="str">
        <f t="shared" si="12"/>
        <v>Distrito Central43949700</v>
      </c>
      <c r="B711" s="41" t="str">
        <f>+COVID_CL_CONFIRMA!$H711&amp;COVID_CL_CONFIRMA!$E711</f>
        <v>Distrito Central43949</v>
      </c>
      <c r="C711" s="41" t="str">
        <f t="shared" si="1"/>
        <v>Francisco Morazan43949</v>
      </c>
      <c r="D711" s="42">
        <f t="shared" si="2"/>
        <v>700</v>
      </c>
      <c r="E711" s="24">
        <v>43949</v>
      </c>
      <c r="F711" s="42">
        <f>+IFERROR(VLOOKUP(COVID_CL_CONFIRMA!$G711,'LOCALIZA HN'!$Q$9:$R$26,2,0),99)</f>
        <v>8</v>
      </c>
      <c r="G711" s="6" t="s">
        <v>17</v>
      </c>
      <c r="H711" s="25" t="s">
        <v>18</v>
      </c>
      <c r="I711" s="42" t="str">
        <f>+IFERROR(IF(VALUE(MID(VLOOKUP(H711,'LOCALIZA HN'!$B$9:$O$306,8,0),2,1))&lt;&gt;COVID_CL_CONFIRMA!$F711,"Error",VLOOKUP(H711,'LOCALIZA HN'!$B$9:$O$306,8,0)),99999)</f>
        <v>0801</v>
      </c>
      <c r="J711" s="8" t="s">
        <v>28</v>
      </c>
      <c r="K711" s="26">
        <v>21</v>
      </c>
      <c r="L711" s="32" t="s">
        <v>20</v>
      </c>
      <c r="M711" s="44" t="str">
        <f t="shared" si="15"/>
        <v>Confirmado</v>
      </c>
      <c r="N711" s="30"/>
      <c r="O711" s="30"/>
      <c r="P711" s="44" t="str">
        <f t="shared" si="16"/>
        <v>HONDURAS</v>
      </c>
      <c r="Q711" s="30"/>
    </row>
    <row r="712" spans="1:17" ht="14.25" customHeight="1">
      <c r="A712" s="41" t="str">
        <f t="shared" si="12"/>
        <v>Distrito Central43949701</v>
      </c>
      <c r="B712" s="41" t="str">
        <f>+COVID_CL_CONFIRMA!$H712&amp;COVID_CL_CONFIRMA!$E712</f>
        <v>Distrito Central43949</v>
      </c>
      <c r="C712" s="41" t="str">
        <f t="shared" si="1"/>
        <v>Francisco Morazan43949</v>
      </c>
      <c r="D712" s="42">
        <f t="shared" si="2"/>
        <v>701</v>
      </c>
      <c r="E712" s="24">
        <v>43949</v>
      </c>
      <c r="F712" s="42">
        <f>+IFERROR(VLOOKUP(COVID_CL_CONFIRMA!$G712,'LOCALIZA HN'!$Q$9:$R$26,2,0),99)</f>
        <v>8</v>
      </c>
      <c r="G712" s="6" t="s">
        <v>17</v>
      </c>
      <c r="H712" s="25" t="s">
        <v>18</v>
      </c>
      <c r="I712" s="42" t="str">
        <f>+IFERROR(IF(VALUE(MID(VLOOKUP(H712,'LOCALIZA HN'!$B$9:$O$306,8,0),2,1))&lt;&gt;COVID_CL_CONFIRMA!$F712,"Error",VLOOKUP(H712,'LOCALIZA HN'!$B$9:$O$306,8,0)),99999)</f>
        <v>0801</v>
      </c>
      <c r="J712" s="8" t="s">
        <v>19</v>
      </c>
      <c r="K712" s="26">
        <v>42</v>
      </c>
      <c r="L712" s="32" t="s">
        <v>20</v>
      </c>
      <c r="M712" s="44" t="str">
        <f t="shared" si="15"/>
        <v>Confirmado</v>
      </c>
      <c r="N712" s="30"/>
      <c r="O712" s="30"/>
      <c r="P712" s="44" t="str">
        <f t="shared" si="16"/>
        <v>HONDURAS</v>
      </c>
      <c r="Q712" s="30"/>
    </row>
    <row r="713" spans="1:17" ht="14.25" customHeight="1">
      <c r="A713" s="41" t="str">
        <f t="shared" si="12"/>
        <v>Danli43949702</v>
      </c>
      <c r="B713" s="41" t="str">
        <f>+COVID_CL_CONFIRMA!$H713&amp;COVID_CL_CONFIRMA!$E713</f>
        <v>Danli43949</v>
      </c>
      <c r="C713" s="41" t="str">
        <f t="shared" si="1"/>
        <v>El Paraiso43949</v>
      </c>
      <c r="D713" s="42">
        <f t="shared" si="2"/>
        <v>702</v>
      </c>
      <c r="E713" s="24">
        <v>43949</v>
      </c>
      <c r="F713" s="42">
        <f>+IFERROR(VLOOKUP(COVID_CL_CONFIRMA!$G713,'LOCALIZA HN'!$Q$9:$R$26,2,0),99)</f>
        <v>7</v>
      </c>
      <c r="G713" s="6" t="s">
        <v>129</v>
      </c>
      <c r="H713" s="25" t="s">
        <v>130</v>
      </c>
      <c r="I713" s="42" t="str">
        <f>+IFERROR(IF(VALUE(MID(VLOOKUP(H713,'LOCALIZA HN'!$B$9:$O$306,8,0),2,1))&lt;&gt;COVID_CL_CONFIRMA!$F713,"Error",VLOOKUP(H713,'LOCALIZA HN'!$B$9:$O$306,8,0)),99999)</f>
        <v>0703</v>
      </c>
      <c r="J713" s="8" t="s">
        <v>28</v>
      </c>
      <c r="K713" s="26">
        <v>58</v>
      </c>
      <c r="L713" s="32" t="s">
        <v>20</v>
      </c>
      <c r="M713" s="44" t="str">
        <f t="shared" si="15"/>
        <v>Confirmado</v>
      </c>
      <c r="N713" s="30"/>
      <c r="O713" s="30"/>
      <c r="P713" s="44" t="str">
        <f t="shared" si="16"/>
        <v>HONDURAS</v>
      </c>
      <c r="Q713" s="30"/>
    </row>
    <row r="714" spans="1:17" ht="14.25" customHeight="1">
      <c r="A714" s="34"/>
      <c r="B714" s="34"/>
      <c r="C714" s="34"/>
      <c r="D714" s="35"/>
      <c r="E714" s="31"/>
      <c r="F714" s="35"/>
      <c r="G714" s="6"/>
      <c r="H714" s="12"/>
      <c r="I714" s="35"/>
      <c r="J714" s="8"/>
      <c r="K714" s="8"/>
      <c r="L714" s="11"/>
      <c r="M714" s="30"/>
      <c r="N714" s="30"/>
      <c r="O714" s="30"/>
      <c r="P714" s="30"/>
      <c r="Q714" s="30"/>
    </row>
    <row r="715" spans="1:17" ht="14.25" customHeight="1">
      <c r="A715" s="34"/>
      <c r="B715" s="34"/>
      <c r="C715" s="34"/>
      <c r="D715" s="35"/>
      <c r="E715" s="31"/>
      <c r="F715" s="35"/>
      <c r="G715" s="6"/>
      <c r="H715" s="12"/>
      <c r="I715" s="35"/>
      <c r="J715" s="8"/>
      <c r="K715" s="8"/>
      <c r="L715" s="11"/>
      <c r="M715" s="30"/>
      <c r="N715" s="30"/>
      <c r="O715" s="30"/>
      <c r="P715" s="30"/>
      <c r="Q715" s="30"/>
    </row>
    <row r="716" spans="1:17" ht="14.25" customHeight="1">
      <c r="A716" s="34"/>
      <c r="B716" s="34"/>
      <c r="C716" s="34"/>
      <c r="D716" s="35"/>
      <c r="E716" s="31"/>
      <c r="F716" s="35"/>
      <c r="G716" s="6"/>
      <c r="H716" s="12"/>
      <c r="I716" s="35"/>
      <c r="J716" s="8"/>
      <c r="K716" s="8"/>
      <c r="L716" s="11"/>
      <c r="M716" s="30"/>
      <c r="N716" s="30"/>
      <c r="O716" s="30"/>
      <c r="P716" s="30"/>
      <c r="Q716" s="30"/>
    </row>
    <row r="717" spans="1:17" ht="14.25" customHeight="1">
      <c r="A717" s="34"/>
      <c r="B717" s="34"/>
      <c r="C717" s="34"/>
      <c r="D717" s="35"/>
      <c r="E717" s="31"/>
      <c r="F717" s="35"/>
      <c r="G717" s="6"/>
      <c r="H717" s="12"/>
      <c r="I717" s="35"/>
      <c r="J717" s="8"/>
      <c r="K717" s="8"/>
      <c r="L717" s="11"/>
      <c r="M717" s="30"/>
      <c r="N717" s="30"/>
      <c r="O717" s="30"/>
      <c r="P717" s="30"/>
      <c r="Q717" s="30"/>
    </row>
    <row r="718" spans="1:17" ht="14.25" customHeight="1"/>
    <row r="719" spans="1:17" ht="14.25" customHeight="1"/>
    <row r="720" spans="1:17"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717">
    <cfRule type="cellIs" dxfId="10" priority="1" operator="equal">
      <formula>"Error"</formula>
    </cfRule>
  </conditionalFormatting>
  <conditionalFormatting sqref="I12:I717">
    <cfRule type="cellIs" dxfId="9" priority="2" operator="equal">
      <formula>99999</formula>
    </cfRule>
  </conditionalFormatting>
  <conditionalFormatting sqref="F12:F717">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G12:G717</xm:sqref>
        </x14:dataValidation>
        <x14:dataValidation type="list" allowBlank="1" showErrorMessage="1" xr:uid="{00000000-0002-0000-0000-000001000000}">
          <x14:formula1>
            <xm:f>'LOCALIZA HN'!$T$9:$T$11</xm:f>
          </x14:formula1>
          <xm:sqref>J12:J717</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6"/>
  <sheetViews>
    <sheetView showGridLines="0" workbookViewId="0">
      <pane ySplit="11" topLeftCell="A71" activePane="bottomLeft" state="frozen"/>
      <selection pane="bottomLeft" activeCell="R21" sqref="R21"/>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row>
    <row r="12" spans="1:20" ht="14.25" customHeight="1">
      <c r="A12" s="48" t="str">
        <f t="shared" ref="A12:A75" si="0">+H12&amp;E12&amp;D12</f>
        <v>Villanueva439161</v>
      </c>
      <c r="B12" s="48" t="str">
        <f>+COVID_CL_MUERTE!$H12&amp;COVID_CL_MUERTE!$E12</f>
        <v>Villanueva43916</v>
      </c>
      <c r="C12" s="48" t="str">
        <f t="shared" ref="C12:C75" si="1">+G12&amp;E12</f>
        <v>Cortes43916</v>
      </c>
      <c r="D12" s="49">
        <f t="shared" ref="D12:D75" si="2">+ROW()-11</f>
        <v>1</v>
      </c>
      <c r="E12" s="43">
        <v>43916</v>
      </c>
      <c r="F12" s="49">
        <f>+IFERROR(VLOOKUP(COVID_CL_MUERTE!$G12,'LOCALIZA HN'!$Q$9:$R$26,2,0),99)</f>
        <v>5</v>
      </c>
      <c r="G12" s="6" t="s">
        <v>32</v>
      </c>
      <c r="H12" s="14" t="s">
        <v>39</v>
      </c>
      <c r="I12" s="50" t="str">
        <f>+IFERROR(IF(VALUE(MID(VLOOKUP(H12,'LOCALIZA HN'!$B$9:$O$306,8,0),2,1))&lt;&gt;COVID_CL_MUERTE!$F12,"Error",VLOOKUP(H12,'LOCALIZA HN'!$B$9:$O$306,8,0)),99999)</f>
        <v>0511</v>
      </c>
      <c r="J12" s="8" t="s">
        <v>28</v>
      </c>
      <c r="K12" s="8">
        <v>60</v>
      </c>
      <c r="L12" s="9" t="s">
        <v>131</v>
      </c>
      <c r="M12" s="51" t="s">
        <v>132</v>
      </c>
      <c r="N12" s="51">
        <f>+IFERROR(VLOOKUP(COVID_CL_MUERTE!$I12,'LOCALIZA HN'!$I$9:$O$306,3,0),"")</f>
        <v>15.3307</v>
      </c>
      <c r="O12" s="51">
        <f>+IFERROR(VLOOKUP(COVID_CL_MUERTE!$I12,'LOCALIZA HN'!$I$9:$O$306,4,0),"")</f>
        <v>-88.047399999999996</v>
      </c>
      <c r="P12" s="51" t="s">
        <v>22</v>
      </c>
      <c r="S12" s="14">
        <f>+VALUE(MID(COVID_CL_MUERTE!$I12,2,1))</f>
        <v>5</v>
      </c>
      <c r="T12" s="14">
        <f>+VALUE(S12)</f>
        <v>5</v>
      </c>
    </row>
    <row r="13" spans="1:20" ht="14.25" customHeight="1">
      <c r="A13" s="48" t="str">
        <f t="shared" si="0"/>
        <v>Villanueva439182</v>
      </c>
      <c r="B13" s="48" t="str">
        <f>+COVID_CL_MUERTE!$H13&amp;COVID_CL_MUERTE!$E13</f>
        <v>Villanueva43918</v>
      </c>
      <c r="C13" s="48" t="str">
        <f t="shared" si="1"/>
        <v>Cortes43918</v>
      </c>
      <c r="D13" s="49">
        <f t="shared" si="2"/>
        <v>2</v>
      </c>
      <c r="E13" s="43">
        <v>43918</v>
      </c>
      <c r="F13" s="49">
        <f>+IFERROR(VLOOKUP(COVID_CL_MUERTE!$G13,'LOCALIZA HN'!$Q$9:$R$26,2,0),99)</f>
        <v>5</v>
      </c>
      <c r="G13" s="6" t="s">
        <v>32</v>
      </c>
      <c r="H13" s="14" t="s">
        <v>39</v>
      </c>
      <c r="I13" s="50" t="str">
        <f>+IFERROR(IF(VALUE(MID(VLOOKUP(H13,'LOCALIZA HN'!$B$9:$O$306,8,0),2,1))&lt;&gt;COVID_CL_MUERTE!$F13,"Error",VLOOKUP(H13,'LOCALIZA HN'!$B$9:$O$306,8,0)),99999)</f>
        <v>0511</v>
      </c>
      <c r="J13" s="8" t="s">
        <v>28</v>
      </c>
      <c r="K13" s="8">
        <v>49</v>
      </c>
      <c r="L13" s="9" t="s">
        <v>131</v>
      </c>
      <c r="M13" s="51" t="str">
        <f t="shared" ref="M13:M14" si="3">+M12</f>
        <v>Muerte</v>
      </c>
      <c r="N13" s="51">
        <f>+IFERROR(VLOOKUP(COVID_CL_MUERTE!$I13,'LOCALIZA HN'!$I$9:$O$306,3,0),"")</f>
        <v>15.3307</v>
      </c>
      <c r="O13" s="51">
        <f>+IFERROR(VLOOKUP(COVID_CL_MUERTE!$I13,'LOCALIZA HN'!$I$9:$O$306,4,0),"")</f>
        <v>-88.047399999999996</v>
      </c>
      <c r="P13" s="51" t="str">
        <f>+P12</f>
        <v>HONDURAS</v>
      </c>
    </row>
    <row r="14" spans="1:20" ht="14.25" customHeight="1">
      <c r="A14" s="48" t="str">
        <f t="shared" si="0"/>
        <v>Villanueva439193</v>
      </c>
      <c r="B14" s="48" t="str">
        <f>+COVID_CL_MUERTE!$H14&amp;COVID_CL_MUERTE!$E14</f>
        <v>Villanueva43919</v>
      </c>
      <c r="C14" s="48" t="str">
        <f t="shared" si="1"/>
        <v>Cortes43919</v>
      </c>
      <c r="D14" s="49">
        <f t="shared" si="2"/>
        <v>3</v>
      </c>
      <c r="E14" s="43">
        <v>43919</v>
      </c>
      <c r="F14" s="49">
        <f>+IFERROR(VLOOKUP(COVID_CL_MUERTE!$G14,'LOCALIZA HN'!$Q$9:$R$26,2,0),99)</f>
        <v>5</v>
      </c>
      <c r="G14" s="6" t="s">
        <v>32</v>
      </c>
      <c r="H14" s="14" t="s">
        <v>39</v>
      </c>
      <c r="I14" s="50" t="str">
        <f>+IFERROR(IF(VALUE(MID(VLOOKUP(H14,'LOCALIZA HN'!$B$9:$O$306,8,0),2,1))&lt;&gt;COVID_CL_MUERTE!$F14,"Error",VLOOKUP(H14,'LOCALIZA HN'!$B$9:$O$306,8,0)),99999)</f>
        <v>0511</v>
      </c>
      <c r="J14" s="8"/>
      <c r="K14" s="8"/>
      <c r="L14" s="9" t="s">
        <v>131</v>
      </c>
      <c r="M14" s="51" t="str">
        <f t="shared" si="3"/>
        <v>Muerte</v>
      </c>
      <c r="N14" s="51"/>
      <c r="O14" s="51"/>
      <c r="P14" s="51"/>
    </row>
    <row r="15" spans="1:20" ht="14.25" customHeight="1">
      <c r="A15" s="48" t="str">
        <f t="shared" si="0"/>
        <v>La Lima439194</v>
      </c>
      <c r="B15" s="48" t="str">
        <f>+COVID_CL_MUERTE!$H15&amp;COVID_CL_MUERTE!$E15</f>
        <v>La Lima43919</v>
      </c>
      <c r="C15" s="48" t="str">
        <f t="shared" si="1"/>
        <v>Cortes43919</v>
      </c>
      <c r="D15" s="49">
        <f t="shared" si="2"/>
        <v>4</v>
      </c>
      <c r="E15" s="43">
        <v>43919</v>
      </c>
      <c r="F15" s="49">
        <f>+IFERROR(VLOOKUP(COVID_CL_MUERTE!$G15,'LOCALIZA HN'!$Q$9:$R$26,2,0),99)</f>
        <v>5</v>
      </c>
      <c r="G15" s="6" t="s">
        <v>32</v>
      </c>
      <c r="H15" s="47" t="s">
        <v>49</v>
      </c>
      <c r="I15" s="50" t="str">
        <f>+IFERROR(IF(VALUE(MID(VLOOKUP(H15,'LOCALIZA HN'!$B$9:$O$306,8,0),2,1))&lt;&gt;COVID_CL_MUERTE!$F15,"Error",VLOOKUP(H15,'LOCALIZA HN'!$B$9:$O$306,8,0)),99999)</f>
        <v>0512</v>
      </c>
      <c r="J15" s="8" t="s">
        <v>28</v>
      </c>
      <c r="K15" s="8">
        <v>72</v>
      </c>
      <c r="L15" s="9" t="s">
        <v>131</v>
      </c>
      <c r="M15" s="51" t="str">
        <f>+M13</f>
        <v>Muerte</v>
      </c>
      <c r="N15" s="51">
        <f>+IFERROR(VLOOKUP(COVID_CL_MUERTE!$I15,'LOCALIZA HN'!$I$9:$O$306,3,0),"")</f>
        <v>15.484500000000001</v>
      </c>
      <c r="O15" s="51">
        <f>+IFERROR(VLOOKUP(COVID_CL_MUERTE!$I15,'LOCALIZA HN'!$I$9:$O$306,4,0),"")</f>
        <v>-87.869299999999996</v>
      </c>
      <c r="P15" s="51" t="str">
        <f>+P13</f>
        <v>HONDURAS</v>
      </c>
    </row>
    <row r="16" spans="1:20" ht="14.25" customHeight="1">
      <c r="A16" s="48" t="str">
        <f t="shared" si="0"/>
        <v>Chamelecon439195</v>
      </c>
      <c r="B16" s="48" t="str">
        <f>+COVID_CL_MUERTE!$H16&amp;COVID_CL_MUERTE!$E16</f>
        <v>Chamelecon43919</v>
      </c>
      <c r="C16" s="48" t="str">
        <f t="shared" si="1"/>
        <v>Cortes43919</v>
      </c>
      <c r="D16" s="49">
        <f t="shared" si="2"/>
        <v>5</v>
      </c>
      <c r="E16" s="43">
        <v>43919</v>
      </c>
      <c r="F16" s="49">
        <f>+IFERROR(VLOOKUP(COVID_CL_MUERTE!$G16,'LOCALIZA HN'!$Q$9:$R$26,2,0),99)</f>
        <v>5</v>
      </c>
      <c r="G16" s="6" t="s">
        <v>32</v>
      </c>
      <c r="H16" s="47" t="s">
        <v>119</v>
      </c>
      <c r="I16" s="50">
        <f>+IFERROR(IF(VALUE(MID(VLOOKUP(H16,'LOCALIZA HN'!$B$9:$O$306,8,0),2,1))&lt;&gt;COVID_CL_MUERTE!$F16,"Error",VLOOKUP(H16,'LOCALIZA HN'!$B$9:$O$306,8,0)),99999)</f>
        <v>99999</v>
      </c>
      <c r="J16" s="8" t="s">
        <v>19</v>
      </c>
      <c r="K16" s="8">
        <v>49</v>
      </c>
      <c r="L16" s="9" t="s">
        <v>133</v>
      </c>
      <c r="M16" s="51" t="str">
        <f t="shared" ref="M16:M75" si="4">+M15</f>
        <v>Muerte</v>
      </c>
      <c r="N16" s="51" t="str">
        <f>+IFERROR(VLOOKUP(COVID_CL_MUERTE!$I16,'LOCALIZA HN'!$I$9:$O$306,3,0),"")</f>
        <v/>
      </c>
      <c r="O16" s="51" t="str">
        <f>+IFERROR(VLOOKUP(COVID_CL_MUERTE!$I16,'LOCALIZA HN'!$I$9:$O$306,4,0),"")</f>
        <v/>
      </c>
      <c r="P16" s="51" t="str">
        <f t="shared" ref="P16:P75" si="5">+P15</f>
        <v>HONDURAS</v>
      </c>
    </row>
    <row r="17" spans="1:16" ht="14.25" customHeight="1">
      <c r="A17" s="48" t="str">
        <f t="shared" si="0"/>
        <v>San Pedro Sula439196</v>
      </c>
      <c r="B17" s="48" t="str">
        <f>+COVID_CL_MUERTE!$H17&amp;COVID_CL_MUERTE!$E17</f>
        <v>San Pedro Sula43919</v>
      </c>
      <c r="C17" s="48" t="str">
        <f t="shared" si="1"/>
        <v>Cortes43919</v>
      </c>
      <c r="D17" s="49">
        <f t="shared" si="2"/>
        <v>6</v>
      </c>
      <c r="E17" s="43">
        <v>43919</v>
      </c>
      <c r="F17" s="49">
        <f>+IFERROR(VLOOKUP(COVID_CL_MUERTE!$G17,'LOCALIZA HN'!$Q$9:$R$26,2,0),99)</f>
        <v>5</v>
      </c>
      <c r="G17" s="6" t="s">
        <v>32</v>
      </c>
      <c r="H17" s="14" t="s">
        <v>33</v>
      </c>
      <c r="I17" s="50" t="str">
        <f>+IFERROR(IF(VALUE(MID(VLOOKUP(H17,'LOCALIZA HN'!$B$9:$O$306,8,0),2,1))&lt;&gt;COVID_CL_MUERTE!$F17,"Error",VLOOKUP(H17,'LOCALIZA HN'!$B$9:$O$306,8,0)),99999)</f>
        <v>0501</v>
      </c>
      <c r="J17" s="8" t="s">
        <v>28</v>
      </c>
      <c r="K17" s="8">
        <v>61</v>
      </c>
      <c r="L17" s="9" t="s">
        <v>134</v>
      </c>
      <c r="M17" s="51" t="str">
        <f t="shared" si="4"/>
        <v>Muerte</v>
      </c>
      <c r="N17" s="51">
        <f>+IFERROR(VLOOKUP(COVID_CL_MUERTE!$I17,'LOCALIZA HN'!$I$9:$O$306,3,0),"")</f>
        <v>15.5151</v>
      </c>
      <c r="O17" s="51">
        <f>+IFERROR(VLOOKUP(COVID_CL_MUERTE!$I17,'LOCALIZA HN'!$I$9:$O$306,4,0),"")</f>
        <v>-88.114599999999996</v>
      </c>
      <c r="P17" s="51" t="str">
        <f t="shared" si="5"/>
        <v>HONDURAS</v>
      </c>
    </row>
    <row r="18" spans="1:16" ht="14.25" customHeight="1">
      <c r="A18" s="48" t="str">
        <f t="shared" si="0"/>
        <v>Estadounidense 439207</v>
      </c>
      <c r="B18" s="48" t="str">
        <f>+COVID_CL_MUERTE!$H18&amp;COVID_CL_MUERTE!$E18</f>
        <v>Estadounidense 43920</v>
      </c>
      <c r="C18" s="48" t="str">
        <f t="shared" si="1"/>
        <v>Cortes43920</v>
      </c>
      <c r="D18" s="49">
        <f t="shared" si="2"/>
        <v>7</v>
      </c>
      <c r="E18" s="43">
        <v>43920</v>
      </c>
      <c r="F18" s="49">
        <f>+IFERROR(VLOOKUP(COVID_CL_MUERTE!$G18,'LOCALIZA HN'!$Q$9:$R$26,2,0),99)</f>
        <v>5</v>
      </c>
      <c r="G18" s="6" t="s">
        <v>32</v>
      </c>
      <c r="H18" s="52" t="s">
        <v>135</v>
      </c>
      <c r="I18" s="50">
        <f>+IFERROR(IF(VALUE(MID(VLOOKUP(H18,'LOCALIZA HN'!$B$9:$O$306,8,0),2,1))&lt;&gt;COVID_CL_MUERTE!$F18,"Error",VLOOKUP(H18,'LOCALIZA HN'!$B$9:$O$306,8,0)),99999)</f>
        <v>99999</v>
      </c>
      <c r="J18" s="8" t="s">
        <v>28</v>
      </c>
      <c r="K18" s="8">
        <v>46</v>
      </c>
      <c r="L18" s="9" t="s">
        <v>136</v>
      </c>
      <c r="M18" s="51" t="str">
        <f t="shared" si="4"/>
        <v>Muerte</v>
      </c>
      <c r="N18" s="51" t="str">
        <f>+IFERROR(VLOOKUP(COVID_CL_MUERTE!$I18,'LOCALIZA HN'!$I$9:$O$306,3,0),"")</f>
        <v/>
      </c>
      <c r="O18" s="51" t="str">
        <f>+IFERROR(VLOOKUP(COVID_CL_MUERTE!$I18,'LOCALIZA HN'!$I$9:$O$306,4,0),"")</f>
        <v/>
      </c>
      <c r="P18" s="51" t="str">
        <f t="shared" si="5"/>
        <v>HONDURAS</v>
      </c>
    </row>
    <row r="19" spans="1:16" ht="14.25" customHeight="1">
      <c r="A19" s="48" t="str">
        <f t="shared" si="0"/>
        <v>La Union 439208</v>
      </c>
      <c r="B19" s="48" t="str">
        <f>+COVID_CL_MUERTE!$H19&amp;COVID_CL_MUERTE!$E19</f>
        <v>La Union 43920</v>
      </c>
      <c r="C19" s="48" t="str">
        <f t="shared" si="1"/>
        <v>Lempira43920</v>
      </c>
      <c r="D19" s="49">
        <f t="shared" si="2"/>
        <v>8</v>
      </c>
      <c r="E19" s="43">
        <v>43920</v>
      </c>
      <c r="F19" s="49">
        <f>+IFERROR(VLOOKUP(COVID_CL_MUERTE!$G19,'LOCALIZA HN'!$Q$9:$R$26,2,0),99)</f>
        <v>13</v>
      </c>
      <c r="G19" s="6" t="s">
        <v>42</v>
      </c>
      <c r="H19" s="47" t="s">
        <v>137</v>
      </c>
      <c r="I19" s="50">
        <f>+IFERROR(IF(VALUE(MID(VLOOKUP(H19,'LOCALIZA HN'!$B$9:$O$306,8,0),2,1))&lt;&gt;COVID_CL_MUERTE!$F19,"Error",VLOOKUP(H19,'LOCALIZA HN'!$B$9:$O$306,8,0)),99999)</f>
        <v>99999</v>
      </c>
      <c r="J19" s="8" t="s">
        <v>28</v>
      </c>
      <c r="K19" s="8">
        <v>46</v>
      </c>
      <c r="L19" s="11" t="s">
        <v>131</v>
      </c>
      <c r="M19" s="51" t="str">
        <f t="shared" si="4"/>
        <v>Muerte</v>
      </c>
      <c r="N19" s="51" t="str">
        <f>+IFERROR(VLOOKUP(COVID_CL_MUERTE!$I19,'LOCALIZA HN'!$I$9:$O$306,3,0),"")</f>
        <v/>
      </c>
      <c r="O19" s="51" t="str">
        <f>+IFERROR(VLOOKUP(COVID_CL_MUERTE!$I19,'LOCALIZA HN'!$I$9:$O$306,4,0),"")</f>
        <v/>
      </c>
      <c r="P19" s="51" t="str">
        <f t="shared" si="5"/>
        <v>HONDURAS</v>
      </c>
    </row>
    <row r="20" spans="1:16" ht="14.25" customHeight="1">
      <c r="A20" s="48" t="str">
        <f t="shared" si="0"/>
        <v>Distrito Central439219</v>
      </c>
      <c r="B20" s="48" t="str">
        <f>+COVID_CL_MUERTE!$H20&amp;COVID_CL_MUERTE!$E20</f>
        <v>Distrito Central43921</v>
      </c>
      <c r="C20" s="48" t="str">
        <f t="shared" si="1"/>
        <v>Francisco Morazan43921</v>
      </c>
      <c r="D20" s="49">
        <f t="shared" si="2"/>
        <v>9</v>
      </c>
      <c r="E20" s="43">
        <v>43921</v>
      </c>
      <c r="F20" s="49">
        <f>+IFERROR(VLOOKUP(COVID_CL_MUERTE!$G20,'LOCALIZA HN'!$Q$9:$R$26,2,0),99)</f>
        <v>8</v>
      </c>
      <c r="G20" s="6" t="s">
        <v>17</v>
      </c>
      <c r="H20" s="47" t="s">
        <v>18</v>
      </c>
      <c r="I20" s="50" t="str">
        <f>+IFERROR(IF(VALUE(MID(VLOOKUP(H20,'LOCALIZA HN'!$B$9:$O$306,8,0),2,1))&lt;&gt;COVID_CL_MUERTE!$F20,"Error",VLOOKUP(H20,'LOCALIZA HN'!$B$9:$O$306,8,0)),99999)</f>
        <v>0801</v>
      </c>
      <c r="J20" s="8" t="s">
        <v>28</v>
      </c>
      <c r="K20" s="8">
        <v>40</v>
      </c>
      <c r="L20" s="9" t="s">
        <v>138</v>
      </c>
      <c r="M20" s="51" t="str">
        <f t="shared" si="4"/>
        <v>Muerte</v>
      </c>
      <c r="N20" s="51">
        <f>+IFERROR(VLOOKUP(COVID_CL_MUERTE!$I20,'LOCALIZA HN'!$I$9:$O$306,3,0),"")</f>
        <v>14.175800000000001</v>
      </c>
      <c r="O20" s="51">
        <f>+IFERROR(VLOOKUP(COVID_CL_MUERTE!$I20,'LOCALIZA HN'!$I$9:$O$306,4,0),"")</f>
        <v>-87.251099999999994</v>
      </c>
      <c r="P20" s="51" t="str">
        <f t="shared" si="5"/>
        <v>HONDURAS</v>
      </c>
    </row>
    <row r="21" spans="1:16" ht="14.25" customHeight="1">
      <c r="A21" s="48" t="str">
        <f t="shared" si="0"/>
        <v>Esparta4392210</v>
      </c>
      <c r="B21" s="48" t="str">
        <f>+COVID_CL_MUERTE!$H21&amp;COVID_CL_MUERTE!$E21</f>
        <v>Esparta43922</v>
      </c>
      <c r="C21" s="48" t="str">
        <f t="shared" si="1"/>
        <v>Atlantida43922</v>
      </c>
      <c r="D21" s="49">
        <f t="shared" si="2"/>
        <v>10</v>
      </c>
      <c r="E21" s="31">
        <v>43922</v>
      </c>
      <c r="F21" s="49">
        <f>+IFERROR(VLOOKUP(COVID_CL_MUERTE!$G21,'LOCALIZA HN'!$Q$9:$R$26,2,0),99)</f>
        <v>1</v>
      </c>
      <c r="G21" s="6" t="s">
        <v>23</v>
      </c>
      <c r="H21" s="12" t="s">
        <v>63</v>
      </c>
      <c r="I21" s="50" t="str">
        <f>+IFERROR(IF(VALUE(MID(VLOOKUP(H21,'LOCALIZA HN'!$B$9:$O$306,8,0),2,1))&lt;&gt;COVID_CL_MUERTE!$F21,"Error",VLOOKUP(H21,'LOCALIZA HN'!$B$9:$O$306,8,0)),99999)</f>
        <v>0103</v>
      </c>
      <c r="J21" s="8" t="s">
        <v>28</v>
      </c>
      <c r="K21" s="8">
        <v>77</v>
      </c>
      <c r="L21" s="9" t="s">
        <v>139</v>
      </c>
      <c r="M21" s="51" t="str">
        <f t="shared" si="4"/>
        <v>Muerte</v>
      </c>
      <c r="N21" s="13"/>
      <c r="O21" s="13"/>
      <c r="P21" s="51" t="str">
        <f t="shared" si="5"/>
        <v>HONDURAS</v>
      </c>
    </row>
    <row r="22" spans="1:16" ht="14.25" customHeight="1">
      <c r="A22" s="48" t="str">
        <f t="shared" si="0"/>
        <v>San Pedro Sula4392211</v>
      </c>
      <c r="B22" s="48" t="str">
        <f>+COVID_CL_MUERTE!$H22&amp;COVID_CL_MUERTE!$E22</f>
        <v>San Pedro Sula43922</v>
      </c>
      <c r="C22" s="48" t="str">
        <f t="shared" si="1"/>
        <v>Cortes43922</v>
      </c>
      <c r="D22" s="49">
        <f t="shared" si="2"/>
        <v>11</v>
      </c>
      <c r="E22" s="31">
        <v>43922</v>
      </c>
      <c r="F22" s="49">
        <f>+IFERROR(VLOOKUP(COVID_CL_MUERTE!$G22,'LOCALIZA HN'!$Q$9:$R$26,2,0),99)</f>
        <v>5</v>
      </c>
      <c r="G22" s="6" t="s">
        <v>32</v>
      </c>
      <c r="H22" s="12" t="s">
        <v>33</v>
      </c>
      <c r="I22" s="50" t="str">
        <f>+IFERROR(IF(VALUE(MID(VLOOKUP(H22,'LOCALIZA HN'!$B$9:$O$306,8,0),2,1))&lt;&gt;COVID_CL_MUERTE!$F22,"Error",VLOOKUP(H22,'LOCALIZA HN'!$B$9:$O$306,8,0)),99999)</f>
        <v>0501</v>
      </c>
      <c r="J22" s="8" t="s">
        <v>28</v>
      </c>
      <c r="K22" s="8">
        <v>65</v>
      </c>
      <c r="L22" s="9" t="s">
        <v>139</v>
      </c>
      <c r="M22" s="51" t="str">
        <f t="shared" si="4"/>
        <v>Muerte</v>
      </c>
      <c r="N22" s="13"/>
      <c r="O22" s="13"/>
      <c r="P22" s="51" t="str">
        <f t="shared" si="5"/>
        <v>HONDURAS</v>
      </c>
    </row>
    <row r="23" spans="1:16" ht="14.25" customHeight="1">
      <c r="A23" s="48" t="str">
        <f t="shared" si="0"/>
        <v>4392212</v>
      </c>
      <c r="B23" s="48" t="str">
        <f>+COVID_CL_MUERTE!$H23&amp;COVID_CL_MUERTE!$E23</f>
        <v>43922</v>
      </c>
      <c r="C23" s="48" t="str">
        <f t="shared" si="1"/>
        <v>yoro43922</v>
      </c>
      <c r="D23" s="49">
        <f t="shared" si="2"/>
        <v>12</v>
      </c>
      <c r="E23" s="31">
        <v>43922</v>
      </c>
      <c r="F23" s="49">
        <f>+IFERROR(VLOOKUP(COVID_CL_MUERTE!$G23,'LOCALIZA HN'!$Q$9:$R$26,2,0),99)</f>
        <v>18</v>
      </c>
      <c r="G23" s="6" t="s">
        <v>140</v>
      </c>
      <c r="H23" s="17"/>
      <c r="I23" s="50">
        <f>+IFERROR(IF(VALUE(MID(VLOOKUP(H23,'LOCALIZA HN'!$B$9:$O$306,8,0),2,1))&lt;&gt;COVID_CL_MUERTE!$F23,"Error",VLOOKUP(H23,'LOCALIZA HN'!$B$9:$O$306,8,0)),99999)</f>
        <v>99999</v>
      </c>
      <c r="J23" s="8" t="s">
        <v>28</v>
      </c>
      <c r="K23" s="8">
        <v>33</v>
      </c>
      <c r="L23" s="9" t="s">
        <v>139</v>
      </c>
      <c r="M23" s="51" t="str">
        <f t="shared" si="4"/>
        <v>Muerte</v>
      </c>
      <c r="N23" s="13"/>
      <c r="O23" s="13"/>
      <c r="P23" s="51" t="str">
        <f t="shared" si="5"/>
        <v>HONDURAS</v>
      </c>
    </row>
    <row r="24" spans="1:16" ht="14.25" customHeight="1">
      <c r="A24" s="48" t="str">
        <f t="shared" si="0"/>
        <v>El Progreso4392213</v>
      </c>
      <c r="B24" s="48" t="str">
        <f>+COVID_CL_MUERTE!$H24&amp;COVID_CL_MUERTE!$E24</f>
        <v>El Progreso43922</v>
      </c>
      <c r="C24" s="48" t="str">
        <f t="shared" si="1"/>
        <v>Yoro43922</v>
      </c>
      <c r="D24" s="49">
        <f t="shared" si="2"/>
        <v>13</v>
      </c>
      <c r="E24" s="31">
        <v>43922</v>
      </c>
      <c r="F24" s="49">
        <f>+IFERROR(VLOOKUP(COVID_CL_MUERTE!$G24,'LOCALIZA HN'!$Q$9:$R$26,2,0),99)</f>
        <v>18</v>
      </c>
      <c r="G24" s="6" t="s">
        <v>46</v>
      </c>
      <c r="H24" s="12" t="s">
        <v>69</v>
      </c>
      <c r="I24" s="50" t="str">
        <f>+IFERROR(IF(VALUE(MID(VLOOKUP(H24,'LOCALIZA HN'!$B$9:$O$306,8,0),2,1))&lt;&gt;COVID_CL_MUERTE!$F24,"Error",VLOOKUP(H24,'LOCALIZA HN'!$B$9:$O$306,8,0)),99999)</f>
        <v>Error</v>
      </c>
      <c r="J24" s="8" t="s">
        <v>28</v>
      </c>
      <c r="K24" s="8">
        <v>65</v>
      </c>
      <c r="L24" s="9" t="s">
        <v>139</v>
      </c>
      <c r="M24" s="51" t="str">
        <f t="shared" si="4"/>
        <v>Muerte</v>
      </c>
      <c r="N24" s="13"/>
      <c r="O24" s="13"/>
      <c r="P24" s="51" t="str">
        <f t="shared" si="5"/>
        <v>HONDURAS</v>
      </c>
    </row>
    <row r="25" spans="1:16" ht="14.25" customHeight="1">
      <c r="A25" s="48" t="str">
        <f t="shared" si="0"/>
        <v>Pimienta4392214</v>
      </c>
      <c r="B25" s="48" t="str">
        <f>+COVID_CL_MUERTE!$H25&amp;COVID_CL_MUERTE!$E25</f>
        <v>Pimienta43922</v>
      </c>
      <c r="C25" s="48" t="str">
        <f t="shared" si="1"/>
        <v>Cortes43922</v>
      </c>
      <c r="D25" s="49">
        <f t="shared" si="2"/>
        <v>14</v>
      </c>
      <c r="E25" s="31">
        <v>43922</v>
      </c>
      <c r="F25" s="49">
        <f>+IFERROR(VLOOKUP(COVID_CL_MUERTE!$G25,'LOCALIZA HN'!$Q$9:$R$26,2,0),99)</f>
        <v>5</v>
      </c>
      <c r="G25" s="6" t="s">
        <v>32</v>
      </c>
      <c r="H25" s="12" t="s">
        <v>70</v>
      </c>
      <c r="I25" s="50" t="str">
        <f>+IFERROR(IF(VALUE(MID(VLOOKUP(H25,'LOCALIZA HN'!$B$9:$O$306,8,0),2,1))&lt;&gt;COVID_CL_MUERTE!$F25,"Error",VLOOKUP(H25,'LOCALIZA HN'!$B$9:$O$306,8,0)),99999)</f>
        <v>0504</v>
      </c>
      <c r="J25" s="8" t="s">
        <v>28</v>
      </c>
      <c r="K25" s="8">
        <v>47</v>
      </c>
      <c r="L25" s="9" t="s">
        <v>139</v>
      </c>
      <c r="M25" s="51" t="str">
        <f t="shared" si="4"/>
        <v>Muerte</v>
      </c>
      <c r="N25" s="13"/>
      <c r="O25" s="13"/>
      <c r="P25" s="51" t="str">
        <f t="shared" si="5"/>
        <v>HONDURAS</v>
      </c>
    </row>
    <row r="26" spans="1:16" ht="14.25" customHeight="1">
      <c r="A26" s="48" t="str">
        <f t="shared" si="0"/>
        <v>4392215</v>
      </c>
      <c r="B26" s="48" t="str">
        <f>+COVID_CL_MUERTE!$H26&amp;COVID_CL_MUERTE!$E26</f>
        <v>43922</v>
      </c>
      <c r="C26" s="48" t="str">
        <f t="shared" si="1"/>
        <v>Francisco Morazan43922</v>
      </c>
      <c r="D26" s="49">
        <f t="shared" si="2"/>
        <v>15</v>
      </c>
      <c r="E26" s="31">
        <v>43922</v>
      </c>
      <c r="F26" s="49">
        <f>+IFERROR(VLOOKUP(COVID_CL_MUERTE!$G26,'LOCALIZA HN'!$Q$9:$R$26,2,0),99)</f>
        <v>8</v>
      </c>
      <c r="G26" s="6" t="s">
        <v>17</v>
      </c>
      <c r="H26" s="17"/>
      <c r="I26" s="50">
        <f>+IFERROR(IF(VALUE(MID(VLOOKUP(H26,'LOCALIZA HN'!$B$9:$O$306,8,0),2,1))&lt;&gt;COVID_CL_MUERTE!$F26,"Error",VLOOKUP(H26,'LOCALIZA HN'!$B$9:$O$306,8,0)),99999)</f>
        <v>99999</v>
      </c>
      <c r="J26" s="8" t="s">
        <v>28</v>
      </c>
      <c r="K26" s="8">
        <v>62</v>
      </c>
      <c r="L26" s="9" t="s">
        <v>139</v>
      </c>
      <c r="M26" s="51" t="str">
        <f t="shared" si="4"/>
        <v>Muerte</v>
      </c>
      <c r="N26" s="13"/>
      <c r="O26" s="13"/>
      <c r="P26" s="51" t="str">
        <f t="shared" si="5"/>
        <v>HONDURAS</v>
      </c>
    </row>
    <row r="27" spans="1:16" ht="14.25" customHeight="1">
      <c r="A27" s="48" t="str">
        <f t="shared" si="0"/>
        <v>Sonaguera4392516</v>
      </c>
      <c r="B27" s="48" t="str">
        <f>+COVID_CL_MUERTE!$H27&amp;COVID_CL_MUERTE!$E27</f>
        <v>Sonaguera43925</v>
      </c>
      <c r="C27" s="48" t="str">
        <f t="shared" si="1"/>
        <v>Colon43925</v>
      </c>
      <c r="D27" s="49">
        <f t="shared" si="2"/>
        <v>16</v>
      </c>
      <c r="E27" s="31">
        <v>43925</v>
      </c>
      <c r="F27" s="49">
        <f>+IFERROR(VLOOKUP(COVID_CL_MUERTE!$G27,'LOCALIZA HN'!$Q$9:$R$26,2,0),99)</f>
        <v>2</v>
      </c>
      <c r="G27" s="6" t="s">
        <v>40</v>
      </c>
      <c r="H27" s="12" t="s">
        <v>141</v>
      </c>
      <c r="I27" s="50" t="str">
        <f>+IFERROR(IF(VALUE(MID(VLOOKUP(H27,'LOCALIZA HN'!$B$9:$O$306,8,0),2,1))&lt;&gt;COVID_CL_MUERTE!$F27,"Error",VLOOKUP(H27,'LOCALIZA HN'!$B$9:$O$306,8,0)),99999)</f>
        <v>0208</v>
      </c>
      <c r="J27" s="8" t="s">
        <v>19</v>
      </c>
      <c r="K27" s="8">
        <v>34</v>
      </c>
      <c r="L27" s="9" t="s">
        <v>139</v>
      </c>
      <c r="M27" s="51" t="str">
        <f t="shared" si="4"/>
        <v>Muerte</v>
      </c>
      <c r="N27" s="13"/>
      <c r="O27" s="13"/>
      <c r="P27" s="51" t="str">
        <f t="shared" si="5"/>
        <v>HONDURAS</v>
      </c>
    </row>
    <row r="28" spans="1:16" ht="14.25" customHeight="1">
      <c r="A28" s="48" t="str">
        <f t="shared" si="0"/>
        <v>San Pedro Sula4392517</v>
      </c>
      <c r="B28" s="48" t="str">
        <f>+COVID_CL_MUERTE!$H28&amp;COVID_CL_MUERTE!$E28</f>
        <v>San Pedro Sula43925</v>
      </c>
      <c r="C28" s="48" t="str">
        <f t="shared" si="1"/>
        <v>Cortes43925</v>
      </c>
      <c r="D28" s="49">
        <f t="shared" si="2"/>
        <v>17</v>
      </c>
      <c r="E28" s="31">
        <v>43925</v>
      </c>
      <c r="F28" s="49">
        <f>+IFERROR(VLOOKUP(COVID_CL_MUERTE!$G28,'LOCALIZA HN'!$Q$9:$R$26,2,0),99)</f>
        <v>5</v>
      </c>
      <c r="G28" s="6" t="s">
        <v>32</v>
      </c>
      <c r="H28" s="12" t="s">
        <v>33</v>
      </c>
      <c r="I28" s="50" t="str">
        <f>+IFERROR(IF(VALUE(MID(VLOOKUP(H28,'LOCALIZA HN'!$B$9:$O$306,8,0),2,1))&lt;&gt;COVID_CL_MUERTE!$F28,"Error",VLOOKUP(H28,'LOCALIZA HN'!$B$9:$O$306,8,0)),99999)</f>
        <v>0501</v>
      </c>
      <c r="J28" s="8" t="s">
        <v>19</v>
      </c>
      <c r="K28" s="8">
        <v>62</v>
      </c>
      <c r="L28" s="9" t="s">
        <v>139</v>
      </c>
      <c r="M28" s="51" t="str">
        <f t="shared" si="4"/>
        <v>Muerte</v>
      </c>
      <c r="N28" s="13"/>
      <c r="O28" s="13"/>
      <c r="P28" s="51" t="str">
        <f t="shared" si="5"/>
        <v>HONDURAS</v>
      </c>
    </row>
    <row r="29" spans="1:16" ht="14.25" customHeight="1">
      <c r="A29" s="48" t="str">
        <f t="shared" si="0"/>
        <v>San Pedro Sula4392518</v>
      </c>
      <c r="B29" s="48" t="str">
        <f>+COVID_CL_MUERTE!$H29&amp;COVID_CL_MUERTE!$E29</f>
        <v>San Pedro Sula43925</v>
      </c>
      <c r="C29" s="48" t="str">
        <f t="shared" si="1"/>
        <v>Cortes43925</v>
      </c>
      <c r="D29" s="49">
        <f t="shared" si="2"/>
        <v>18</v>
      </c>
      <c r="E29" s="31">
        <v>43925</v>
      </c>
      <c r="F29" s="49">
        <f>+IFERROR(VLOOKUP(COVID_CL_MUERTE!$G29,'LOCALIZA HN'!$Q$9:$R$26,2,0),99)</f>
        <v>5</v>
      </c>
      <c r="G29" s="6" t="s">
        <v>32</v>
      </c>
      <c r="H29" s="12" t="s">
        <v>33</v>
      </c>
      <c r="I29" s="50" t="str">
        <f>+IFERROR(IF(VALUE(MID(VLOOKUP(H29,'LOCALIZA HN'!$B$9:$O$306,8,0),2,1))&lt;&gt;COVID_CL_MUERTE!$F29,"Error",VLOOKUP(H29,'LOCALIZA HN'!$B$9:$O$306,8,0)),99999)</f>
        <v>0501</v>
      </c>
      <c r="J29" s="8" t="s">
        <v>28</v>
      </c>
      <c r="K29" s="8">
        <v>53</v>
      </c>
      <c r="L29" s="9" t="s">
        <v>139</v>
      </c>
      <c r="M29" s="51" t="str">
        <f t="shared" si="4"/>
        <v>Muerte</v>
      </c>
      <c r="N29" s="13"/>
      <c r="O29" s="13"/>
      <c r="P29" s="51" t="str">
        <f t="shared" si="5"/>
        <v>HONDURAS</v>
      </c>
    </row>
    <row r="30" spans="1:16" ht="14.25" customHeight="1">
      <c r="A30" s="48" t="str">
        <f t="shared" si="0"/>
        <v>San Manuel4392519</v>
      </c>
      <c r="B30" s="48" t="str">
        <f>+COVID_CL_MUERTE!$H30&amp;COVID_CL_MUERTE!$E30</f>
        <v>San Manuel43925</v>
      </c>
      <c r="C30" s="48" t="str">
        <f t="shared" si="1"/>
        <v>Cortes43925</v>
      </c>
      <c r="D30" s="49">
        <f t="shared" si="2"/>
        <v>19</v>
      </c>
      <c r="E30" s="31">
        <v>43925</v>
      </c>
      <c r="F30" s="49">
        <f>+IFERROR(VLOOKUP(COVID_CL_MUERTE!$G30,'LOCALIZA HN'!$Q$9:$R$26,2,0),99)</f>
        <v>5</v>
      </c>
      <c r="G30" s="6" t="s">
        <v>32</v>
      </c>
      <c r="H30" s="12" t="s">
        <v>56</v>
      </c>
      <c r="I30" s="50" t="str">
        <f>+IFERROR(IF(VALUE(MID(VLOOKUP(H30,'LOCALIZA HN'!$B$9:$O$306,8,0),2,1))&lt;&gt;COVID_CL_MUERTE!$F30,"Error",VLOOKUP(H30,'LOCALIZA HN'!$B$9:$O$306,8,0)),99999)</f>
        <v>0509</v>
      </c>
      <c r="J30" s="8" t="s">
        <v>19</v>
      </c>
      <c r="K30" s="8">
        <v>53</v>
      </c>
      <c r="L30" s="9" t="s">
        <v>139</v>
      </c>
      <c r="M30" s="51" t="str">
        <f t="shared" si="4"/>
        <v>Muerte</v>
      </c>
      <c r="N30" s="13"/>
      <c r="O30" s="13"/>
      <c r="P30" s="51" t="str">
        <f t="shared" si="5"/>
        <v>HONDURAS</v>
      </c>
    </row>
    <row r="31" spans="1:16" ht="14.25" customHeight="1">
      <c r="A31" s="48" t="str">
        <f t="shared" si="0"/>
        <v>Potrerillos4392520</v>
      </c>
      <c r="B31" s="48" t="str">
        <f>+COVID_CL_MUERTE!$H31&amp;COVID_CL_MUERTE!$E31</f>
        <v>Potrerillos43925</v>
      </c>
      <c r="C31" s="48" t="str">
        <f t="shared" si="1"/>
        <v>Cortes43925</v>
      </c>
      <c r="D31" s="49">
        <f t="shared" si="2"/>
        <v>20</v>
      </c>
      <c r="E31" s="31">
        <v>43925</v>
      </c>
      <c r="F31" s="49">
        <f>+IFERROR(VLOOKUP(COVID_CL_MUERTE!$G31,'LOCALIZA HN'!$Q$9:$R$26,2,0),99)</f>
        <v>5</v>
      </c>
      <c r="G31" s="6" t="s">
        <v>32</v>
      </c>
      <c r="H31" s="12" t="s">
        <v>72</v>
      </c>
      <c r="I31" s="50" t="str">
        <f>+IFERROR(IF(VALUE(MID(VLOOKUP(H31,'LOCALIZA HN'!$B$9:$O$306,8,0),2,1))&lt;&gt;COVID_CL_MUERTE!$F31,"Error",VLOOKUP(H31,'LOCALIZA HN'!$B$9:$O$306,8,0)),99999)</f>
        <v>0505</v>
      </c>
      <c r="J31" s="8" t="s">
        <v>28</v>
      </c>
      <c r="K31" s="8">
        <v>64</v>
      </c>
      <c r="L31" s="9" t="s">
        <v>139</v>
      </c>
      <c r="M31" s="51" t="str">
        <f t="shared" si="4"/>
        <v>Muerte</v>
      </c>
      <c r="N31" s="13"/>
      <c r="O31" s="13"/>
      <c r="P31" s="51" t="str">
        <f t="shared" si="5"/>
        <v>HONDURAS</v>
      </c>
    </row>
    <row r="32" spans="1:16" ht="14.25" customHeight="1">
      <c r="A32" s="48" t="str">
        <f t="shared" si="0"/>
        <v>San Pedro Sula4392521</v>
      </c>
      <c r="B32" s="48" t="str">
        <f>+COVID_CL_MUERTE!$H32&amp;COVID_CL_MUERTE!$E32</f>
        <v>San Pedro Sula43925</v>
      </c>
      <c r="C32" s="48" t="str">
        <f t="shared" si="1"/>
        <v>Cortes43925</v>
      </c>
      <c r="D32" s="49">
        <f t="shared" si="2"/>
        <v>21</v>
      </c>
      <c r="E32" s="31">
        <v>43925</v>
      </c>
      <c r="F32" s="49">
        <f>+IFERROR(VLOOKUP(COVID_CL_MUERTE!$G32,'LOCALIZA HN'!$Q$9:$R$26,2,0),99)</f>
        <v>5</v>
      </c>
      <c r="G32" s="6" t="s">
        <v>32</v>
      </c>
      <c r="H32" s="12" t="s">
        <v>33</v>
      </c>
      <c r="I32" s="50" t="str">
        <f>+IFERROR(IF(VALUE(MID(VLOOKUP(H32,'LOCALIZA HN'!$B$9:$O$306,8,0),2,1))&lt;&gt;COVID_CL_MUERTE!$F32,"Error",VLOOKUP(H32,'LOCALIZA HN'!$B$9:$O$306,8,0)),99999)</f>
        <v>0501</v>
      </c>
      <c r="J32" s="8" t="s">
        <v>28</v>
      </c>
      <c r="K32" s="8">
        <v>37</v>
      </c>
      <c r="L32" s="9" t="s">
        <v>139</v>
      </c>
      <c r="M32" s="51" t="str">
        <f t="shared" si="4"/>
        <v>Muerte</v>
      </c>
      <c r="N32" s="13"/>
      <c r="O32" s="13"/>
      <c r="P32" s="51" t="str">
        <f t="shared" si="5"/>
        <v>HONDURAS</v>
      </c>
    </row>
    <row r="33" spans="1:16" ht="14.25" customHeight="1">
      <c r="A33" s="48" t="str">
        <f t="shared" si="0"/>
        <v>Pimienta4392522</v>
      </c>
      <c r="B33" s="48" t="str">
        <f>+COVID_CL_MUERTE!$H33&amp;COVID_CL_MUERTE!$E33</f>
        <v>Pimienta43925</v>
      </c>
      <c r="C33" s="48" t="str">
        <f t="shared" si="1"/>
        <v>Cortes43925</v>
      </c>
      <c r="D33" s="49">
        <f t="shared" si="2"/>
        <v>22</v>
      </c>
      <c r="E33" s="31">
        <v>43925</v>
      </c>
      <c r="F33" s="49">
        <f>+IFERROR(VLOOKUP(COVID_CL_MUERTE!$G33,'LOCALIZA HN'!$Q$9:$R$26,2,0),99)</f>
        <v>5</v>
      </c>
      <c r="G33" s="6" t="s">
        <v>32</v>
      </c>
      <c r="H33" s="12" t="s">
        <v>70</v>
      </c>
      <c r="I33" s="50" t="str">
        <f>+IFERROR(IF(VALUE(MID(VLOOKUP(H33,'LOCALIZA HN'!$B$9:$O$306,8,0),2,1))&lt;&gt;COVID_CL_MUERTE!$F33,"Error",VLOOKUP(H33,'LOCALIZA HN'!$B$9:$O$306,8,0)),99999)</f>
        <v>0504</v>
      </c>
      <c r="J33" s="8" t="s">
        <v>28</v>
      </c>
      <c r="K33" s="8">
        <v>57</v>
      </c>
      <c r="L33" s="9" t="s">
        <v>139</v>
      </c>
      <c r="M33" s="51" t="str">
        <f t="shared" si="4"/>
        <v>Muerte</v>
      </c>
      <c r="N33" s="13"/>
      <c r="O33" s="13"/>
      <c r="P33" s="51" t="str">
        <f t="shared" si="5"/>
        <v>HONDURAS</v>
      </c>
    </row>
    <row r="34" spans="1:16" ht="14.25" customHeight="1">
      <c r="A34" s="48" t="str">
        <f t="shared" si="0"/>
        <v>Villanueva4392823</v>
      </c>
      <c r="B34" s="48" t="str">
        <f>+COVID_CL_MUERTE!$H34&amp;COVID_CL_MUERTE!$E34</f>
        <v>Villanueva43928</v>
      </c>
      <c r="C34" s="48" t="str">
        <f t="shared" si="1"/>
        <v>Cortes43928</v>
      </c>
      <c r="D34" s="49">
        <f t="shared" si="2"/>
        <v>23</v>
      </c>
      <c r="E34" s="31">
        <v>43928</v>
      </c>
      <c r="F34" s="49">
        <f>+IFERROR(VLOOKUP(COVID_CL_MUERTE!$G34,'LOCALIZA HN'!$Q$9:$R$26,2,0),99)</f>
        <v>5</v>
      </c>
      <c r="G34" s="6" t="s">
        <v>32</v>
      </c>
      <c r="H34" s="12" t="s">
        <v>39</v>
      </c>
      <c r="I34" s="50" t="str">
        <f>+IFERROR(IF(VALUE(MID(VLOOKUP(H34,'LOCALIZA HN'!$B$9:$O$306,8,0),2,1))&lt;&gt;COVID_CL_MUERTE!$F34,"Error",VLOOKUP(H34,'LOCALIZA HN'!$B$9:$O$306,8,0)),99999)</f>
        <v>0511</v>
      </c>
      <c r="J34" s="8" t="s">
        <v>19</v>
      </c>
      <c r="K34" s="8">
        <v>38</v>
      </c>
      <c r="L34" s="9" t="s">
        <v>139</v>
      </c>
      <c r="M34" s="51" t="str">
        <f t="shared" si="4"/>
        <v>Muerte</v>
      </c>
      <c r="N34" s="13"/>
      <c r="O34" s="13"/>
      <c r="P34" s="51" t="str">
        <f t="shared" si="5"/>
        <v>HONDURAS</v>
      </c>
    </row>
    <row r="35" spans="1:16" ht="14.25" customHeight="1">
      <c r="A35" s="48" t="str">
        <f t="shared" si="0"/>
        <v>La Ceiba4393124</v>
      </c>
      <c r="B35" s="48" t="str">
        <f>+COVID_CL_MUERTE!$H35&amp;COVID_CL_MUERTE!$E35</f>
        <v>La Ceiba43931</v>
      </c>
      <c r="C35" s="48" t="str">
        <f t="shared" si="1"/>
        <v>Atlantida43931</v>
      </c>
      <c r="D35" s="49">
        <f t="shared" si="2"/>
        <v>24</v>
      </c>
      <c r="E35" s="31">
        <v>43931</v>
      </c>
      <c r="F35" s="49">
        <f>+IFERROR(VLOOKUP(COVID_CL_MUERTE!$G35,'LOCALIZA HN'!$Q$9:$R$26,2,0),99)</f>
        <v>1</v>
      </c>
      <c r="G35" s="6" t="s">
        <v>23</v>
      </c>
      <c r="H35" s="12" t="s">
        <v>24</v>
      </c>
      <c r="I35" s="50" t="str">
        <f>+IFERROR(IF(VALUE(MID(VLOOKUP(H35,'LOCALIZA HN'!$B$9:$O$306,8,0),2,1))&lt;&gt;COVID_CL_MUERTE!$F35,"Error",VLOOKUP(H35,'LOCALIZA HN'!$B$9:$O$306,8,0)),99999)</f>
        <v>0101</v>
      </c>
      <c r="J35" s="8" t="s">
        <v>19</v>
      </c>
      <c r="K35" s="8">
        <v>23</v>
      </c>
      <c r="L35" s="9" t="s">
        <v>139</v>
      </c>
      <c r="M35" s="51" t="str">
        <f t="shared" si="4"/>
        <v>Muerte</v>
      </c>
      <c r="N35" s="13"/>
      <c r="O35" s="13"/>
      <c r="P35" s="51" t="str">
        <f t="shared" si="5"/>
        <v>HONDURAS</v>
      </c>
    </row>
    <row r="36" spans="1:16" ht="14.25" customHeight="1">
      <c r="A36" s="48" t="str">
        <f t="shared" si="0"/>
        <v>El Progreso4393225</v>
      </c>
      <c r="B36" s="48" t="str">
        <f>+COVID_CL_MUERTE!$H36&amp;COVID_CL_MUERTE!$E36</f>
        <v>El Progreso43932</v>
      </c>
      <c r="C36" s="48" t="str">
        <f t="shared" si="1"/>
        <v>Yoro43932</v>
      </c>
      <c r="D36" s="49">
        <f t="shared" si="2"/>
        <v>25</v>
      </c>
      <c r="E36" s="31">
        <v>43932</v>
      </c>
      <c r="F36" s="49">
        <f>+IFERROR(VLOOKUP(COVID_CL_MUERTE!$G36,'LOCALIZA HN'!$Q$9:$R$26,2,0),99)</f>
        <v>18</v>
      </c>
      <c r="G36" s="6" t="s">
        <v>46</v>
      </c>
      <c r="H36" s="12" t="s">
        <v>69</v>
      </c>
      <c r="I36" s="50" t="str">
        <f>+IFERROR(IF(VALUE(MID(VLOOKUP(H36,'LOCALIZA HN'!$B$9:$O$306,8,0),2,1))&lt;&gt;COVID_CL_MUERTE!$F36,"Error",VLOOKUP(H36,'LOCALIZA HN'!$B$9:$O$306,8,0)),99999)</f>
        <v>Error</v>
      </c>
      <c r="J36" s="8" t="s">
        <v>28</v>
      </c>
      <c r="K36" s="8">
        <v>36</v>
      </c>
      <c r="L36" s="9" t="s">
        <v>139</v>
      </c>
      <c r="M36" s="51" t="str">
        <f t="shared" si="4"/>
        <v>Muerte</v>
      </c>
      <c r="N36" s="13"/>
      <c r="O36" s="13"/>
      <c r="P36" s="51" t="str">
        <f t="shared" si="5"/>
        <v>HONDURAS</v>
      </c>
    </row>
    <row r="37" spans="1:16" ht="14.25" customHeight="1">
      <c r="A37" s="48" t="str">
        <f t="shared" si="0"/>
        <v>San Pedro Sula4393426</v>
      </c>
      <c r="B37" s="48" t="str">
        <f>+COVID_CL_MUERTE!$H37&amp;COVID_CL_MUERTE!$E37</f>
        <v>San Pedro Sula43934</v>
      </c>
      <c r="C37" s="48" t="str">
        <f t="shared" si="1"/>
        <v>Cortes43934</v>
      </c>
      <c r="D37" s="49">
        <f t="shared" si="2"/>
        <v>26</v>
      </c>
      <c r="E37" s="31">
        <v>43934</v>
      </c>
      <c r="F37" s="49">
        <f>+IFERROR(VLOOKUP(COVID_CL_MUERTE!$G37,'LOCALIZA HN'!$Q$9:$R$26,2,0),99)</f>
        <v>5</v>
      </c>
      <c r="G37" s="6" t="s">
        <v>32</v>
      </c>
      <c r="H37" s="12" t="s">
        <v>33</v>
      </c>
      <c r="I37" s="50" t="str">
        <f>+IFERROR(IF(VALUE(MID(VLOOKUP(H37,'LOCALIZA HN'!$B$9:$O$306,8,0),2,1))&lt;&gt;COVID_CL_MUERTE!$F37,"Error",VLOOKUP(H37,'LOCALIZA HN'!$B$9:$O$306,8,0)),99999)</f>
        <v>0501</v>
      </c>
      <c r="J37" s="8" t="s">
        <v>19</v>
      </c>
      <c r="K37" s="8">
        <v>48</v>
      </c>
      <c r="L37" s="9" t="s">
        <v>139</v>
      </c>
      <c r="M37" s="51" t="str">
        <f t="shared" si="4"/>
        <v>Muerte</v>
      </c>
      <c r="N37" s="13"/>
      <c r="O37" s="13"/>
      <c r="P37" s="51" t="str">
        <f t="shared" si="5"/>
        <v>HONDURAS</v>
      </c>
    </row>
    <row r="38" spans="1:16" ht="14.25" customHeight="1">
      <c r="A38" s="48" t="str">
        <f t="shared" si="0"/>
        <v>San Pedro Sula4393527</v>
      </c>
      <c r="B38" s="48" t="str">
        <f>+COVID_CL_MUERTE!$H38&amp;COVID_CL_MUERTE!$E38</f>
        <v>San Pedro Sula43935</v>
      </c>
      <c r="C38" s="48" t="str">
        <f t="shared" si="1"/>
        <v>Cortes43935</v>
      </c>
      <c r="D38" s="49">
        <f t="shared" si="2"/>
        <v>27</v>
      </c>
      <c r="E38" s="31">
        <v>43935</v>
      </c>
      <c r="F38" s="49">
        <f>+IFERROR(VLOOKUP(COVID_CL_MUERTE!$G38,'LOCALIZA HN'!$Q$9:$R$26,2,0),99)</f>
        <v>5</v>
      </c>
      <c r="G38" s="6" t="s">
        <v>32</v>
      </c>
      <c r="H38" s="12" t="s">
        <v>33</v>
      </c>
      <c r="I38" s="50" t="str">
        <f>+IFERROR(IF(VALUE(MID(VLOOKUP(H38,'LOCALIZA HN'!$B$9:$O$306,8,0),2,1))&lt;&gt;COVID_CL_MUERTE!$F38,"Error",VLOOKUP(H38,'LOCALIZA HN'!$B$9:$O$306,8,0)),99999)</f>
        <v>0501</v>
      </c>
      <c r="J38" s="8" t="s">
        <v>28</v>
      </c>
      <c r="K38" s="8">
        <v>39</v>
      </c>
      <c r="L38" s="9" t="s">
        <v>139</v>
      </c>
      <c r="M38" s="51" t="str">
        <f t="shared" si="4"/>
        <v>Muerte</v>
      </c>
      <c r="N38" s="13"/>
      <c r="O38" s="13"/>
      <c r="P38" s="51" t="str">
        <f t="shared" si="5"/>
        <v>HONDURAS</v>
      </c>
    </row>
    <row r="39" spans="1:16" ht="14.25" customHeight="1">
      <c r="A39" s="48" t="str">
        <f t="shared" si="0"/>
        <v>San Pedro Sula4393528</v>
      </c>
      <c r="B39" s="48" t="str">
        <f>+COVID_CL_MUERTE!$H39&amp;COVID_CL_MUERTE!$E39</f>
        <v>San Pedro Sula43935</v>
      </c>
      <c r="C39" s="48" t="str">
        <f t="shared" si="1"/>
        <v>Cortes43935</v>
      </c>
      <c r="D39" s="49">
        <f t="shared" si="2"/>
        <v>28</v>
      </c>
      <c r="E39" s="31">
        <v>43935</v>
      </c>
      <c r="F39" s="49">
        <f>+IFERROR(VLOOKUP(COVID_CL_MUERTE!$G39,'LOCALIZA HN'!$Q$9:$R$26,2,0),99)</f>
        <v>5</v>
      </c>
      <c r="G39" s="6" t="s">
        <v>32</v>
      </c>
      <c r="H39" s="12" t="s">
        <v>33</v>
      </c>
      <c r="I39" s="50" t="str">
        <f>+IFERROR(IF(VALUE(MID(VLOOKUP(H39,'LOCALIZA HN'!$B$9:$O$306,8,0),2,1))&lt;&gt;COVID_CL_MUERTE!$F39,"Error",VLOOKUP(H39,'LOCALIZA HN'!$B$9:$O$306,8,0)),99999)</f>
        <v>0501</v>
      </c>
      <c r="J39" s="8" t="s">
        <v>19</v>
      </c>
      <c r="K39" s="8">
        <v>52</v>
      </c>
      <c r="L39" s="9" t="s">
        <v>139</v>
      </c>
      <c r="M39" s="51" t="str">
        <f t="shared" si="4"/>
        <v>Muerte</v>
      </c>
      <c r="N39" s="13"/>
      <c r="O39" s="13"/>
      <c r="P39" s="51" t="str">
        <f t="shared" si="5"/>
        <v>HONDURAS</v>
      </c>
    </row>
    <row r="40" spans="1:16" ht="14.25" customHeight="1">
      <c r="A40" s="48" t="str">
        <f t="shared" si="0"/>
        <v>San Pedro Sula4393529</v>
      </c>
      <c r="B40" s="48" t="str">
        <f>+COVID_CL_MUERTE!$H40&amp;COVID_CL_MUERTE!$E40</f>
        <v>San Pedro Sula43935</v>
      </c>
      <c r="C40" s="48" t="str">
        <f t="shared" si="1"/>
        <v>Cortes43935</v>
      </c>
      <c r="D40" s="49">
        <f t="shared" si="2"/>
        <v>29</v>
      </c>
      <c r="E40" s="31">
        <v>43935</v>
      </c>
      <c r="F40" s="49">
        <f>+IFERROR(VLOOKUP(COVID_CL_MUERTE!$G40,'LOCALIZA HN'!$Q$9:$R$26,2,0),99)</f>
        <v>5</v>
      </c>
      <c r="G40" s="6" t="s">
        <v>32</v>
      </c>
      <c r="H40" s="12" t="s">
        <v>33</v>
      </c>
      <c r="I40" s="50" t="str">
        <f>+IFERROR(IF(VALUE(MID(VLOOKUP(H40,'LOCALIZA HN'!$B$9:$O$306,8,0),2,1))&lt;&gt;COVID_CL_MUERTE!$F40,"Error",VLOOKUP(H40,'LOCALIZA HN'!$B$9:$O$306,8,0)),99999)</f>
        <v>0501</v>
      </c>
      <c r="J40" s="8" t="s">
        <v>28</v>
      </c>
      <c r="K40" s="8">
        <v>69</v>
      </c>
      <c r="L40" s="9" t="s">
        <v>139</v>
      </c>
      <c r="M40" s="51" t="str">
        <f t="shared" si="4"/>
        <v>Muerte</v>
      </c>
      <c r="N40" s="13"/>
      <c r="O40" s="13"/>
      <c r="P40" s="51" t="str">
        <f t="shared" si="5"/>
        <v>HONDURAS</v>
      </c>
    </row>
    <row r="41" spans="1:16" ht="14.25" customHeight="1">
      <c r="A41" s="48" t="str">
        <f t="shared" si="0"/>
        <v>Villanueva4393530</v>
      </c>
      <c r="B41" s="48" t="str">
        <f>+COVID_CL_MUERTE!$H41&amp;COVID_CL_MUERTE!$E41</f>
        <v>Villanueva43935</v>
      </c>
      <c r="C41" s="48" t="str">
        <f t="shared" si="1"/>
        <v>Cortes43935</v>
      </c>
      <c r="D41" s="49">
        <f t="shared" si="2"/>
        <v>30</v>
      </c>
      <c r="E41" s="31">
        <v>43935</v>
      </c>
      <c r="F41" s="49">
        <f>+IFERROR(VLOOKUP(COVID_CL_MUERTE!$G41,'LOCALIZA HN'!$Q$9:$R$26,2,0),99)</f>
        <v>5</v>
      </c>
      <c r="G41" s="6" t="s">
        <v>32</v>
      </c>
      <c r="H41" s="12" t="s">
        <v>39</v>
      </c>
      <c r="I41" s="50" t="str">
        <f>+IFERROR(IF(VALUE(MID(VLOOKUP(H41,'LOCALIZA HN'!$B$9:$O$306,8,0),2,1))&lt;&gt;COVID_CL_MUERTE!$F41,"Error",VLOOKUP(H41,'LOCALIZA HN'!$B$9:$O$306,8,0)),99999)</f>
        <v>0511</v>
      </c>
      <c r="J41" s="8" t="s">
        <v>28</v>
      </c>
      <c r="K41" s="8">
        <v>76</v>
      </c>
      <c r="L41" s="9" t="s">
        <v>139</v>
      </c>
      <c r="M41" s="51" t="str">
        <f t="shared" si="4"/>
        <v>Muerte</v>
      </c>
      <c r="N41" s="13"/>
      <c r="O41" s="13"/>
      <c r="P41" s="51" t="str">
        <f t="shared" si="5"/>
        <v>HONDURAS</v>
      </c>
    </row>
    <row r="42" spans="1:16" ht="14.25" customHeight="1">
      <c r="A42" s="48" t="str">
        <f t="shared" si="0"/>
        <v>San Pedro Sula4393531</v>
      </c>
      <c r="B42" s="48" t="str">
        <f>+COVID_CL_MUERTE!$H42&amp;COVID_CL_MUERTE!$E42</f>
        <v>San Pedro Sula43935</v>
      </c>
      <c r="C42" s="48" t="str">
        <f t="shared" si="1"/>
        <v>Cortes43935</v>
      </c>
      <c r="D42" s="49">
        <f t="shared" si="2"/>
        <v>31</v>
      </c>
      <c r="E42" s="31">
        <v>43935</v>
      </c>
      <c r="F42" s="49">
        <f>+IFERROR(VLOOKUP(COVID_CL_MUERTE!$G42,'LOCALIZA HN'!$Q$9:$R$26,2,0),99)</f>
        <v>5</v>
      </c>
      <c r="G42" s="6" t="s">
        <v>32</v>
      </c>
      <c r="H42" s="12" t="s">
        <v>33</v>
      </c>
      <c r="I42" s="50" t="str">
        <f>+IFERROR(IF(VALUE(MID(VLOOKUP(H42,'LOCALIZA HN'!$B$9:$O$306,8,0),2,1))&lt;&gt;COVID_CL_MUERTE!$F42,"Error",VLOOKUP(H42,'LOCALIZA HN'!$B$9:$O$306,8,0)),99999)</f>
        <v>0501</v>
      </c>
      <c r="J42" s="8" t="s">
        <v>19</v>
      </c>
      <c r="K42" s="8">
        <v>70</v>
      </c>
      <c r="L42" s="9" t="s">
        <v>139</v>
      </c>
      <c r="M42" s="51" t="str">
        <f t="shared" si="4"/>
        <v>Muerte</v>
      </c>
      <c r="N42" s="13"/>
      <c r="O42" s="13"/>
      <c r="P42" s="51" t="str">
        <f t="shared" si="5"/>
        <v>HONDURAS</v>
      </c>
    </row>
    <row r="43" spans="1:16" ht="14.25" customHeight="1">
      <c r="A43" s="48" t="str">
        <f t="shared" si="0"/>
        <v>La Lima4393732</v>
      </c>
      <c r="B43" s="48" t="str">
        <f>+COVID_CL_MUERTE!$H43&amp;COVID_CL_MUERTE!$E43</f>
        <v>La Lima43937</v>
      </c>
      <c r="C43" s="48" t="str">
        <f t="shared" si="1"/>
        <v>Cortes43937</v>
      </c>
      <c r="D43" s="49">
        <f t="shared" si="2"/>
        <v>32</v>
      </c>
      <c r="E43" s="31">
        <v>43937</v>
      </c>
      <c r="F43" s="49">
        <f>+IFERROR(VLOOKUP(COVID_CL_MUERTE!$G43,'LOCALIZA HN'!$Q$9:$R$26,2,0),99)</f>
        <v>5</v>
      </c>
      <c r="G43" s="6" t="s">
        <v>32</v>
      </c>
      <c r="H43" s="12" t="s">
        <v>49</v>
      </c>
      <c r="I43" s="50" t="str">
        <f>+IFERROR(IF(VALUE(MID(VLOOKUP(H43,'LOCALIZA HN'!$B$9:$O$306,8,0),2,1))&lt;&gt;COVID_CL_MUERTE!$F43,"Error",VLOOKUP(H43,'LOCALIZA HN'!$B$9:$O$306,8,0)),99999)</f>
        <v>0512</v>
      </c>
      <c r="J43" s="8" t="s">
        <v>28</v>
      </c>
      <c r="K43" s="8">
        <v>49</v>
      </c>
      <c r="L43" s="9" t="s">
        <v>139</v>
      </c>
      <c r="M43" s="51" t="str">
        <f t="shared" si="4"/>
        <v>Muerte</v>
      </c>
      <c r="N43" s="13"/>
      <c r="O43" s="13"/>
      <c r="P43" s="51" t="str">
        <f t="shared" si="5"/>
        <v>HONDURAS</v>
      </c>
    </row>
    <row r="44" spans="1:16" ht="14.25" customHeight="1">
      <c r="A44" s="48" t="str">
        <f t="shared" si="0"/>
        <v>Omoa4393733</v>
      </c>
      <c r="B44" s="48" t="str">
        <f>+COVID_CL_MUERTE!$H44&amp;COVID_CL_MUERTE!$E44</f>
        <v>Omoa43937</v>
      </c>
      <c r="C44" s="48" t="str">
        <f t="shared" si="1"/>
        <v>Cortes43937</v>
      </c>
      <c r="D44" s="49">
        <f t="shared" si="2"/>
        <v>33</v>
      </c>
      <c r="E44" s="31">
        <v>43937</v>
      </c>
      <c r="F44" s="49">
        <f>+IFERROR(VLOOKUP(COVID_CL_MUERTE!$G44,'LOCALIZA HN'!$Q$9:$R$26,2,0),99)</f>
        <v>5</v>
      </c>
      <c r="G44" s="6" t="s">
        <v>32</v>
      </c>
      <c r="H44" s="12" t="s">
        <v>92</v>
      </c>
      <c r="I44" s="50" t="str">
        <f>+IFERROR(IF(VALUE(MID(VLOOKUP(H44,'LOCALIZA HN'!$B$9:$O$306,8,0),2,1))&lt;&gt;COVID_CL_MUERTE!$F44,"Error",VLOOKUP(H44,'LOCALIZA HN'!$B$9:$O$306,8,0)),99999)</f>
        <v>0503</v>
      </c>
      <c r="J44" s="8" t="s">
        <v>28</v>
      </c>
      <c r="K44" s="8">
        <v>79</v>
      </c>
      <c r="L44" s="9" t="s">
        <v>139</v>
      </c>
      <c r="M44" s="51" t="str">
        <f t="shared" si="4"/>
        <v>Muerte</v>
      </c>
      <c r="N44" s="13"/>
      <c r="O44" s="13"/>
      <c r="P44" s="51" t="str">
        <f t="shared" si="5"/>
        <v>HONDURAS</v>
      </c>
    </row>
    <row r="45" spans="1:16" ht="14.25" customHeight="1">
      <c r="A45" s="48" t="str">
        <f t="shared" si="0"/>
        <v>San Manuel4393734</v>
      </c>
      <c r="B45" s="48" t="str">
        <f>+COVID_CL_MUERTE!$H45&amp;COVID_CL_MUERTE!$E45</f>
        <v>San Manuel43937</v>
      </c>
      <c r="C45" s="48" t="str">
        <f t="shared" si="1"/>
        <v>Cortes43937</v>
      </c>
      <c r="D45" s="49">
        <f t="shared" si="2"/>
        <v>34</v>
      </c>
      <c r="E45" s="31">
        <v>43937</v>
      </c>
      <c r="F45" s="49">
        <f>+IFERROR(VLOOKUP(COVID_CL_MUERTE!$G45,'LOCALIZA HN'!$Q$9:$R$26,2,0),99)</f>
        <v>5</v>
      </c>
      <c r="G45" s="6" t="s">
        <v>32</v>
      </c>
      <c r="H45" s="12" t="s">
        <v>56</v>
      </c>
      <c r="I45" s="50" t="str">
        <f>+IFERROR(IF(VALUE(MID(VLOOKUP(H45,'LOCALIZA HN'!$B$9:$O$306,8,0),2,1))&lt;&gt;COVID_CL_MUERTE!$F45,"Error",VLOOKUP(H45,'LOCALIZA HN'!$B$9:$O$306,8,0)),99999)</f>
        <v>0509</v>
      </c>
      <c r="J45" s="8" t="s">
        <v>28</v>
      </c>
      <c r="K45" s="8">
        <v>74</v>
      </c>
      <c r="L45" s="9" t="s">
        <v>139</v>
      </c>
      <c r="M45" s="51" t="str">
        <f t="shared" si="4"/>
        <v>Muerte</v>
      </c>
      <c r="N45" s="13"/>
      <c r="O45" s="13"/>
      <c r="P45" s="51" t="str">
        <f t="shared" si="5"/>
        <v>HONDURAS</v>
      </c>
    </row>
    <row r="46" spans="1:16" ht="14.25" customHeight="1">
      <c r="A46" s="48" t="str">
        <f t="shared" si="0"/>
        <v>Villanueva4393735</v>
      </c>
      <c r="B46" s="48" t="str">
        <f>+COVID_CL_MUERTE!$H46&amp;COVID_CL_MUERTE!$E46</f>
        <v>Villanueva43937</v>
      </c>
      <c r="C46" s="48" t="str">
        <f t="shared" si="1"/>
        <v>Cortes43937</v>
      </c>
      <c r="D46" s="49">
        <f t="shared" si="2"/>
        <v>35</v>
      </c>
      <c r="E46" s="31">
        <v>43937</v>
      </c>
      <c r="F46" s="49">
        <f>+IFERROR(VLOOKUP(COVID_CL_MUERTE!$G46,'LOCALIZA HN'!$Q$9:$R$26,2,0),99)</f>
        <v>5</v>
      </c>
      <c r="G46" s="6" t="s">
        <v>32</v>
      </c>
      <c r="H46" s="12" t="s">
        <v>39</v>
      </c>
      <c r="I46" s="50" t="str">
        <f>+IFERROR(IF(VALUE(MID(VLOOKUP(H46,'LOCALIZA HN'!$B$9:$O$306,8,0),2,1))&lt;&gt;COVID_CL_MUERTE!$F46,"Error",VLOOKUP(H46,'LOCALIZA HN'!$B$9:$O$306,8,0)),99999)</f>
        <v>0511</v>
      </c>
      <c r="J46" s="8" t="s">
        <v>28</v>
      </c>
      <c r="K46" s="8"/>
      <c r="L46" s="9" t="s">
        <v>139</v>
      </c>
      <c r="M46" s="51" t="str">
        <f t="shared" si="4"/>
        <v>Muerte</v>
      </c>
      <c r="N46" s="13"/>
      <c r="O46" s="13"/>
      <c r="P46" s="51" t="str">
        <f t="shared" si="5"/>
        <v>HONDURAS</v>
      </c>
    </row>
    <row r="47" spans="1:16" ht="14.25" customHeight="1">
      <c r="A47" s="48" t="str">
        <f t="shared" si="0"/>
        <v>Villanueva4393836</v>
      </c>
      <c r="B47" s="48" t="str">
        <f>+COVID_CL_MUERTE!$H47&amp;COVID_CL_MUERTE!$E47</f>
        <v>Villanueva43938</v>
      </c>
      <c r="C47" s="48" t="str">
        <f t="shared" si="1"/>
        <v>Cortes43938</v>
      </c>
      <c r="D47" s="49">
        <f t="shared" si="2"/>
        <v>36</v>
      </c>
      <c r="E47" s="31">
        <v>43938</v>
      </c>
      <c r="F47" s="49">
        <f>+IFERROR(VLOOKUP(COVID_CL_MUERTE!$G47,'LOCALIZA HN'!$Q$9:$R$26,2,0),99)</f>
        <v>5</v>
      </c>
      <c r="G47" s="6" t="s">
        <v>32</v>
      </c>
      <c r="H47" s="12" t="s">
        <v>39</v>
      </c>
      <c r="I47" s="50" t="str">
        <f>+IFERROR(IF(VALUE(MID(VLOOKUP(H47,'LOCALIZA HN'!$B$9:$O$306,8,0),2,1))&lt;&gt;COVID_CL_MUERTE!$F47,"Error",VLOOKUP(H47,'LOCALIZA HN'!$B$9:$O$306,8,0)),99999)</f>
        <v>0511</v>
      </c>
      <c r="J47" s="8" t="s">
        <v>28</v>
      </c>
      <c r="K47" s="8">
        <v>54</v>
      </c>
      <c r="L47" s="9" t="s">
        <v>139</v>
      </c>
      <c r="M47" s="51" t="str">
        <f t="shared" si="4"/>
        <v>Muerte</v>
      </c>
      <c r="N47" s="13"/>
      <c r="O47" s="13"/>
      <c r="P47" s="51" t="str">
        <f t="shared" si="5"/>
        <v>HONDURAS</v>
      </c>
    </row>
    <row r="48" spans="1:16" ht="14.25" customHeight="1">
      <c r="A48" s="48" t="str">
        <f t="shared" si="0"/>
        <v>San Pedro Sula4393837</v>
      </c>
      <c r="B48" s="48" t="str">
        <f>+COVID_CL_MUERTE!$H48&amp;COVID_CL_MUERTE!$E48</f>
        <v>San Pedro Sula43938</v>
      </c>
      <c r="C48" s="48" t="str">
        <f t="shared" si="1"/>
        <v>Cortes43938</v>
      </c>
      <c r="D48" s="49">
        <f t="shared" si="2"/>
        <v>37</v>
      </c>
      <c r="E48" s="31">
        <v>43938</v>
      </c>
      <c r="F48" s="49">
        <f>+IFERROR(VLOOKUP(COVID_CL_MUERTE!$G48,'LOCALIZA HN'!$Q$9:$R$26,2,0),99)</f>
        <v>5</v>
      </c>
      <c r="G48" s="6" t="s">
        <v>32</v>
      </c>
      <c r="H48" s="12" t="s">
        <v>33</v>
      </c>
      <c r="I48" s="50" t="str">
        <f>+IFERROR(IF(VALUE(MID(VLOOKUP(H48,'LOCALIZA HN'!$B$9:$O$306,8,0),2,1))&lt;&gt;COVID_CL_MUERTE!$F48,"Error",VLOOKUP(H48,'LOCALIZA HN'!$B$9:$O$306,8,0)),99999)</f>
        <v>0501</v>
      </c>
      <c r="J48" s="8" t="s">
        <v>28</v>
      </c>
      <c r="K48" s="8">
        <v>59</v>
      </c>
      <c r="L48" s="9" t="s">
        <v>139</v>
      </c>
      <c r="M48" s="51" t="str">
        <f t="shared" si="4"/>
        <v>Muerte</v>
      </c>
      <c r="N48" s="13"/>
      <c r="O48" s="13"/>
      <c r="P48" s="51" t="str">
        <f t="shared" si="5"/>
        <v>HONDURAS</v>
      </c>
    </row>
    <row r="49" spans="1:16" ht="14.25" customHeight="1">
      <c r="A49" s="48" t="str">
        <f t="shared" si="0"/>
        <v>Villanueva4393838</v>
      </c>
      <c r="B49" s="48" t="str">
        <f>+COVID_CL_MUERTE!$H49&amp;COVID_CL_MUERTE!$E49</f>
        <v>Villanueva43938</v>
      </c>
      <c r="C49" s="48" t="str">
        <f t="shared" si="1"/>
        <v>Cortes43938</v>
      </c>
      <c r="D49" s="49">
        <f t="shared" si="2"/>
        <v>38</v>
      </c>
      <c r="E49" s="31">
        <v>43938</v>
      </c>
      <c r="F49" s="49">
        <f>+IFERROR(VLOOKUP(COVID_CL_MUERTE!$G49,'LOCALIZA HN'!$Q$9:$R$26,2,0),99)</f>
        <v>5</v>
      </c>
      <c r="G49" s="6" t="s">
        <v>32</v>
      </c>
      <c r="H49" s="12" t="s">
        <v>39</v>
      </c>
      <c r="I49" s="50" t="str">
        <f>+IFERROR(IF(VALUE(MID(VLOOKUP(H49,'LOCALIZA HN'!$B$9:$O$306,8,0),2,1))&lt;&gt;COVID_CL_MUERTE!$F49,"Error",VLOOKUP(H49,'LOCALIZA HN'!$B$9:$O$306,8,0)),99999)</f>
        <v>0511</v>
      </c>
      <c r="J49" s="8" t="s">
        <v>19</v>
      </c>
      <c r="K49" s="8">
        <v>89</v>
      </c>
      <c r="L49" s="9" t="s">
        <v>139</v>
      </c>
      <c r="M49" s="51" t="str">
        <f t="shared" si="4"/>
        <v>Muerte</v>
      </c>
      <c r="N49" s="13"/>
      <c r="O49" s="13"/>
      <c r="P49" s="51" t="str">
        <f t="shared" si="5"/>
        <v>HONDURAS</v>
      </c>
    </row>
    <row r="50" spans="1:16" ht="14.25" customHeight="1">
      <c r="A50" s="48" t="str">
        <f t="shared" si="0"/>
        <v>Villanueva4393839</v>
      </c>
      <c r="B50" s="48" t="str">
        <f>+COVID_CL_MUERTE!$H50&amp;COVID_CL_MUERTE!$E50</f>
        <v>Villanueva43938</v>
      </c>
      <c r="C50" s="48" t="str">
        <f t="shared" si="1"/>
        <v>Cortes43938</v>
      </c>
      <c r="D50" s="49">
        <f t="shared" si="2"/>
        <v>39</v>
      </c>
      <c r="E50" s="31">
        <v>43938</v>
      </c>
      <c r="F50" s="49">
        <f>+IFERROR(VLOOKUP(COVID_CL_MUERTE!$G50,'LOCALIZA HN'!$Q$9:$R$26,2,0),99)</f>
        <v>5</v>
      </c>
      <c r="G50" s="6" t="s">
        <v>32</v>
      </c>
      <c r="H50" s="12" t="s">
        <v>39</v>
      </c>
      <c r="I50" s="50" t="str">
        <f>+IFERROR(IF(VALUE(MID(VLOOKUP(H50,'LOCALIZA HN'!$B$9:$O$306,8,0),2,1))&lt;&gt;COVID_CL_MUERTE!$F50,"Error",VLOOKUP(H50,'LOCALIZA HN'!$B$9:$O$306,8,0)),99999)</f>
        <v>0511</v>
      </c>
      <c r="J50" s="8" t="s">
        <v>28</v>
      </c>
      <c r="K50" s="8">
        <v>30</v>
      </c>
      <c r="L50" s="9" t="s">
        <v>139</v>
      </c>
      <c r="M50" s="51" t="str">
        <f t="shared" si="4"/>
        <v>Muerte</v>
      </c>
      <c r="N50" s="13"/>
      <c r="O50" s="13"/>
      <c r="P50" s="51" t="str">
        <f t="shared" si="5"/>
        <v>HONDURAS</v>
      </c>
    </row>
    <row r="51" spans="1:16" ht="14.25" customHeight="1">
      <c r="A51" s="48" t="str">
        <f t="shared" si="0"/>
        <v>Choloma4393840</v>
      </c>
      <c r="B51" s="48" t="str">
        <f>+COVID_CL_MUERTE!$H51&amp;COVID_CL_MUERTE!$E51</f>
        <v>Choloma43938</v>
      </c>
      <c r="C51" s="48" t="str">
        <f t="shared" si="1"/>
        <v>Cortes43938</v>
      </c>
      <c r="D51" s="49">
        <f t="shared" si="2"/>
        <v>40</v>
      </c>
      <c r="E51" s="31">
        <v>43938</v>
      </c>
      <c r="F51" s="49">
        <f>+IFERROR(VLOOKUP(COVID_CL_MUERTE!$G51,'LOCALIZA HN'!$Q$9:$R$26,2,0),99)</f>
        <v>5</v>
      </c>
      <c r="G51" s="6" t="s">
        <v>32</v>
      </c>
      <c r="H51" s="12" t="s">
        <v>48</v>
      </c>
      <c r="I51" s="50" t="str">
        <f>+IFERROR(IF(VALUE(MID(VLOOKUP(H51,'LOCALIZA HN'!$B$9:$O$306,8,0),2,1))&lt;&gt;COVID_CL_MUERTE!$F51,"Error",VLOOKUP(H51,'LOCALIZA HN'!$B$9:$O$306,8,0)),99999)</f>
        <v>0502</v>
      </c>
      <c r="J51" s="8" t="s">
        <v>19</v>
      </c>
      <c r="K51" s="8">
        <v>71</v>
      </c>
      <c r="L51" s="9" t="s">
        <v>139</v>
      </c>
      <c r="M51" s="51" t="str">
        <f t="shared" si="4"/>
        <v>Muerte</v>
      </c>
      <c r="N51" s="13"/>
      <c r="O51" s="13"/>
      <c r="P51" s="51" t="str">
        <f t="shared" si="5"/>
        <v>HONDURAS</v>
      </c>
    </row>
    <row r="52" spans="1:16" ht="14.25" customHeight="1">
      <c r="A52" s="48" t="str">
        <f t="shared" si="0"/>
        <v>Villanueva4393841</v>
      </c>
      <c r="B52" s="48" t="str">
        <f>+COVID_CL_MUERTE!$H52&amp;COVID_CL_MUERTE!$E52</f>
        <v>Villanueva43938</v>
      </c>
      <c r="C52" s="48" t="str">
        <f t="shared" si="1"/>
        <v>Cortes43938</v>
      </c>
      <c r="D52" s="49">
        <f t="shared" si="2"/>
        <v>41</v>
      </c>
      <c r="E52" s="31">
        <v>43938</v>
      </c>
      <c r="F52" s="49">
        <f>+IFERROR(VLOOKUP(COVID_CL_MUERTE!$G52,'LOCALIZA HN'!$Q$9:$R$26,2,0),99)</f>
        <v>5</v>
      </c>
      <c r="G52" s="6" t="s">
        <v>32</v>
      </c>
      <c r="H52" s="12" t="s">
        <v>39</v>
      </c>
      <c r="I52" s="50" t="str">
        <f>+IFERROR(IF(VALUE(MID(VLOOKUP(H52,'LOCALIZA HN'!$B$9:$O$306,8,0),2,1))&lt;&gt;COVID_CL_MUERTE!$F52,"Error",VLOOKUP(H52,'LOCALIZA HN'!$B$9:$O$306,8,0)),99999)</f>
        <v>0511</v>
      </c>
      <c r="J52" s="8" t="s">
        <v>28</v>
      </c>
      <c r="K52" s="8">
        <v>58</v>
      </c>
      <c r="L52" s="9" t="s">
        <v>139</v>
      </c>
      <c r="M52" s="51" t="str">
        <f t="shared" si="4"/>
        <v>Muerte</v>
      </c>
      <c r="N52" s="13"/>
      <c r="O52" s="13"/>
      <c r="P52" s="51" t="str">
        <f t="shared" si="5"/>
        <v>HONDURAS</v>
      </c>
    </row>
    <row r="53" spans="1:16" ht="14.25" customHeight="1">
      <c r="A53" s="48" t="str">
        <f t="shared" si="0"/>
        <v>Villanueva4393842</v>
      </c>
      <c r="B53" s="48" t="str">
        <f>+COVID_CL_MUERTE!$H53&amp;COVID_CL_MUERTE!$E53</f>
        <v>Villanueva43938</v>
      </c>
      <c r="C53" s="48" t="str">
        <f t="shared" si="1"/>
        <v>Cortes43938</v>
      </c>
      <c r="D53" s="49">
        <f t="shared" si="2"/>
        <v>42</v>
      </c>
      <c r="E53" s="31">
        <v>43938</v>
      </c>
      <c r="F53" s="49">
        <f>+IFERROR(VLOOKUP(COVID_CL_MUERTE!$G53,'LOCALIZA HN'!$Q$9:$R$26,2,0),99)</f>
        <v>5</v>
      </c>
      <c r="G53" s="6" t="s">
        <v>32</v>
      </c>
      <c r="H53" s="12" t="s">
        <v>39</v>
      </c>
      <c r="I53" s="50" t="str">
        <f>+IFERROR(IF(VALUE(MID(VLOOKUP(H53,'LOCALIZA HN'!$B$9:$O$306,8,0),2,1))&lt;&gt;COVID_CL_MUERTE!$F53,"Error",VLOOKUP(H53,'LOCALIZA HN'!$B$9:$O$306,8,0)),99999)</f>
        <v>0511</v>
      </c>
      <c r="J53" s="8" t="s">
        <v>28</v>
      </c>
      <c r="K53" s="8">
        <v>48</v>
      </c>
      <c r="L53" s="9" t="s">
        <v>139</v>
      </c>
      <c r="M53" s="51" t="str">
        <f t="shared" si="4"/>
        <v>Muerte</v>
      </c>
      <c r="N53" s="13"/>
      <c r="O53" s="13"/>
      <c r="P53" s="51" t="str">
        <f t="shared" si="5"/>
        <v>HONDURAS</v>
      </c>
    </row>
    <row r="54" spans="1:16" ht="14.25" customHeight="1">
      <c r="A54" s="48" t="str">
        <f t="shared" si="0"/>
        <v>San Pedro Sula4393843</v>
      </c>
      <c r="B54" s="48" t="str">
        <f>+COVID_CL_MUERTE!$H54&amp;COVID_CL_MUERTE!$E54</f>
        <v>San Pedro Sula43938</v>
      </c>
      <c r="C54" s="48" t="str">
        <f t="shared" si="1"/>
        <v>Cortes43938</v>
      </c>
      <c r="D54" s="49">
        <f t="shared" si="2"/>
        <v>43</v>
      </c>
      <c r="E54" s="31">
        <v>43938</v>
      </c>
      <c r="F54" s="49">
        <f>+IFERROR(VLOOKUP(COVID_CL_MUERTE!$G54,'LOCALIZA HN'!$Q$9:$R$26,2,0),99)</f>
        <v>5</v>
      </c>
      <c r="G54" s="6" t="s">
        <v>32</v>
      </c>
      <c r="H54" s="12" t="s">
        <v>33</v>
      </c>
      <c r="I54" s="50" t="str">
        <f>+IFERROR(IF(VALUE(MID(VLOOKUP(H54,'LOCALIZA HN'!$B$9:$O$306,8,0),2,1))&lt;&gt;COVID_CL_MUERTE!$F54,"Error",VLOOKUP(H54,'LOCALIZA HN'!$B$9:$O$306,8,0)),99999)</f>
        <v>0501</v>
      </c>
      <c r="J54" s="8" t="s">
        <v>28</v>
      </c>
      <c r="K54" s="8">
        <v>25</v>
      </c>
      <c r="L54" s="9" t="s">
        <v>139</v>
      </c>
      <c r="M54" s="51" t="str">
        <f t="shared" si="4"/>
        <v>Muerte</v>
      </c>
      <c r="N54" s="13"/>
      <c r="O54" s="13"/>
      <c r="P54" s="51" t="str">
        <f t="shared" si="5"/>
        <v>HONDURAS</v>
      </c>
    </row>
    <row r="55" spans="1:16" ht="14.25" customHeight="1">
      <c r="A55" s="48" t="str">
        <f t="shared" si="0"/>
        <v>San Pedro Sula4393844</v>
      </c>
      <c r="B55" s="48" t="str">
        <f>+COVID_CL_MUERTE!$H55&amp;COVID_CL_MUERTE!$E55</f>
        <v>San Pedro Sula43938</v>
      </c>
      <c r="C55" s="48" t="str">
        <f t="shared" si="1"/>
        <v>Cortes43938</v>
      </c>
      <c r="D55" s="49">
        <f t="shared" si="2"/>
        <v>44</v>
      </c>
      <c r="E55" s="31">
        <v>43938</v>
      </c>
      <c r="F55" s="49">
        <f>+IFERROR(VLOOKUP(COVID_CL_MUERTE!$G55,'LOCALIZA HN'!$Q$9:$R$26,2,0),99)</f>
        <v>5</v>
      </c>
      <c r="G55" s="6" t="s">
        <v>32</v>
      </c>
      <c r="H55" s="12" t="s">
        <v>33</v>
      </c>
      <c r="I55" s="50" t="str">
        <f>+IFERROR(IF(VALUE(MID(VLOOKUP(H55,'LOCALIZA HN'!$B$9:$O$306,8,0),2,1))&lt;&gt;COVID_CL_MUERTE!$F55,"Error",VLOOKUP(H55,'LOCALIZA HN'!$B$9:$O$306,8,0)),99999)</f>
        <v>0501</v>
      </c>
      <c r="J55" s="8" t="s">
        <v>28</v>
      </c>
      <c r="K55" s="8">
        <v>66</v>
      </c>
      <c r="L55" s="9" t="s">
        <v>139</v>
      </c>
      <c r="M55" s="51" t="str">
        <f t="shared" si="4"/>
        <v>Muerte</v>
      </c>
      <c r="N55" s="13"/>
      <c r="O55" s="13"/>
      <c r="P55" s="51" t="str">
        <f t="shared" si="5"/>
        <v>HONDURAS</v>
      </c>
    </row>
    <row r="56" spans="1:16" ht="14.25" customHeight="1">
      <c r="A56" s="48" t="str">
        <f t="shared" si="0"/>
        <v>San Pedro Sula4393845</v>
      </c>
      <c r="B56" s="48" t="str">
        <f>+COVID_CL_MUERTE!$H56&amp;COVID_CL_MUERTE!$E56</f>
        <v>San Pedro Sula43938</v>
      </c>
      <c r="C56" s="48" t="str">
        <f t="shared" si="1"/>
        <v>Cortes43938</v>
      </c>
      <c r="D56" s="49">
        <f t="shared" si="2"/>
        <v>45</v>
      </c>
      <c r="E56" s="31">
        <v>43938</v>
      </c>
      <c r="F56" s="49">
        <f>+IFERROR(VLOOKUP(COVID_CL_MUERTE!$G56,'LOCALIZA HN'!$Q$9:$R$26,2,0),99)</f>
        <v>5</v>
      </c>
      <c r="G56" s="6" t="s">
        <v>32</v>
      </c>
      <c r="H56" s="12" t="s">
        <v>33</v>
      </c>
      <c r="I56" s="50" t="str">
        <f>+IFERROR(IF(VALUE(MID(VLOOKUP(H56,'LOCALIZA HN'!$B$9:$O$306,8,0),2,1))&lt;&gt;COVID_CL_MUERTE!$F56,"Error",VLOOKUP(H56,'LOCALIZA HN'!$B$9:$O$306,8,0)),99999)</f>
        <v>0501</v>
      </c>
      <c r="J56" s="8" t="s">
        <v>28</v>
      </c>
      <c r="K56" s="8">
        <v>88</v>
      </c>
      <c r="L56" s="9" t="s">
        <v>139</v>
      </c>
      <c r="M56" s="51" t="str">
        <f t="shared" si="4"/>
        <v>Muerte</v>
      </c>
      <c r="N56" s="13"/>
      <c r="O56" s="13"/>
      <c r="P56" s="51" t="str">
        <f t="shared" si="5"/>
        <v>HONDURAS</v>
      </c>
    </row>
    <row r="57" spans="1:16" ht="14.25" customHeight="1">
      <c r="A57" s="48" t="str">
        <f t="shared" si="0"/>
        <v>La Ceiba4393846</v>
      </c>
      <c r="B57" s="48" t="str">
        <f>+COVID_CL_MUERTE!$H57&amp;COVID_CL_MUERTE!$E57</f>
        <v>La Ceiba43938</v>
      </c>
      <c r="C57" s="48" t="str">
        <f t="shared" si="1"/>
        <v>Atlantida43938</v>
      </c>
      <c r="D57" s="49">
        <f t="shared" si="2"/>
        <v>46</v>
      </c>
      <c r="E57" s="31">
        <v>43938</v>
      </c>
      <c r="F57" s="49">
        <f>+IFERROR(VLOOKUP(COVID_CL_MUERTE!$G57,'LOCALIZA HN'!$Q$9:$R$26,2,0),99)</f>
        <v>1</v>
      </c>
      <c r="G57" s="6" t="s">
        <v>23</v>
      </c>
      <c r="H57" s="12" t="s">
        <v>24</v>
      </c>
      <c r="I57" s="50" t="str">
        <f>+IFERROR(IF(VALUE(MID(VLOOKUP(H57,'LOCALIZA HN'!$B$9:$O$306,8,0),2,1))&lt;&gt;COVID_CL_MUERTE!$F57,"Error",VLOOKUP(H57,'LOCALIZA HN'!$B$9:$O$306,8,0)),99999)</f>
        <v>0101</v>
      </c>
      <c r="J57" s="8" t="s">
        <v>19</v>
      </c>
      <c r="K57" s="8">
        <v>66</v>
      </c>
      <c r="L57" s="9" t="s">
        <v>139</v>
      </c>
      <c r="M57" s="51" t="str">
        <f t="shared" si="4"/>
        <v>Muerte</v>
      </c>
      <c r="N57" s="13"/>
      <c r="O57" s="13"/>
      <c r="P57" s="51" t="str">
        <f t="shared" si="5"/>
        <v>HONDURAS</v>
      </c>
    </row>
    <row r="58" spans="1:16" ht="14.25" customHeight="1">
      <c r="A58" s="48" t="str">
        <f t="shared" si="0"/>
        <v>San Pedro Sula4394447</v>
      </c>
      <c r="B58" s="48" t="str">
        <f>+COVID_CL_MUERTE!$H58&amp;COVID_CL_MUERTE!$E58</f>
        <v>San Pedro Sula43944</v>
      </c>
      <c r="C58" s="48" t="str">
        <f t="shared" si="1"/>
        <v>Cortes43944</v>
      </c>
      <c r="D58" s="49">
        <f t="shared" si="2"/>
        <v>47</v>
      </c>
      <c r="E58" s="31">
        <v>43944</v>
      </c>
      <c r="F58" s="49">
        <f>+IFERROR(VLOOKUP(COVID_CL_MUERTE!$G58,'LOCALIZA HN'!$Q$9:$R$26,2,0),99)</f>
        <v>5</v>
      </c>
      <c r="G58" s="6" t="s">
        <v>32</v>
      </c>
      <c r="H58" s="12" t="s">
        <v>33</v>
      </c>
      <c r="I58" s="50" t="str">
        <f>+IFERROR(IF(VALUE(MID(VLOOKUP(H58,'LOCALIZA HN'!$B$9:$O$306,8,0),2,1))&lt;&gt;COVID_CL_MUERTE!$F58,"Error",VLOOKUP(H58,'LOCALIZA HN'!$B$9:$O$306,8,0)),99999)</f>
        <v>0501</v>
      </c>
      <c r="J58" s="8" t="s">
        <v>19</v>
      </c>
      <c r="K58" s="8">
        <v>56</v>
      </c>
      <c r="L58" s="9" t="s">
        <v>139</v>
      </c>
      <c r="M58" s="51" t="str">
        <f t="shared" si="4"/>
        <v>Muerte</v>
      </c>
      <c r="N58" s="13"/>
      <c r="O58" s="13"/>
      <c r="P58" s="51" t="str">
        <f t="shared" si="5"/>
        <v>HONDURAS</v>
      </c>
    </row>
    <row r="59" spans="1:16" ht="14.25" customHeight="1">
      <c r="A59" s="48" t="str">
        <f t="shared" si="0"/>
        <v>San Pedro Sula4394548</v>
      </c>
      <c r="B59" s="48" t="str">
        <f>+COVID_CL_MUERTE!$H59&amp;COVID_CL_MUERTE!$E59</f>
        <v>San Pedro Sula43945</v>
      </c>
      <c r="C59" s="48" t="str">
        <f t="shared" si="1"/>
        <v>Cortes43945</v>
      </c>
      <c r="D59" s="49">
        <f t="shared" si="2"/>
        <v>48</v>
      </c>
      <c r="E59" s="31">
        <v>43945</v>
      </c>
      <c r="F59" s="49">
        <f>+IFERROR(VLOOKUP(COVID_CL_MUERTE!$G59,'LOCALIZA HN'!$Q$9:$R$26,2,0),99)</f>
        <v>5</v>
      </c>
      <c r="G59" s="6" t="s">
        <v>32</v>
      </c>
      <c r="H59" s="12" t="s">
        <v>33</v>
      </c>
      <c r="I59" s="50" t="str">
        <f>+IFERROR(IF(VALUE(MID(VLOOKUP(H59,'LOCALIZA HN'!$B$9:$O$306,8,0),2,1))&lt;&gt;COVID_CL_MUERTE!$F59,"Error",VLOOKUP(H59,'LOCALIZA HN'!$B$9:$O$306,8,0)),99999)</f>
        <v>0501</v>
      </c>
      <c r="J59" s="8" t="s">
        <v>28</v>
      </c>
      <c r="K59" s="8">
        <v>52</v>
      </c>
      <c r="L59" s="9" t="s">
        <v>139</v>
      </c>
      <c r="M59" s="51" t="str">
        <f t="shared" si="4"/>
        <v>Muerte</v>
      </c>
      <c r="N59" s="13"/>
      <c r="O59" s="13"/>
      <c r="P59" s="51" t="str">
        <f t="shared" si="5"/>
        <v>HONDURAS</v>
      </c>
    </row>
    <row r="60" spans="1:16" ht="14.25" customHeight="1">
      <c r="A60" s="48" t="str">
        <f t="shared" si="0"/>
        <v>San Pedro Sula4394549</v>
      </c>
      <c r="B60" s="48" t="str">
        <f>+COVID_CL_MUERTE!$H60&amp;COVID_CL_MUERTE!$E60</f>
        <v>San Pedro Sula43945</v>
      </c>
      <c r="C60" s="48" t="str">
        <f t="shared" si="1"/>
        <v>Cortes43945</v>
      </c>
      <c r="D60" s="49">
        <f t="shared" si="2"/>
        <v>49</v>
      </c>
      <c r="E60" s="31">
        <v>43945</v>
      </c>
      <c r="F60" s="49">
        <f>+IFERROR(VLOOKUP(COVID_CL_MUERTE!$G60,'LOCALIZA HN'!$Q$9:$R$26,2,0),99)</f>
        <v>5</v>
      </c>
      <c r="G60" s="6" t="s">
        <v>32</v>
      </c>
      <c r="H60" s="12" t="s">
        <v>33</v>
      </c>
      <c r="I60" s="50" t="str">
        <f>+IFERROR(IF(VALUE(MID(VLOOKUP(H60,'LOCALIZA HN'!$B$9:$O$306,8,0),2,1))&lt;&gt;COVID_CL_MUERTE!$F60,"Error",VLOOKUP(H60,'LOCALIZA HN'!$B$9:$O$306,8,0)),99999)</f>
        <v>0501</v>
      </c>
      <c r="J60" s="8" t="s">
        <v>28</v>
      </c>
      <c r="K60" s="8">
        <v>55</v>
      </c>
      <c r="L60" s="9" t="s">
        <v>139</v>
      </c>
      <c r="M60" s="51" t="str">
        <f t="shared" si="4"/>
        <v>Muerte</v>
      </c>
      <c r="N60" s="13"/>
      <c r="O60" s="13"/>
      <c r="P60" s="51" t="str">
        <f t="shared" si="5"/>
        <v>HONDURAS</v>
      </c>
    </row>
    <row r="61" spans="1:16" ht="14.25" customHeight="1">
      <c r="A61" s="48" t="str">
        <f t="shared" si="0"/>
        <v>Macuelizo4394550</v>
      </c>
      <c r="B61" s="48" t="str">
        <f>+COVID_CL_MUERTE!$H61&amp;COVID_CL_MUERTE!$E61</f>
        <v>Macuelizo43945</v>
      </c>
      <c r="C61" s="48" t="str">
        <f t="shared" si="1"/>
        <v>Santa Barbara43945</v>
      </c>
      <c r="D61" s="49">
        <f t="shared" si="2"/>
        <v>50</v>
      </c>
      <c r="E61" s="31">
        <v>43945</v>
      </c>
      <c r="F61" s="49">
        <f>+IFERROR(VLOOKUP(COVID_CL_MUERTE!$G61,'LOCALIZA HN'!$Q$9:$R$26,2,0),99)</f>
        <v>16</v>
      </c>
      <c r="G61" s="6" t="s">
        <v>59</v>
      </c>
      <c r="H61" s="12" t="s">
        <v>102</v>
      </c>
      <c r="I61" s="50" t="str">
        <f>+IFERROR(IF(VALUE(MID(VLOOKUP(H61,'LOCALIZA HN'!$B$9:$O$306,8,0),2,1))&lt;&gt;COVID_CL_MUERTE!$F61,"Error",VLOOKUP(H61,'LOCALIZA HN'!$B$9:$O$306,8,0)),99999)</f>
        <v>Error</v>
      </c>
      <c r="J61" s="8" t="s">
        <v>28</v>
      </c>
      <c r="K61" s="8">
        <v>58</v>
      </c>
      <c r="L61" s="9" t="s">
        <v>139</v>
      </c>
      <c r="M61" s="51" t="str">
        <f t="shared" si="4"/>
        <v>Muerte</v>
      </c>
      <c r="N61" s="13"/>
      <c r="O61" s="13"/>
      <c r="P61" s="51" t="str">
        <f t="shared" si="5"/>
        <v>HONDURAS</v>
      </c>
    </row>
    <row r="62" spans="1:16" ht="14.25" customHeight="1">
      <c r="A62" s="48" t="str">
        <f t="shared" si="0"/>
        <v>La Lima4394551</v>
      </c>
      <c r="B62" s="48" t="str">
        <f>+COVID_CL_MUERTE!$H62&amp;COVID_CL_MUERTE!$E62</f>
        <v>La Lima43945</v>
      </c>
      <c r="C62" s="48" t="str">
        <f t="shared" si="1"/>
        <v>Cortes43945</v>
      </c>
      <c r="D62" s="49">
        <f t="shared" si="2"/>
        <v>51</v>
      </c>
      <c r="E62" s="31">
        <v>43945</v>
      </c>
      <c r="F62" s="49">
        <f>+IFERROR(VLOOKUP(COVID_CL_MUERTE!$G62,'LOCALIZA HN'!$Q$9:$R$26,2,0),99)</f>
        <v>5</v>
      </c>
      <c r="G62" s="6" t="s">
        <v>32</v>
      </c>
      <c r="H62" s="12" t="s">
        <v>49</v>
      </c>
      <c r="I62" s="50" t="str">
        <f>+IFERROR(IF(VALUE(MID(VLOOKUP(H62,'LOCALIZA HN'!$B$9:$O$306,8,0),2,1))&lt;&gt;COVID_CL_MUERTE!$F62,"Error",VLOOKUP(H62,'LOCALIZA HN'!$B$9:$O$306,8,0)),99999)</f>
        <v>0512</v>
      </c>
      <c r="J62" s="8" t="s">
        <v>28</v>
      </c>
      <c r="K62" s="8">
        <v>50</v>
      </c>
      <c r="L62" s="9" t="s">
        <v>139</v>
      </c>
      <c r="M62" s="51" t="str">
        <f t="shared" si="4"/>
        <v>Muerte</v>
      </c>
      <c r="N62" s="13"/>
      <c r="O62" s="13"/>
      <c r="P62" s="51" t="str">
        <f t="shared" si="5"/>
        <v>HONDURAS</v>
      </c>
    </row>
    <row r="63" spans="1:16" ht="14.25" customHeight="1">
      <c r="A63" s="48" t="str">
        <f t="shared" si="0"/>
        <v>La Lima4394552</v>
      </c>
      <c r="B63" s="48" t="str">
        <f>+COVID_CL_MUERTE!$H63&amp;COVID_CL_MUERTE!$E63</f>
        <v>La Lima43945</v>
      </c>
      <c r="C63" s="48" t="str">
        <f t="shared" si="1"/>
        <v>Cortes43945</v>
      </c>
      <c r="D63" s="49">
        <f t="shared" si="2"/>
        <v>52</v>
      </c>
      <c r="E63" s="31">
        <v>43945</v>
      </c>
      <c r="F63" s="49">
        <f>+IFERROR(VLOOKUP(COVID_CL_MUERTE!$G63,'LOCALIZA HN'!$Q$9:$R$26,2,0),99)</f>
        <v>5</v>
      </c>
      <c r="G63" s="6" t="s">
        <v>32</v>
      </c>
      <c r="H63" s="12" t="s">
        <v>49</v>
      </c>
      <c r="I63" s="50" t="str">
        <f>+IFERROR(IF(VALUE(MID(VLOOKUP(H63,'LOCALIZA HN'!$B$9:$O$306,8,0),2,1))&lt;&gt;COVID_CL_MUERTE!$F63,"Error",VLOOKUP(H63,'LOCALIZA HN'!$B$9:$O$306,8,0)),99999)</f>
        <v>0512</v>
      </c>
      <c r="J63" s="8" t="s">
        <v>28</v>
      </c>
      <c r="K63" s="8">
        <v>64</v>
      </c>
      <c r="L63" s="9" t="s">
        <v>139</v>
      </c>
      <c r="M63" s="51" t="str">
        <f t="shared" si="4"/>
        <v>Muerte</v>
      </c>
      <c r="N63" s="13"/>
      <c r="O63" s="13"/>
      <c r="P63" s="51" t="str">
        <f t="shared" si="5"/>
        <v>HONDURAS</v>
      </c>
    </row>
    <row r="64" spans="1:16" ht="14.25" customHeight="1">
      <c r="A64" s="48" t="str">
        <f t="shared" si="0"/>
        <v>Villanueva4394553</v>
      </c>
      <c r="B64" s="48" t="str">
        <f>+COVID_CL_MUERTE!$H64&amp;COVID_CL_MUERTE!$E64</f>
        <v>Villanueva43945</v>
      </c>
      <c r="C64" s="48" t="str">
        <f t="shared" si="1"/>
        <v>Cortes43945</v>
      </c>
      <c r="D64" s="49">
        <f t="shared" si="2"/>
        <v>53</v>
      </c>
      <c r="E64" s="31">
        <v>43945</v>
      </c>
      <c r="F64" s="49">
        <f>+IFERROR(VLOOKUP(COVID_CL_MUERTE!$G64,'LOCALIZA HN'!$Q$9:$R$26,2,0),99)</f>
        <v>5</v>
      </c>
      <c r="G64" s="6" t="s">
        <v>32</v>
      </c>
      <c r="H64" s="12" t="s">
        <v>39</v>
      </c>
      <c r="I64" s="50" t="str">
        <f>+IFERROR(IF(VALUE(MID(VLOOKUP(H64,'LOCALIZA HN'!$B$9:$O$306,8,0),2,1))&lt;&gt;COVID_CL_MUERTE!$F64,"Error",VLOOKUP(H64,'LOCALIZA HN'!$B$9:$O$306,8,0)),99999)</f>
        <v>0511</v>
      </c>
      <c r="J64" s="8" t="s">
        <v>28</v>
      </c>
      <c r="K64" s="8">
        <v>62</v>
      </c>
      <c r="L64" s="9" t="s">
        <v>139</v>
      </c>
      <c r="M64" s="51" t="str">
        <f t="shared" si="4"/>
        <v>Muerte</v>
      </c>
      <c r="N64" s="13"/>
      <c r="O64" s="13"/>
      <c r="P64" s="51" t="str">
        <f t="shared" si="5"/>
        <v>HONDURAS</v>
      </c>
    </row>
    <row r="65" spans="1:16" ht="14.25" customHeight="1">
      <c r="A65" s="48" t="str">
        <f t="shared" si="0"/>
        <v>San Pedro Sula4394554</v>
      </c>
      <c r="B65" s="48" t="str">
        <f>+COVID_CL_MUERTE!$H65&amp;COVID_CL_MUERTE!$E65</f>
        <v>San Pedro Sula43945</v>
      </c>
      <c r="C65" s="48" t="str">
        <f t="shared" si="1"/>
        <v>Cortes43945</v>
      </c>
      <c r="D65" s="49">
        <f t="shared" si="2"/>
        <v>54</v>
      </c>
      <c r="E65" s="31">
        <v>43945</v>
      </c>
      <c r="F65" s="49">
        <f>+IFERROR(VLOOKUP(COVID_CL_MUERTE!$G65,'LOCALIZA HN'!$Q$9:$R$26,2,0),99)</f>
        <v>5</v>
      </c>
      <c r="G65" s="6" t="s">
        <v>32</v>
      </c>
      <c r="H65" s="12" t="s">
        <v>33</v>
      </c>
      <c r="I65" s="50" t="str">
        <f>+IFERROR(IF(VALUE(MID(VLOOKUP(H65,'LOCALIZA HN'!$B$9:$O$306,8,0),2,1))&lt;&gt;COVID_CL_MUERTE!$F65,"Error",VLOOKUP(H65,'LOCALIZA HN'!$B$9:$O$306,8,0)),99999)</f>
        <v>0501</v>
      </c>
      <c r="J65" s="8" t="s">
        <v>28</v>
      </c>
      <c r="K65" s="8">
        <v>53</v>
      </c>
      <c r="L65" s="9" t="s">
        <v>139</v>
      </c>
      <c r="M65" s="51" t="str">
        <f t="shared" si="4"/>
        <v>Muerte</v>
      </c>
      <c r="N65" s="13"/>
      <c r="O65" s="13"/>
      <c r="P65" s="51" t="str">
        <f t="shared" si="5"/>
        <v>HONDURAS</v>
      </c>
    </row>
    <row r="66" spans="1:16" ht="14.25" customHeight="1">
      <c r="A66" s="48" t="str">
        <f t="shared" si="0"/>
        <v>La Lima4394555</v>
      </c>
      <c r="B66" s="48" t="str">
        <f>+COVID_CL_MUERTE!$H66&amp;COVID_CL_MUERTE!$E66</f>
        <v>La Lima43945</v>
      </c>
      <c r="C66" s="48" t="str">
        <f t="shared" si="1"/>
        <v>Cortes43945</v>
      </c>
      <c r="D66" s="49">
        <f t="shared" si="2"/>
        <v>55</v>
      </c>
      <c r="E66" s="31">
        <v>43945</v>
      </c>
      <c r="F66" s="49">
        <f>+IFERROR(VLOOKUP(COVID_CL_MUERTE!$G66,'LOCALIZA HN'!$Q$9:$R$26,2,0),99)</f>
        <v>5</v>
      </c>
      <c r="G66" s="6" t="s">
        <v>32</v>
      </c>
      <c r="H66" s="12" t="s">
        <v>49</v>
      </c>
      <c r="I66" s="50" t="str">
        <f>+IFERROR(IF(VALUE(MID(VLOOKUP(H66,'LOCALIZA HN'!$B$9:$O$306,8,0),2,1))&lt;&gt;COVID_CL_MUERTE!$F66,"Error",VLOOKUP(H66,'LOCALIZA HN'!$B$9:$O$306,8,0)),99999)</f>
        <v>0512</v>
      </c>
      <c r="J66" s="8" t="s">
        <v>19</v>
      </c>
      <c r="K66" s="8"/>
      <c r="L66" s="9" t="s">
        <v>139</v>
      </c>
      <c r="M66" s="51" t="str">
        <f t="shared" si="4"/>
        <v>Muerte</v>
      </c>
      <c r="N66" s="13"/>
      <c r="O66" s="13"/>
      <c r="P66" s="51" t="str">
        <f t="shared" si="5"/>
        <v>HONDURAS</v>
      </c>
    </row>
    <row r="67" spans="1:16" ht="14.25" customHeight="1">
      <c r="A67" s="48" t="str">
        <f t="shared" si="0"/>
        <v>San Pedro Sula4394756</v>
      </c>
      <c r="B67" s="48" t="str">
        <f>+COVID_CL_MUERTE!$H67&amp;COVID_CL_MUERTE!$E67</f>
        <v>San Pedro Sula43947</v>
      </c>
      <c r="C67" s="48" t="str">
        <f t="shared" si="1"/>
        <v>Cortes43947</v>
      </c>
      <c r="D67" s="49">
        <f t="shared" si="2"/>
        <v>56</v>
      </c>
      <c r="E67" s="31">
        <v>43947</v>
      </c>
      <c r="F67" s="49">
        <f>+IFERROR(VLOOKUP(COVID_CL_MUERTE!$G67,'LOCALIZA HN'!$Q$9:$R$26,2,0),99)</f>
        <v>5</v>
      </c>
      <c r="G67" s="6" t="s">
        <v>32</v>
      </c>
      <c r="H67" s="12" t="s">
        <v>33</v>
      </c>
      <c r="I67" s="50" t="str">
        <f>+IFERROR(IF(VALUE(MID(VLOOKUP(H67,'LOCALIZA HN'!$B$9:$O$306,8,0),2,1))&lt;&gt;COVID_CL_MUERTE!$F67,"Error",VLOOKUP(H67,'LOCALIZA HN'!$B$9:$O$306,8,0)),99999)</f>
        <v>0501</v>
      </c>
      <c r="J67" s="8" t="s">
        <v>28</v>
      </c>
      <c r="K67" s="8">
        <v>67</v>
      </c>
      <c r="L67" s="9" t="s">
        <v>139</v>
      </c>
      <c r="M67" s="51" t="str">
        <f t="shared" si="4"/>
        <v>Muerte</v>
      </c>
      <c r="N67" s="13"/>
      <c r="O67" s="13"/>
      <c r="P67" s="51" t="str">
        <f t="shared" si="5"/>
        <v>HONDURAS</v>
      </c>
    </row>
    <row r="68" spans="1:16" ht="14.25" customHeight="1">
      <c r="A68" s="48" t="str">
        <f t="shared" si="0"/>
        <v>San Pedro Sula4394757</v>
      </c>
      <c r="B68" s="48" t="str">
        <f>+COVID_CL_MUERTE!$H68&amp;COVID_CL_MUERTE!$E68</f>
        <v>San Pedro Sula43947</v>
      </c>
      <c r="C68" s="48" t="str">
        <f t="shared" si="1"/>
        <v>Cortes43947</v>
      </c>
      <c r="D68" s="49">
        <f t="shared" si="2"/>
        <v>57</v>
      </c>
      <c r="E68" s="31">
        <v>43947</v>
      </c>
      <c r="F68" s="49">
        <f>+IFERROR(VLOOKUP(COVID_CL_MUERTE!$G68,'LOCALIZA HN'!$Q$9:$R$26,2,0),99)</f>
        <v>5</v>
      </c>
      <c r="G68" s="6" t="s">
        <v>32</v>
      </c>
      <c r="H68" s="12" t="s">
        <v>33</v>
      </c>
      <c r="I68" s="50" t="str">
        <f>+IFERROR(IF(VALUE(MID(VLOOKUP(H68,'LOCALIZA HN'!$B$9:$O$306,8,0),2,1))&lt;&gt;COVID_CL_MUERTE!$F68,"Error",VLOOKUP(H68,'LOCALIZA HN'!$B$9:$O$306,8,0)),99999)</f>
        <v>0501</v>
      </c>
      <c r="J68" s="8" t="s">
        <v>19</v>
      </c>
      <c r="K68" s="8">
        <v>51</v>
      </c>
      <c r="L68" s="9" t="s">
        <v>139</v>
      </c>
      <c r="M68" s="51" t="str">
        <f t="shared" si="4"/>
        <v>Muerte</v>
      </c>
      <c r="N68" s="13"/>
      <c r="O68" s="13"/>
      <c r="P68" s="51" t="str">
        <f t="shared" si="5"/>
        <v>HONDURAS</v>
      </c>
    </row>
    <row r="69" spans="1:16" ht="14.25" customHeight="1">
      <c r="A69" s="48" t="str">
        <f t="shared" si="0"/>
        <v>San Pedro Sula4394758</v>
      </c>
      <c r="B69" s="48" t="str">
        <f>+COVID_CL_MUERTE!$H69&amp;COVID_CL_MUERTE!$E69</f>
        <v>San Pedro Sula43947</v>
      </c>
      <c r="C69" s="48" t="str">
        <f t="shared" si="1"/>
        <v>Cortes43947</v>
      </c>
      <c r="D69" s="49">
        <f t="shared" si="2"/>
        <v>58</v>
      </c>
      <c r="E69" s="31">
        <v>43947</v>
      </c>
      <c r="F69" s="49">
        <f>+IFERROR(VLOOKUP(COVID_CL_MUERTE!$G69,'LOCALIZA HN'!$Q$9:$R$26,2,0),99)</f>
        <v>5</v>
      </c>
      <c r="G69" s="6" t="s">
        <v>32</v>
      </c>
      <c r="H69" s="12" t="s">
        <v>33</v>
      </c>
      <c r="I69" s="50" t="str">
        <f>+IFERROR(IF(VALUE(MID(VLOOKUP(H69,'LOCALIZA HN'!$B$9:$O$306,8,0),2,1))&lt;&gt;COVID_CL_MUERTE!$F69,"Error",VLOOKUP(H69,'LOCALIZA HN'!$B$9:$O$306,8,0)),99999)</f>
        <v>0501</v>
      </c>
      <c r="J69" s="8" t="s">
        <v>28</v>
      </c>
      <c r="K69" s="8">
        <v>94</v>
      </c>
      <c r="L69" s="9" t="s">
        <v>139</v>
      </c>
      <c r="M69" s="51" t="str">
        <f t="shared" si="4"/>
        <v>Muerte</v>
      </c>
      <c r="N69" s="13"/>
      <c r="O69" s="13"/>
      <c r="P69" s="51" t="str">
        <f t="shared" si="5"/>
        <v>HONDURAS</v>
      </c>
    </row>
    <row r="70" spans="1:16" ht="14.25" customHeight="1">
      <c r="A70" s="48" t="str">
        <f t="shared" si="0"/>
        <v>San Pedro Sula4394759</v>
      </c>
      <c r="B70" s="48" t="str">
        <f>+COVID_CL_MUERTE!$H70&amp;COVID_CL_MUERTE!$E70</f>
        <v>San Pedro Sula43947</v>
      </c>
      <c r="C70" s="48" t="str">
        <f t="shared" si="1"/>
        <v>Cortes43947</v>
      </c>
      <c r="D70" s="49">
        <f t="shared" si="2"/>
        <v>59</v>
      </c>
      <c r="E70" s="31">
        <v>43947</v>
      </c>
      <c r="F70" s="49">
        <f>+IFERROR(VLOOKUP(COVID_CL_MUERTE!$G70,'LOCALIZA HN'!$Q$9:$R$26,2,0),99)</f>
        <v>5</v>
      </c>
      <c r="G70" s="6" t="s">
        <v>32</v>
      </c>
      <c r="H70" s="12" t="s">
        <v>33</v>
      </c>
      <c r="I70" s="50" t="str">
        <f>+IFERROR(IF(VALUE(MID(VLOOKUP(H70,'LOCALIZA HN'!$B$9:$O$306,8,0),2,1))&lt;&gt;COVID_CL_MUERTE!$F70,"Error",VLOOKUP(H70,'LOCALIZA HN'!$B$9:$O$306,8,0)),99999)</f>
        <v>0501</v>
      </c>
      <c r="J70" s="8" t="s">
        <v>19</v>
      </c>
      <c r="K70" s="8">
        <v>78</v>
      </c>
      <c r="L70" s="9" t="s">
        <v>139</v>
      </c>
      <c r="M70" s="51" t="str">
        <f t="shared" si="4"/>
        <v>Muerte</v>
      </c>
      <c r="N70" s="13"/>
      <c r="O70" s="13"/>
      <c r="P70" s="51" t="str">
        <f t="shared" si="5"/>
        <v>HONDURAS</v>
      </c>
    </row>
    <row r="71" spans="1:16" ht="14.25" customHeight="1">
      <c r="A71" s="48" t="str">
        <f t="shared" si="0"/>
        <v>San Pedro Sula4394760</v>
      </c>
      <c r="B71" s="48" t="str">
        <f>+COVID_CL_MUERTE!$H71&amp;COVID_CL_MUERTE!$E71</f>
        <v>San Pedro Sula43947</v>
      </c>
      <c r="C71" s="48" t="str">
        <f t="shared" si="1"/>
        <v>Cortes43947</v>
      </c>
      <c r="D71" s="49">
        <f t="shared" si="2"/>
        <v>60</v>
      </c>
      <c r="E71" s="31">
        <v>43947</v>
      </c>
      <c r="F71" s="49">
        <f>+IFERROR(VLOOKUP(COVID_CL_MUERTE!$G71,'LOCALIZA HN'!$Q$9:$R$26,2,0),99)</f>
        <v>5</v>
      </c>
      <c r="G71" s="6" t="s">
        <v>32</v>
      </c>
      <c r="H71" s="12" t="s">
        <v>33</v>
      </c>
      <c r="I71" s="50" t="str">
        <f>+IFERROR(IF(VALUE(MID(VLOOKUP(H71,'LOCALIZA HN'!$B$9:$O$306,8,0),2,1))&lt;&gt;COVID_CL_MUERTE!$F71,"Error",VLOOKUP(H71,'LOCALIZA HN'!$B$9:$O$306,8,0)),99999)</f>
        <v>0501</v>
      </c>
      <c r="J71" s="8" t="s">
        <v>28</v>
      </c>
      <c r="K71" s="8">
        <v>70</v>
      </c>
      <c r="L71" s="9" t="s">
        <v>139</v>
      </c>
      <c r="M71" s="51" t="str">
        <f t="shared" si="4"/>
        <v>Muerte</v>
      </c>
      <c r="N71" s="13"/>
      <c r="O71" s="13"/>
      <c r="P71" s="51" t="str">
        <f t="shared" si="5"/>
        <v>HONDURAS</v>
      </c>
    </row>
    <row r="72" spans="1:16" ht="14.25" customHeight="1">
      <c r="A72" s="48" t="str">
        <f t="shared" si="0"/>
        <v>San Pedro Sula4394761</v>
      </c>
      <c r="B72" s="48" t="str">
        <f>+COVID_CL_MUERTE!$H72&amp;COVID_CL_MUERTE!$E72</f>
        <v>San Pedro Sula43947</v>
      </c>
      <c r="C72" s="48" t="str">
        <f t="shared" si="1"/>
        <v>Cortes43947</v>
      </c>
      <c r="D72" s="49">
        <f t="shared" si="2"/>
        <v>61</v>
      </c>
      <c r="E72" s="31">
        <v>43947</v>
      </c>
      <c r="F72" s="49">
        <f>+IFERROR(VLOOKUP(COVID_CL_MUERTE!$G72,'LOCALIZA HN'!$Q$9:$R$26,2,0),99)</f>
        <v>5</v>
      </c>
      <c r="G72" s="6" t="s">
        <v>32</v>
      </c>
      <c r="H72" s="12" t="s">
        <v>33</v>
      </c>
      <c r="I72" s="50" t="str">
        <f>+IFERROR(IF(VALUE(MID(VLOOKUP(H72,'LOCALIZA HN'!$B$9:$O$306,8,0),2,1))&lt;&gt;COVID_CL_MUERTE!$F72,"Error",VLOOKUP(H72,'LOCALIZA HN'!$B$9:$O$306,8,0)),99999)</f>
        <v>0501</v>
      </c>
      <c r="J72" s="8" t="s">
        <v>19</v>
      </c>
      <c r="K72" s="8">
        <v>9</v>
      </c>
      <c r="L72" s="9" t="s">
        <v>139</v>
      </c>
      <c r="M72" s="51" t="str">
        <f t="shared" si="4"/>
        <v>Muerte</v>
      </c>
      <c r="N72" s="13"/>
      <c r="O72" s="13"/>
      <c r="P72" s="51" t="str">
        <f t="shared" si="5"/>
        <v>HONDURAS</v>
      </c>
    </row>
    <row r="73" spans="1:16" ht="14.25" customHeight="1">
      <c r="A73" s="48" t="str">
        <f t="shared" si="0"/>
        <v>San Pedro Sula4394962</v>
      </c>
      <c r="B73" s="48" t="str">
        <f>+COVID_CL_MUERTE!$H73&amp;COVID_CL_MUERTE!$E73</f>
        <v>San Pedro Sula43949</v>
      </c>
      <c r="C73" s="48" t="str">
        <f t="shared" si="1"/>
        <v>Cortes43949</v>
      </c>
      <c r="D73" s="49">
        <f t="shared" si="2"/>
        <v>62</v>
      </c>
      <c r="E73" s="24">
        <v>43949</v>
      </c>
      <c r="F73" s="49">
        <f>+IFERROR(VLOOKUP(COVID_CL_MUERTE!$G73,'LOCALIZA HN'!$Q$9:$R$26,2,0),99)</f>
        <v>5</v>
      </c>
      <c r="G73" s="6" t="s">
        <v>32</v>
      </c>
      <c r="H73" s="25" t="s">
        <v>33</v>
      </c>
      <c r="I73" s="50" t="str">
        <f>+IFERROR(IF(VALUE(MID(VLOOKUP(H73,'LOCALIZA HN'!$B$9:$O$306,8,0),2,1))&lt;&gt;COVID_CL_MUERTE!$F73,"Error",VLOOKUP(H73,'LOCALIZA HN'!$B$9:$O$306,8,0)),99999)</f>
        <v>0501</v>
      </c>
      <c r="J73" s="8" t="s">
        <v>28</v>
      </c>
      <c r="K73" s="26">
        <v>53</v>
      </c>
      <c r="L73" s="27" t="s">
        <v>139</v>
      </c>
      <c r="M73" s="51" t="str">
        <f t="shared" si="4"/>
        <v>Muerte</v>
      </c>
      <c r="N73" s="13"/>
      <c r="O73" s="13"/>
      <c r="P73" s="51" t="str">
        <f t="shared" si="5"/>
        <v>HONDURAS</v>
      </c>
    </row>
    <row r="74" spans="1:16" ht="14.25" customHeight="1">
      <c r="A74" s="48" t="str">
        <f t="shared" si="0"/>
        <v>San Pedro Sula4394963</v>
      </c>
      <c r="B74" s="48" t="str">
        <f>+COVID_CL_MUERTE!$H74&amp;COVID_CL_MUERTE!$E74</f>
        <v>San Pedro Sula43949</v>
      </c>
      <c r="C74" s="48" t="str">
        <f t="shared" si="1"/>
        <v>Cortes43949</v>
      </c>
      <c r="D74" s="49">
        <f t="shared" si="2"/>
        <v>63</v>
      </c>
      <c r="E74" s="24">
        <v>43949</v>
      </c>
      <c r="F74" s="49">
        <f>+IFERROR(VLOOKUP(COVID_CL_MUERTE!$G74,'LOCALIZA HN'!$Q$9:$R$26,2,0),99)</f>
        <v>5</v>
      </c>
      <c r="G74" s="6" t="s">
        <v>32</v>
      </c>
      <c r="H74" s="25" t="s">
        <v>33</v>
      </c>
      <c r="I74" s="50" t="str">
        <f>+IFERROR(IF(VALUE(MID(VLOOKUP(H74,'LOCALIZA HN'!$B$9:$O$306,8,0),2,1))&lt;&gt;COVID_CL_MUERTE!$F74,"Error",VLOOKUP(H74,'LOCALIZA HN'!$B$9:$O$306,8,0)),99999)</f>
        <v>0501</v>
      </c>
      <c r="J74" s="8" t="s">
        <v>19</v>
      </c>
      <c r="K74" s="26">
        <v>60</v>
      </c>
      <c r="L74" s="27" t="s">
        <v>139</v>
      </c>
      <c r="M74" s="51" t="str">
        <f t="shared" si="4"/>
        <v>Muerte</v>
      </c>
      <c r="N74" s="13"/>
      <c r="O74" s="13"/>
      <c r="P74" s="51" t="str">
        <f t="shared" si="5"/>
        <v>HONDURAS</v>
      </c>
    </row>
    <row r="75" spans="1:16" ht="14.25" customHeight="1">
      <c r="A75" s="48" t="str">
        <f t="shared" si="0"/>
        <v>San Pedro Sula4394964</v>
      </c>
      <c r="B75" s="48" t="str">
        <f>+COVID_CL_MUERTE!$H75&amp;COVID_CL_MUERTE!$E75</f>
        <v>San Pedro Sula43949</v>
      </c>
      <c r="C75" s="48" t="str">
        <f t="shared" si="1"/>
        <v>Cortes43949</v>
      </c>
      <c r="D75" s="49">
        <f t="shared" si="2"/>
        <v>64</v>
      </c>
      <c r="E75" s="24">
        <v>43949</v>
      </c>
      <c r="F75" s="49">
        <f>+IFERROR(VLOOKUP(COVID_CL_MUERTE!$G75,'LOCALIZA HN'!$Q$9:$R$26,2,0),99)</f>
        <v>5</v>
      </c>
      <c r="G75" s="6" t="s">
        <v>32</v>
      </c>
      <c r="H75" s="25" t="s">
        <v>33</v>
      </c>
      <c r="I75" s="50" t="str">
        <f>+IFERROR(IF(VALUE(MID(VLOOKUP(H75,'LOCALIZA HN'!$B$9:$O$306,8,0),2,1))&lt;&gt;COVID_CL_MUERTE!$F75,"Error",VLOOKUP(H75,'LOCALIZA HN'!$B$9:$O$306,8,0)),99999)</f>
        <v>0501</v>
      </c>
      <c r="J75" s="8" t="s">
        <v>28</v>
      </c>
      <c r="K75" s="26">
        <v>33</v>
      </c>
      <c r="L75" s="27" t="s">
        <v>139</v>
      </c>
      <c r="M75" s="51" t="str">
        <f t="shared" si="4"/>
        <v>Muerte</v>
      </c>
      <c r="N75" s="13"/>
      <c r="O75" s="13"/>
      <c r="P75" s="51" t="str">
        <f t="shared" si="5"/>
        <v>HONDURAS</v>
      </c>
    </row>
    <row r="76" spans="1:16" ht="14.25" customHeight="1"/>
    <row r="77" spans="1:16" ht="14.25" customHeight="1"/>
    <row r="78" spans="1:16" ht="14.25" customHeight="1"/>
    <row r="79" spans="1:16" ht="14.25" customHeight="1"/>
    <row r="80" spans="1:1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75">
    <cfRule type="cellIs" dxfId="7" priority="1" operator="equal">
      <formula>"No Informado"</formula>
    </cfRule>
  </conditionalFormatting>
  <conditionalFormatting sqref="I12:I75">
    <cfRule type="cellIs" dxfId="6" priority="2" operator="equal">
      <formula>"Error"</formula>
    </cfRule>
  </conditionalFormatting>
  <conditionalFormatting sqref="I12:I75">
    <cfRule type="cellIs" dxfId="5" priority="3" operator="equal">
      <formula>99999</formula>
    </cfRule>
  </conditionalFormatting>
  <conditionalFormatting sqref="F12:F75">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G12:G75</xm:sqref>
        </x14:dataValidation>
        <x14:dataValidation type="list" allowBlank="1" showErrorMessage="1" xr:uid="{00000000-0002-0000-0100-000001000000}">
          <x14:formula1>
            <xm:f>'LOCALIZA HN'!$T$9:$T$11</xm:f>
          </x14:formula1>
          <xm:sqref>J12:J75</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1001"/>
  <sheetViews>
    <sheetView showGridLines="0" tabSelected="1" workbookViewId="0">
      <pane ySplit="9" topLeftCell="A15" activePane="bottomLeft" state="frozen"/>
      <selection pane="bottomLeft" activeCell="E19" sqref="E19"/>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1" t="s">
        <v>0</v>
      </c>
      <c r="B9" s="1" t="s">
        <v>1</v>
      </c>
      <c r="C9" s="1" t="s">
        <v>2</v>
      </c>
      <c r="D9" s="4" t="s">
        <v>3</v>
      </c>
      <c r="E9" s="4" t="s">
        <v>4</v>
      </c>
      <c r="F9" s="4" t="s">
        <v>5</v>
      </c>
      <c r="G9" s="1" t="s">
        <v>6</v>
      </c>
      <c r="H9" s="1" t="s">
        <v>7</v>
      </c>
      <c r="I9" s="4" t="s">
        <v>8</v>
      </c>
      <c r="J9" s="4" t="s">
        <v>9</v>
      </c>
      <c r="K9" s="4" t="s">
        <v>10</v>
      </c>
      <c r="L9" s="1" t="s">
        <v>11</v>
      </c>
      <c r="M9" s="4" t="s">
        <v>12</v>
      </c>
      <c r="N9" s="4" t="s">
        <v>13</v>
      </c>
      <c r="O9" s="4" t="s">
        <v>14</v>
      </c>
      <c r="P9" s="4" t="s">
        <v>15</v>
      </c>
    </row>
    <row r="10" spans="1:16" ht="14.25" customHeight="1">
      <c r="A10" s="36" t="str">
        <f t="shared" ref="A10:A16" si="0">+H10&amp;E10&amp;D10</f>
        <v>28/3/20201</v>
      </c>
      <c r="B10" s="36" t="str">
        <f>+COVID_CL_RECUPERA!$H10&amp;COVID_CL_RECUPERA!$E10</f>
        <v>28/3/2020</v>
      </c>
      <c r="C10" s="36" t="str">
        <f t="shared" ref="C10:C19" si="1">+G10&amp;E10</f>
        <v>28/3/2020</v>
      </c>
      <c r="D10" s="37">
        <v>1</v>
      </c>
      <c r="E10" s="38" t="s">
        <v>142</v>
      </c>
      <c r="F10" s="37">
        <f>+IFERROR(VLOOKUP(COVID_CL_RECUPERA!$G10,'LOCALIZA HN'!$Q$9:$R$26,2,0),99)</f>
        <v>99</v>
      </c>
      <c r="G10" s="7"/>
      <c r="H10" s="39"/>
      <c r="I10" s="37">
        <f>+IFERROR(IF(VALUE(MID(VLOOKUP(H10,'LOCALIZA HN'!$B$9:$O$306,8,0),2,1))&lt;&gt;COVID_CL_RECUPERA!$F10,"Error",VLOOKUP(H10,'LOCALIZA HN'!$B$9:$O$306,8,0)),99999)</f>
        <v>99999</v>
      </c>
      <c r="J10" s="10" t="s">
        <v>20</v>
      </c>
      <c r="K10" s="10" t="s">
        <v>34</v>
      </c>
      <c r="L10" s="11" t="s">
        <v>20</v>
      </c>
      <c r="M10" s="40" t="s">
        <v>143</v>
      </c>
      <c r="N10" s="40" t="str">
        <f>+IFERROR(VLOOKUP(COVID_CL_RECUPERA!$I10,'LOCALIZA HN'!$I$9:$O$306,3,0),"")</f>
        <v/>
      </c>
      <c r="O10" s="40" t="str">
        <f>+IFERROR(VLOOKUP(COVID_CL_RECUPERA!$I10,'LOCALIZA HN'!$I$9:$O$306,4,0),"")</f>
        <v/>
      </c>
      <c r="P10" s="40" t="s">
        <v>22</v>
      </c>
    </row>
    <row r="11" spans="1:16" ht="14.25" customHeight="1">
      <c r="A11" s="36" t="str">
        <f t="shared" si="0"/>
        <v>28/3/20202</v>
      </c>
      <c r="B11" s="36" t="str">
        <f>+COVID_CL_RECUPERA!$H11&amp;COVID_CL_RECUPERA!$E11</f>
        <v>28/3/2020</v>
      </c>
      <c r="C11" s="36" t="str">
        <f t="shared" si="1"/>
        <v>28/3/2020</v>
      </c>
      <c r="D11" s="37">
        <f t="shared" ref="D11:D19" si="2">+D10+1</f>
        <v>2</v>
      </c>
      <c r="E11" s="38" t="s">
        <v>142</v>
      </c>
      <c r="F11" s="37">
        <f>+IFERROR(VLOOKUP(COVID_CL_RECUPERA!$G11,'LOCALIZA HN'!$Q$9:$R$26,2,0),99)</f>
        <v>99</v>
      </c>
      <c r="G11" s="7"/>
      <c r="H11" s="39"/>
      <c r="I11" s="37">
        <f>+IFERROR(IF(VALUE(MID(VLOOKUP(H11,'LOCALIZA HN'!$B$9:$O$306,8,0),2,1))&lt;&gt;COVID_CL_RECUPERA!$F11,"Error",VLOOKUP(H11,'LOCALIZA HN'!$B$9:$O$306,8,0)),99999)</f>
        <v>99999</v>
      </c>
      <c r="J11" s="10" t="s">
        <v>20</v>
      </c>
      <c r="K11" s="10" t="s">
        <v>34</v>
      </c>
      <c r="L11" s="11" t="s">
        <v>20</v>
      </c>
      <c r="M11" s="40" t="str">
        <f t="shared" ref="M11:M15" si="3">+M10</f>
        <v>Recuperado</v>
      </c>
      <c r="N11" s="40" t="str">
        <f>+IFERROR(VLOOKUP(COVID_CL_RECUPERA!$I11,'LOCALIZA HN'!$I$9:$O$306,3,0),"")</f>
        <v/>
      </c>
      <c r="O11" s="40" t="str">
        <f>+IFERROR(VLOOKUP(COVID_CL_RECUPERA!$I11,'LOCALIZA HN'!$I$9:$O$306,4,0),"")</f>
        <v/>
      </c>
      <c r="P11" s="40" t="str">
        <f t="shared" ref="P11:P14" si="4">+P10</f>
        <v>HONDURAS</v>
      </c>
    </row>
    <row r="12" spans="1:16" ht="14.25" customHeight="1">
      <c r="A12" s="36" t="str">
        <f t="shared" si="0"/>
        <v>28/3/20203</v>
      </c>
      <c r="B12" s="36" t="str">
        <f>+COVID_CL_RECUPERA!$H12&amp;COVID_CL_RECUPERA!$E12</f>
        <v>28/3/2020</v>
      </c>
      <c r="C12" s="36" t="str">
        <f t="shared" si="1"/>
        <v>28/3/2020</v>
      </c>
      <c r="D12" s="37">
        <f t="shared" si="2"/>
        <v>3</v>
      </c>
      <c r="E12" s="38" t="s">
        <v>142</v>
      </c>
      <c r="F12" s="37">
        <f>+IFERROR(VLOOKUP(COVID_CL_RECUPERA!$G12,'LOCALIZA HN'!$Q$9:$R$26,2,0),99)</f>
        <v>99</v>
      </c>
      <c r="G12" s="7"/>
      <c r="H12" s="39"/>
      <c r="I12" s="37">
        <f>+IFERROR(IF(VALUE(MID(VLOOKUP(H12,'LOCALIZA HN'!$B$9:$O$306,8,0),2,1))&lt;&gt;COVID_CL_RECUPERA!$F12,"Error",VLOOKUP(H12,'LOCALIZA HN'!$B$9:$O$306,8,0)),99999)</f>
        <v>99999</v>
      </c>
      <c r="J12" s="10" t="s">
        <v>20</v>
      </c>
      <c r="K12" s="10" t="s">
        <v>34</v>
      </c>
      <c r="L12" s="11" t="s">
        <v>20</v>
      </c>
      <c r="M12" s="40" t="str">
        <f t="shared" si="3"/>
        <v>Recuperado</v>
      </c>
      <c r="N12" s="40" t="str">
        <f>+IFERROR(VLOOKUP(COVID_CL_RECUPERA!$I12,'LOCALIZA HN'!$I$9:$O$306,3,0),"")</f>
        <v/>
      </c>
      <c r="O12" s="40" t="str">
        <f>+IFERROR(VLOOKUP(COVID_CL_RECUPERA!$I12,'LOCALIZA HN'!$I$9:$O$306,4,0),"")</f>
        <v/>
      </c>
      <c r="P12" s="40" t="str">
        <f t="shared" si="4"/>
        <v>HONDURAS</v>
      </c>
    </row>
    <row r="13" spans="1:16" ht="14.25" customHeight="1">
      <c r="A13" s="36" t="str">
        <f t="shared" si="0"/>
        <v>439254</v>
      </c>
      <c r="B13" s="36" t="str">
        <f>+COVID_CL_RECUPERA!$H13&amp;COVID_CL_RECUPERA!$E13</f>
        <v>43925</v>
      </c>
      <c r="C13" s="36" t="str">
        <f t="shared" si="1"/>
        <v>43925</v>
      </c>
      <c r="D13" s="37">
        <f t="shared" si="2"/>
        <v>4</v>
      </c>
      <c r="E13" s="38">
        <v>43925</v>
      </c>
      <c r="F13" s="37">
        <f>+IFERROR(VLOOKUP(COVID_CL_RECUPERA!$G13,'LOCALIZA HN'!$Q$9:$R$26,2,0),99)</f>
        <v>99</v>
      </c>
      <c r="G13" s="7"/>
      <c r="H13" s="39"/>
      <c r="I13" s="37">
        <f>+IFERROR(IF(VALUE(MID(VLOOKUP(H13,'LOCALIZA HN'!$B$9:$O$306,8,0),2,1))&lt;&gt;COVID_CL_RECUPERA!$F13,"Error",VLOOKUP(H13,'LOCALIZA HN'!$B$9:$O$306,8,0)),99999)</f>
        <v>99999</v>
      </c>
      <c r="J13" s="10" t="s">
        <v>20</v>
      </c>
      <c r="K13" s="10" t="s">
        <v>34</v>
      </c>
      <c r="L13" s="11" t="s">
        <v>20</v>
      </c>
      <c r="M13" s="40" t="str">
        <f t="shared" si="3"/>
        <v>Recuperado</v>
      </c>
      <c r="N13" s="40" t="str">
        <f>+IFERROR(VLOOKUP(COVID_CL_RECUPERA!$I13,'LOCALIZA HN'!$I$9:$O$306,3,0),"")</f>
        <v/>
      </c>
      <c r="O13" s="40" t="str">
        <f>+IFERROR(VLOOKUP(COVID_CL_RECUPERA!$I13,'LOCALIZA HN'!$I$9:$O$306,4,0),"")</f>
        <v/>
      </c>
      <c r="P13" s="40" t="str">
        <f t="shared" si="4"/>
        <v>HONDURAS</v>
      </c>
    </row>
    <row r="14" spans="1:16" ht="14.25" customHeight="1">
      <c r="A14" s="36" t="str">
        <f t="shared" si="0"/>
        <v>439255</v>
      </c>
      <c r="B14" s="36" t="str">
        <f>+COVID_CL_RECUPERA!$H14&amp;COVID_CL_RECUPERA!$E14</f>
        <v>43925</v>
      </c>
      <c r="C14" s="36" t="str">
        <f t="shared" si="1"/>
        <v>43925</v>
      </c>
      <c r="D14" s="37">
        <f t="shared" si="2"/>
        <v>5</v>
      </c>
      <c r="E14" s="38">
        <v>43925</v>
      </c>
      <c r="F14" s="37">
        <f>+IFERROR(VLOOKUP(COVID_CL_RECUPERA!$G14,'LOCALIZA HN'!$Q$9:$R$26,2,0),99)</f>
        <v>99</v>
      </c>
      <c r="G14" s="7"/>
      <c r="H14" s="39"/>
      <c r="I14" s="37">
        <f>+IFERROR(IF(VALUE(MID(VLOOKUP(H14,'LOCALIZA HN'!$B$9:$O$306,8,0),2,1))&lt;&gt;COVID_CL_RECUPERA!$F14,"Error",VLOOKUP(H14,'LOCALIZA HN'!$B$9:$O$306,8,0)),99999)</f>
        <v>99999</v>
      </c>
      <c r="J14" s="10" t="s">
        <v>20</v>
      </c>
      <c r="K14" s="10" t="s">
        <v>34</v>
      </c>
      <c r="L14" s="11" t="s">
        <v>20</v>
      </c>
      <c r="M14" s="40" t="str">
        <f t="shared" si="3"/>
        <v>Recuperado</v>
      </c>
      <c r="N14" s="40" t="str">
        <f>+IFERROR(VLOOKUP(COVID_CL_RECUPERA!$I14,'LOCALIZA HN'!$I$9:$O$306,3,0),"")</f>
        <v/>
      </c>
      <c r="O14" s="40" t="str">
        <f>+IFERROR(VLOOKUP(COVID_CL_RECUPERA!$I14,'LOCALIZA HN'!$I$9:$O$306,4,0),"")</f>
        <v/>
      </c>
      <c r="P14" s="40" t="str">
        <f t="shared" si="4"/>
        <v>HONDURAS</v>
      </c>
    </row>
    <row r="15" spans="1:16" ht="14.25" customHeight="1">
      <c r="A15" s="36"/>
      <c r="B15" s="36"/>
      <c r="C15" s="36" t="str">
        <f t="shared" si="1"/>
        <v>43925</v>
      </c>
      <c r="D15" s="37">
        <f t="shared" si="2"/>
        <v>6</v>
      </c>
      <c r="E15" s="38">
        <v>43925</v>
      </c>
      <c r="F15" s="37">
        <f>+IFERROR(VLOOKUP(COVID_CL_RECUPERA!$G15,'LOCALIZA HN'!$Q$9:$R$26,2,0),99)</f>
        <v>99</v>
      </c>
      <c r="G15" s="7"/>
      <c r="H15" s="39"/>
      <c r="I15" s="37">
        <f>+IFERROR(IF(VALUE(MID(VLOOKUP(H15,'LOCALIZA HN'!$B$9:$O$306,8,0),2,1))&lt;&gt;COVID_CL_RECUPERA!$F15,"Error",VLOOKUP(H15,'LOCALIZA HN'!$B$9:$O$306,8,0)),99999)</f>
        <v>99999</v>
      </c>
      <c r="J15" s="10" t="s">
        <v>20</v>
      </c>
      <c r="K15" s="10"/>
      <c r="L15" s="11" t="s">
        <v>20</v>
      </c>
      <c r="M15" s="40" t="str">
        <f t="shared" si="3"/>
        <v>Recuperado</v>
      </c>
      <c r="N15" s="40"/>
      <c r="O15" s="40"/>
      <c r="P15" s="40" t="str">
        <f>+P13</f>
        <v>HONDURAS</v>
      </c>
    </row>
    <row r="16" spans="1:16" ht="14.25" customHeight="1">
      <c r="A16" s="36" t="str">
        <f t="shared" si="0"/>
        <v>El Porvenir441087</v>
      </c>
      <c r="B16" s="36" t="str">
        <f>+COVID_CL_RECUPERA!$H16&amp;COVID_CL_RECUPERA!$E16</f>
        <v>El Porvenir44108</v>
      </c>
      <c r="C16" s="36" t="str">
        <f t="shared" si="1"/>
        <v>Atlantida44108</v>
      </c>
      <c r="D16" s="37">
        <f t="shared" si="2"/>
        <v>7</v>
      </c>
      <c r="E16" s="38">
        <v>44108</v>
      </c>
      <c r="F16" s="37">
        <f>+IFERROR(VLOOKUP(COVID_CL_RECUPERA!$G16,'LOCALIZA HN'!$Q$9:$R$26,2,0),99)</f>
        <v>1</v>
      </c>
      <c r="G16" s="7" t="s">
        <v>23</v>
      </c>
      <c r="H16" s="39" t="s">
        <v>144</v>
      </c>
      <c r="I16" s="37" t="str">
        <f>+IFERROR(IF(VALUE(MID(VLOOKUP(H16,'LOCALIZA HN'!$B$9:$O$306,8,0),2,1))&lt;&gt;COVID_CL_RECUPERA!$F16,"Error",VLOOKUP(H16,'LOCALIZA HN'!$B$9:$O$306,8,0)),99999)</f>
        <v>0102</v>
      </c>
      <c r="J16" s="10" t="s">
        <v>20</v>
      </c>
      <c r="K16" s="10"/>
      <c r="L16" s="11" t="s">
        <v>20</v>
      </c>
      <c r="M16" s="40" t="str">
        <f>+M14</f>
        <v>Recuperado</v>
      </c>
      <c r="N16" s="40">
        <f>+IFERROR(VLOOKUP(COVID_CL_RECUPERA!$I16,'LOCALIZA HN'!$I$9:$O$306,3,0),"")</f>
        <v>15.6676</v>
      </c>
      <c r="O16" s="40">
        <f>+IFERROR(VLOOKUP(COVID_CL_RECUPERA!$I16,'LOCALIZA HN'!$I$9:$O$306,4,0),"")</f>
        <v>-86.925200000000004</v>
      </c>
      <c r="P16" s="40" t="str">
        <f>+P15</f>
        <v>HONDURAS</v>
      </c>
    </row>
    <row r="17" spans="1:16" ht="14.25" customHeight="1">
      <c r="A17" s="36"/>
      <c r="B17" s="36"/>
      <c r="C17" s="36" t="str">
        <f t="shared" si="1"/>
        <v>14/4/2020</v>
      </c>
      <c r="D17" s="37">
        <f t="shared" si="2"/>
        <v>8</v>
      </c>
      <c r="E17" s="38" t="s">
        <v>145</v>
      </c>
      <c r="F17" s="37"/>
      <c r="G17" s="7"/>
      <c r="H17" s="39"/>
      <c r="I17" s="37"/>
      <c r="J17" s="10"/>
      <c r="K17" s="10"/>
      <c r="L17" s="11"/>
      <c r="M17" s="40"/>
      <c r="N17" s="40"/>
      <c r="O17" s="40"/>
      <c r="P17" s="40"/>
    </row>
    <row r="18" spans="1:16" ht="14.25" customHeight="1">
      <c r="A18" s="36"/>
      <c r="B18" s="36"/>
      <c r="C18" s="36" t="str">
        <f t="shared" si="1"/>
        <v>14/4/2020</v>
      </c>
      <c r="D18" s="37">
        <f t="shared" si="2"/>
        <v>9</v>
      </c>
      <c r="E18" s="38" t="s">
        <v>145</v>
      </c>
      <c r="F18" s="37"/>
      <c r="G18" s="7"/>
      <c r="H18" s="39"/>
      <c r="I18" s="37"/>
      <c r="J18" s="10"/>
      <c r="K18" s="10"/>
      <c r="L18" s="11"/>
      <c r="M18" s="40"/>
      <c r="N18" s="40"/>
      <c r="O18" s="40"/>
      <c r="P18" s="40"/>
    </row>
    <row r="19" spans="1:16" ht="14.25" customHeight="1">
      <c r="A19" s="36"/>
      <c r="B19" s="36"/>
      <c r="C19" s="36" t="str">
        <f t="shared" si="1"/>
        <v>17/4/2020</v>
      </c>
      <c r="D19" s="37">
        <f t="shared" si="2"/>
        <v>10</v>
      </c>
      <c r="E19" s="38" t="s">
        <v>146</v>
      </c>
      <c r="F19" s="37"/>
      <c r="G19" s="7"/>
      <c r="H19" s="39"/>
      <c r="I19" s="37"/>
      <c r="J19" s="10"/>
      <c r="K19" s="10"/>
      <c r="L19" s="11"/>
      <c r="M19" s="40"/>
      <c r="N19" s="40"/>
      <c r="O19" s="40"/>
      <c r="P19" s="40"/>
    </row>
    <row r="20" spans="1:16" ht="14.25" customHeight="1"/>
    <row r="21" spans="1:16" ht="14.25" customHeight="1"/>
    <row r="22" spans="1:16" ht="14.25" customHeight="1"/>
    <row r="23" spans="1:16" ht="14.25" customHeight="1"/>
    <row r="24" spans="1:16" ht="14.25" customHeight="1"/>
    <row r="25" spans="1:16" ht="14.25" customHeight="1"/>
    <row r="26" spans="1:16" ht="14.25" customHeight="1"/>
    <row r="27" spans="1:16" ht="14.25" customHeight="1"/>
    <row r="28" spans="1:16" ht="14.25" customHeight="1"/>
    <row r="29" spans="1:16" ht="14.25" customHeight="1"/>
    <row r="30" spans="1:16" ht="14.25" customHeight="1"/>
    <row r="31" spans="1:16" ht="14.25" customHeight="1"/>
    <row r="32" spans="1: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9">
    <cfRule type="cellIs" dxfId="3" priority="1" operator="equal">
      <formula>"Error"</formula>
    </cfRule>
  </conditionalFormatting>
  <conditionalFormatting sqref="I10:I19">
    <cfRule type="cellIs" dxfId="2" priority="2" operator="equal">
      <formula>99999</formula>
    </cfRule>
  </conditionalFormatting>
  <conditionalFormatting sqref="H11:H19">
    <cfRule type="cellIs" dxfId="1" priority="3" operator="equal">
      <formula>"No Informado"</formula>
    </cfRule>
  </conditionalFormatting>
  <conditionalFormatting sqref="F10:F19">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G10:G19</xm:sqref>
        </x14:dataValidation>
        <x14:dataValidation type="list" allowBlank="1" showErrorMessage="1" xr:uid="{00000000-0002-0000-0200-000001000000}">
          <x14:formula1>
            <xm:f>'LOCALIZA HN'!$T$9:$T$11</xm:f>
          </x14:formula1>
          <xm:sqref>J10:J19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3" t="s">
        <v>147</v>
      </c>
      <c r="B9" s="54"/>
      <c r="F9" s="55" t="s">
        <v>148</v>
      </c>
      <c r="G9" s="54"/>
      <c r="K9" s="56" t="s">
        <v>149</v>
      </c>
      <c r="L9" s="54"/>
    </row>
    <row r="10" spans="1:12" ht="14.25" customHeight="1">
      <c r="A10" s="14" t="s">
        <v>150</v>
      </c>
      <c r="B10" s="14" t="s">
        <v>151</v>
      </c>
      <c r="F10" s="14" t="s">
        <v>150</v>
      </c>
      <c r="G10" s="14" t="s">
        <v>151</v>
      </c>
      <c r="K10" s="14" t="s">
        <v>150</v>
      </c>
      <c r="L10" s="14" t="s">
        <v>151</v>
      </c>
    </row>
    <row r="11" spans="1:12" ht="14.25" customHeight="1">
      <c r="A11" s="15" t="s">
        <v>152</v>
      </c>
      <c r="B11" s="16">
        <v>6</v>
      </c>
      <c r="F11" s="15" t="s">
        <v>152</v>
      </c>
      <c r="G11" s="16">
        <v>5</v>
      </c>
      <c r="K11" s="15" t="s">
        <v>152</v>
      </c>
      <c r="L11" s="16">
        <v>3</v>
      </c>
    </row>
    <row r="12" spans="1:12" ht="14.25" customHeight="1">
      <c r="A12" s="15" t="s">
        <v>76</v>
      </c>
      <c r="B12" s="16">
        <v>1</v>
      </c>
      <c r="F12" s="15" t="s">
        <v>23</v>
      </c>
      <c r="G12" s="16">
        <v>1</v>
      </c>
      <c r="K12" s="15" t="s">
        <v>23</v>
      </c>
      <c r="L12" s="16">
        <v>1</v>
      </c>
    </row>
    <row r="13" spans="1:12" ht="14.25" customHeight="1">
      <c r="A13" s="15" t="s">
        <v>24</v>
      </c>
      <c r="B13" s="16">
        <v>1</v>
      </c>
      <c r="F13" s="15" t="s">
        <v>29</v>
      </c>
      <c r="G13" s="16">
        <v>1</v>
      </c>
      <c r="K13" s="15" t="s">
        <v>29</v>
      </c>
      <c r="L13" s="16">
        <v>1</v>
      </c>
    </row>
    <row r="14" spans="1:12" ht="14.25" customHeight="1">
      <c r="A14" s="15" t="s">
        <v>54</v>
      </c>
      <c r="B14" s="16">
        <v>2</v>
      </c>
      <c r="F14" s="15" t="s">
        <v>76</v>
      </c>
      <c r="G14" s="16">
        <v>1</v>
      </c>
      <c r="K14" s="15" t="s">
        <v>76</v>
      </c>
      <c r="L14" s="16">
        <v>1</v>
      </c>
    </row>
    <row r="15" spans="1:12" ht="14.25" customHeight="1">
      <c r="A15" s="15" t="s">
        <v>153</v>
      </c>
      <c r="B15" s="16">
        <v>10</v>
      </c>
      <c r="F15" s="15" t="s">
        <v>153</v>
      </c>
      <c r="G15" s="16">
        <v>8</v>
      </c>
      <c r="K15" s="15" t="s">
        <v>153</v>
      </c>
      <c r="L15" s="16">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4" t="s">
        <v>154</v>
      </c>
      <c r="D8" s="14" t="s">
        <v>155</v>
      </c>
      <c r="E8" s="14" t="s">
        <v>156</v>
      </c>
      <c r="F8" s="14" t="s">
        <v>157</v>
      </c>
      <c r="G8" s="14" t="s">
        <v>6</v>
      </c>
      <c r="H8" s="14" t="s">
        <v>158</v>
      </c>
      <c r="I8" s="14" t="s">
        <v>159</v>
      </c>
      <c r="J8" s="14" t="s">
        <v>7</v>
      </c>
      <c r="K8" s="14" t="s">
        <v>160</v>
      </c>
      <c r="L8" s="14" t="s">
        <v>161</v>
      </c>
      <c r="M8" s="14" t="s">
        <v>162</v>
      </c>
      <c r="N8" s="14" t="s">
        <v>163</v>
      </c>
      <c r="O8" s="14" t="s">
        <v>164</v>
      </c>
      <c r="Q8" s="14" t="s">
        <v>6</v>
      </c>
      <c r="R8" s="14" t="s">
        <v>165</v>
      </c>
      <c r="T8" s="18" t="s">
        <v>166</v>
      </c>
    </row>
    <row r="9" spans="2:20" ht="14.25" customHeight="1">
      <c r="B9" s="19" t="str">
        <f>+'LOCALIZA HN'!$J9</f>
        <v>La Ceiba</v>
      </c>
      <c r="C9" s="20" t="s">
        <v>167</v>
      </c>
      <c r="D9" s="20" t="s">
        <v>168</v>
      </c>
      <c r="E9" s="20">
        <v>1</v>
      </c>
      <c r="F9" s="20" t="s">
        <v>169</v>
      </c>
      <c r="G9" s="20" t="s">
        <v>23</v>
      </c>
      <c r="H9" s="20">
        <v>1</v>
      </c>
      <c r="I9" s="57" t="s">
        <v>170</v>
      </c>
      <c r="J9" s="58" t="s">
        <v>24</v>
      </c>
      <c r="K9" s="20">
        <v>15.6782</v>
      </c>
      <c r="L9" s="20">
        <v>-86.742800000000003</v>
      </c>
      <c r="M9" s="20" t="s">
        <v>171</v>
      </c>
      <c r="N9" s="21" t="s">
        <v>172</v>
      </c>
      <c r="O9" s="21" t="s">
        <v>173</v>
      </c>
      <c r="Q9" s="20" t="s">
        <v>23</v>
      </c>
      <c r="R9" s="22">
        <v>1</v>
      </c>
      <c r="T9" s="23" t="s">
        <v>19</v>
      </c>
    </row>
    <row r="10" spans="2:20" ht="14.25" customHeight="1">
      <c r="B10" s="19" t="str">
        <f>+'LOCALIZA HN'!$J10</f>
        <v>El Porvenir</v>
      </c>
      <c r="C10" s="20" t="s">
        <v>167</v>
      </c>
      <c r="D10" s="20" t="s">
        <v>168</v>
      </c>
      <c r="E10" s="20">
        <v>1</v>
      </c>
      <c r="F10" s="20" t="s">
        <v>169</v>
      </c>
      <c r="G10" s="20" t="s">
        <v>23</v>
      </c>
      <c r="H10" s="20">
        <v>2</v>
      </c>
      <c r="I10" s="57" t="s">
        <v>174</v>
      </c>
      <c r="J10" s="58" t="s">
        <v>144</v>
      </c>
      <c r="K10" s="20">
        <v>15.6676</v>
      </c>
      <c r="L10" s="20">
        <v>-86.925200000000004</v>
      </c>
      <c r="M10" s="20" t="s">
        <v>175</v>
      </c>
      <c r="N10" s="21" t="s">
        <v>176</v>
      </c>
      <c r="O10" s="21" t="s">
        <v>177</v>
      </c>
      <c r="Q10" s="20" t="s">
        <v>29</v>
      </c>
      <c r="R10" s="22">
        <v>6</v>
      </c>
      <c r="T10" s="23" t="s">
        <v>28</v>
      </c>
    </row>
    <row r="11" spans="2:20" ht="14.25" customHeight="1">
      <c r="B11" s="19" t="str">
        <f>+'LOCALIZA HN'!$J11</f>
        <v>Esparta</v>
      </c>
      <c r="C11" s="20" t="s">
        <v>167</v>
      </c>
      <c r="D11" s="20" t="s">
        <v>168</v>
      </c>
      <c r="E11" s="20">
        <v>1</v>
      </c>
      <c r="F11" s="20" t="s">
        <v>169</v>
      </c>
      <c r="G11" s="20" t="s">
        <v>23</v>
      </c>
      <c r="H11" s="20">
        <v>3</v>
      </c>
      <c r="I11" s="57" t="s">
        <v>178</v>
      </c>
      <c r="J11" s="58" t="s">
        <v>63</v>
      </c>
      <c r="K11" s="20">
        <v>15.731</v>
      </c>
      <c r="L11" s="20">
        <v>-87.176699999999997</v>
      </c>
      <c r="M11" s="20" t="s">
        <v>179</v>
      </c>
      <c r="N11" s="21" t="s">
        <v>180</v>
      </c>
      <c r="O11" s="21" t="s">
        <v>181</v>
      </c>
      <c r="Q11" s="20" t="s">
        <v>40</v>
      </c>
      <c r="R11" s="22">
        <v>2</v>
      </c>
      <c r="T11" s="23" t="s">
        <v>20</v>
      </c>
    </row>
    <row r="12" spans="2:20" ht="14.25" customHeight="1">
      <c r="B12" s="19" t="str">
        <f>+'LOCALIZA HN'!$J12</f>
        <v>Jutiapa</v>
      </c>
      <c r="C12" s="20" t="s">
        <v>167</v>
      </c>
      <c r="D12" s="20" t="s">
        <v>168</v>
      </c>
      <c r="E12" s="20">
        <v>1</v>
      </c>
      <c r="F12" s="20" t="s">
        <v>169</v>
      </c>
      <c r="G12" s="20" t="s">
        <v>23</v>
      </c>
      <c r="H12" s="20">
        <v>4</v>
      </c>
      <c r="I12" s="57" t="s">
        <v>182</v>
      </c>
      <c r="J12" s="58" t="s">
        <v>183</v>
      </c>
      <c r="K12" s="20">
        <v>15.685700000000001</v>
      </c>
      <c r="L12" s="20">
        <v>-86.504199999999997</v>
      </c>
      <c r="M12" s="20" t="s">
        <v>184</v>
      </c>
      <c r="N12" s="21" t="s">
        <v>185</v>
      </c>
      <c r="O12" s="21" t="s">
        <v>186</v>
      </c>
      <c r="Q12" s="20" t="s">
        <v>76</v>
      </c>
      <c r="R12" s="22">
        <v>3</v>
      </c>
    </row>
    <row r="13" spans="2:20" ht="14.25" customHeight="1">
      <c r="B13" s="19" t="str">
        <f>+'LOCALIZA HN'!$J13</f>
        <v>La Masica</v>
      </c>
      <c r="C13" s="20" t="s">
        <v>167</v>
      </c>
      <c r="D13" s="20" t="s">
        <v>168</v>
      </c>
      <c r="E13" s="20">
        <v>1</v>
      </c>
      <c r="F13" s="20" t="s">
        <v>169</v>
      </c>
      <c r="G13" s="20" t="s">
        <v>23</v>
      </c>
      <c r="H13" s="20">
        <v>5</v>
      </c>
      <c r="I13" s="57" t="s">
        <v>187</v>
      </c>
      <c r="J13" s="58" t="s">
        <v>188</v>
      </c>
      <c r="K13" s="20">
        <v>15.575699999999999</v>
      </c>
      <c r="L13" s="20">
        <v>-87.137699999999995</v>
      </c>
      <c r="M13" s="20" t="s">
        <v>189</v>
      </c>
      <c r="N13" s="21" t="s">
        <v>190</v>
      </c>
      <c r="O13" s="21" t="s">
        <v>191</v>
      </c>
      <c r="Q13" s="20" t="s">
        <v>80</v>
      </c>
      <c r="R13" s="22">
        <v>4</v>
      </c>
    </row>
    <row r="14" spans="2:20" ht="14.25" customHeight="1">
      <c r="B14" s="19" t="str">
        <f>+'LOCALIZA HN'!$J14</f>
        <v>San Francisco</v>
      </c>
      <c r="C14" s="20" t="s">
        <v>167</v>
      </c>
      <c r="D14" s="20" t="s">
        <v>168</v>
      </c>
      <c r="E14" s="20">
        <v>1</v>
      </c>
      <c r="F14" s="20" t="s">
        <v>169</v>
      </c>
      <c r="G14" s="20" t="s">
        <v>23</v>
      </c>
      <c r="H14" s="20">
        <v>6</v>
      </c>
      <c r="I14" s="57" t="s">
        <v>192</v>
      </c>
      <c r="J14" s="58" t="s">
        <v>64</v>
      </c>
      <c r="K14" s="20">
        <v>15.6538</v>
      </c>
      <c r="L14" s="20">
        <v>-87.028199999999998</v>
      </c>
      <c r="M14" s="20" t="s">
        <v>193</v>
      </c>
      <c r="N14" s="21" t="s">
        <v>194</v>
      </c>
      <c r="O14" s="21" t="s">
        <v>195</v>
      </c>
      <c r="Q14" s="20" t="s">
        <v>32</v>
      </c>
      <c r="R14" s="22">
        <v>5</v>
      </c>
    </row>
    <row r="15" spans="2:20" ht="14.25" customHeight="1">
      <c r="B15" s="19" t="str">
        <f>+'LOCALIZA HN'!$J15</f>
        <v>Tela</v>
      </c>
      <c r="C15" s="20" t="s">
        <v>167</v>
      </c>
      <c r="D15" s="20" t="s">
        <v>168</v>
      </c>
      <c r="E15" s="20">
        <v>1</v>
      </c>
      <c r="F15" s="20" t="s">
        <v>169</v>
      </c>
      <c r="G15" s="20" t="s">
        <v>23</v>
      </c>
      <c r="H15" s="20">
        <v>7</v>
      </c>
      <c r="I15" s="57" t="s">
        <v>196</v>
      </c>
      <c r="J15" s="58" t="s">
        <v>62</v>
      </c>
      <c r="K15" s="20">
        <v>15.640499999999999</v>
      </c>
      <c r="L15" s="20">
        <v>-87.584500000000006</v>
      </c>
      <c r="M15" s="20" t="s">
        <v>197</v>
      </c>
      <c r="N15" s="21" t="s">
        <v>198</v>
      </c>
      <c r="O15" s="21" t="s">
        <v>199</v>
      </c>
      <c r="Q15" s="20" t="s">
        <v>129</v>
      </c>
      <c r="R15" s="22">
        <v>7</v>
      </c>
    </row>
    <row r="16" spans="2:20" ht="14.25" customHeight="1">
      <c r="B16" s="19" t="str">
        <f>+'LOCALIZA HN'!$J16</f>
        <v>Arizona</v>
      </c>
      <c r="C16" s="20" t="s">
        <v>167</v>
      </c>
      <c r="D16" s="20" t="s">
        <v>168</v>
      </c>
      <c r="E16" s="20">
        <v>1</v>
      </c>
      <c r="F16" s="20" t="s">
        <v>169</v>
      </c>
      <c r="G16" s="20" t="s">
        <v>23</v>
      </c>
      <c r="H16" s="20">
        <v>8</v>
      </c>
      <c r="I16" s="57" t="s">
        <v>200</v>
      </c>
      <c r="J16" s="58" t="s">
        <v>201</v>
      </c>
      <c r="K16" s="20">
        <v>15.6195</v>
      </c>
      <c r="L16" s="20">
        <v>-87.352699999999999</v>
      </c>
      <c r="M16" s="20" t="s">
        <v>202</v>
      </c>
      <c r="N16" s="21" t="s">
        <v>203</v>
      </c>
      <c r="O16" s="21" t="s">
        <v>204</v>
      </c>
      <c r="Q16" s="20" t="s">
        <v>17</v>
      </c>
      <c r="R16" s="22">
        <v>8</v>
      </c>
    </row>
    <row r="17" spans="2:18" ht="14.25" customHeight="1">
      <c r="B17" s="19" t="str">
        <f>+'LOCALIZA HN'!$J17</f>
        <v>Trujillo</v>
      </c>
      <c r="C17" s="20" t="s">
        <v>167</v>
      </c>
      <c r="D17" s="20" t="s">
        <v>168</v>
      </c>
      <c r="E17" s="20">
        <v>2</v>
      </c>
      <c r="F17" s="20" t="s">
        <v>205</v>
      </c>
      <c r="G17" s="20" t="s">
        <v>40</v>
      </c>
      <c r="H17" s="20">
        <v>1</v>
      </c>
      <c r="I17" s="57" t="s">
        <v>206</v>
      </c>
      <c r="J17" s="58" t="s">
        <v>54</v>
      </c>
      <c r="K17" s="20">
        <v>15.830500000000001</v>
      </c>
      <c r="L17" s="20">
        <v>-85.939800000000005</v>
      </c>
      <c r="M17" s="20" t="s">
        <v>207</v>
      </c>
      <c r="N17" s="21" t="s">
        <v>208</v>
      </c>
      <c r="O17" s="21" t="s">
        <v>209</v>
      </c>
      <c r="Q17" s="20" t="s">
        <v>210</v>
      </c>
      <c r="R17" s="22">
        <v>9</v>
      </c>
    </row>
    <row r="18" spans="2:18" ht="14.25" customHeight="1">
      <c r="B18" s="19" t="str">
        <f>+'LOCALIZA HN'!$J18</f>
        <v>Balfate</v>
      </c>
      <c r="C18" s="20" t="s">
        <v>167</v>
      </c>
      <c r="D18" s="20" t="s">
        <v>168</v>
      </c>
      <c r="E18" s="20">
        <v>2</v>
      </c>
      <c r="F18" s="20" t="s">
        <v>205</v>
      </c>
      <c r="G18" s="20" t="s">
        <v>40</v>
      </c>
      <c r="H18" s="20">
        <v>2</v>
      </c>
      <c r="I18" s="57" t="s">
        <v>211</v>
      </c>
      <c r="J18" s="58" t="s">
        <v>212</v>
      </c>
      <c r="K18" s="20">
        <v>15.7607</v>
      </c>
      <c r="L18" s="20">
        <v>-86.302000000000007</v>
      </c>
      <c r="M18" s="20" t="s">
        <v>213</v>
      </c>
      <c r="N18" s="21" t="s">
        <v>214</v>
      </c>
      <c r="O18" s="21" t="s">
        <v>215</v>
      </c>
      <c r="Q18" s="20" t="s">
        <v>128</v>
      </c>
      <c r="R18" s="22">
        <v>10</v>
      </c>
    </row>
    <row r="19" spans="2:18" ht="14.25" customHeight="1">
      <c r="B19" s="19" t="str">
        <f>+'LOCALIZA HN'!$J19</f>
        <v>Iriona</v>
      </c>
      <c r="C19" s="20" t="s">
        <v>167</v>
      </c>
      <c r="D19" s="20" t="s">
        <v>168</v>
      </c>
      <c r="E19" s="20">
        <v>2</v>
      </c>
      <c r="F19" s="20" t="s">
        <v>205</v>
      </c>
      <c r="G19" s="20" t="s">
        <v>40</v>
      </c>
      <c r="H19" s="20">
        <v>3</v>
      </c>
      <c r="I19" s="57" t="s">
        <v>216</v>
      </c>
      <c r="J19" s="58" t="s">
        <v>217</v>
      </c>
      <c r="K19" s="20">
        <v>15.5663</v>
      </c>
      <c r="L19" s="20">
        <v>-85.230800000000002</v>
      </c>
      <c r="M19" s="20" t="s">
        <v>218</v>
      </c>
      <c r="N19" s="21" t="s">
        <v>219</v>
      </c>
      <c r="O19" s="21" t="s">
        <v>220</v>
      </c>
      <c r="Q19" s="20" t="s">
        <v>221</v>
      </c>
      <c r="R19" s="22">
        <v>11</v>
      </c>
    </row>
    <row r="20" spans="2:18" ht="14.25" customHeight="1">
      <c r="B20" s="19" t="str">
        <f>+'LOCALIZA HN'!$J20</f>
        <v>Limon</v>
      </c>
      <c r="C20" s="20" t="s">
        <v>167</v>
      </c>
      <c r="D20" s="20" t="s">
        <v>168</v>
      </c>
      <c r="E20" s="20">
        <v>2</v>
      </c>
      <c r="F20" s="20" t="s">
        <v>205</v>
      </c>
      <c r="G20" s="20" t="s">
        <v>40</v>
      </c>
      <c r="H20" s="20">
        <v>4</v>
      </c>
      <c r="I20" s="57" t="s">
        <v>222</v>
      </c>
      <c r="J20" s="58" t="s">
        <v>223</v>
      </c>
      <c r="K20" s="20">
        <v>15.795999999999999</v>
      </c>
      <c r="L20" s="20">
        <v>-85.514099999999999</v>
      </c>
      <c r="M20" s="20" t="s">
        <v>224</v>
      </c>
      <c r="N20" s="21" t="s">
        <v>225</v>
      </c>
      <c r="O20" s="21" t="s">
        <v>226</v>
      </c>
      <c r="Q20" s="20" t="s">
        <v>71</v>
      </c>
      <c r="R20" s="22">
        <v>12</v>
      </c>
    </row>
    <row r="21" spans="2:18" ht="14.25" customHeight="1">
      <c r="B21" s="19" t="str">
        <f>+'LOCALIZA HN'!$J21</f>
        <v>Saba</v>
      </c>
      <c r="C21" s="20" t="s">
        <v>167</v>
      </c>
      <c r="D21" s="20" t="s">
        <v>168</v>
      </c>
      <c r="E21" s="20">
        <v>2</v>
      </c>
      <c r="F21" s="20" t="s">
        <v>205</v>
      </c>
      <c r="G21" s="20" t="s">
        <v>40</v>
      </c>
      <c r="H21" s="20">
        <v>5</v>
      </c>
      <c r="I21" s="57" t="s">
        <v>227</v>
      </c>
      <c r="J21" s="58" t="s">
        <v>228</v>
      </c>
      <c r="K21" s="20">
        <v>15.478899999999999</v>
      </c>
      <c r="L21" s="20">
        <v>-86.170199999999994</v>
      </c>
      <c r="M21" s="20" t="s">
        <v>229</v>
      </c>
      <c r="N21" s="21" t="s">
        <v>230</v>
      </c>
      <c r="O21" s="21" t="s">
        <v>231</v>
      </c>
      <c r="Q21" s="20" t="s">
        <v>42</v>
      </c>
      <c r="R21" s="22">
        <v>13</v>
      </c>
    </row>
    <row r="22" spans="2:18" ht="14.25" customHeight="1">
      <c r="B22" s="19" t="str">
        <f>+'LOCALIZA HN'!$J22</f>
        <v>Santa Fe</v>
      </c>
      <c r="C22" s="20" t="s">
        <v>167</v>
      </c>
      <c r="D22" s="20" t="s">
        <v>168</v>
      </c>
      <c r="E22" s="20">
        <v>2</v>
      </c>
      <c r="F22" s="20" t="s">
        <v>205</v>
      </c>
      <c r="G22" s="20" t="s">
        <v>40</v>
      </c>
      <c r="H22" s="20">
        <v>6</v>
      </c>
      <c r="I22" s="57" t="s">
        <v>232</v>
      </c>
      <c r="J22" s="58" t="s">
        <v>41</v>
      </c>
      <c r="K22" s="20">
        <v>15.8467</v>
      </c>
      <c r="L22" s="20">
        <v>-86.115600000000001</v>
      </c>
      <c r="M22" s="20" t="s">
        <v>233</v>
      </c>
      <c r="N22" s="21" t="s">
        <v>234</v>
      </c>
      <c r="O22" s="21" t="s">
        <v>235</v>
      </c>
      <c r="Q22" s="20" t="s">
        <v>236</v>
      </c>
      <c r="R22" s="22">
        <v>14</v>
      </c>
    </row>
    <row r="23" spans="2:18" ht="14.25" customHeight="1">
      <c r="B23" s="19" t="str">
        <f>+'LOCALIZA HN'!$J23</f>
        <v>Santa Rosa de Aguan</v>
      </c>
      <c r="C23" s="20" t="s">
        <v>167</v>
      </c>
      <c r="D23" s="20" t="s">
        <v>168</v>
      </c>
      <c r="E23" s="20">
        <v>2</v>
      </c>
      <c r="F23" s="20" t="s">
        <v>205</v>
      </c>
      <c r="G23" s="20" t="s">
        <v>40</v>
      </c>
      <c r="H23" s="20">
        <v>7</v>
      </c>
      <c r="I23" s="57" t="s">
        <v>237</v>
      </c>
      <c r="J23" s="58" t="s">
        <v>238</v>
      </c>
      <c r="K23" s="20">
        <v>15.902900000000001</v>
      </c>
      <c r="L23" s="20">
        <v>-85.689499999999995</v>
      </c>
      <c r="M23" s="20" t="s">
        <v>239</v>
      </c>
      <c r="N23" s="21" t="s">
        <v>240</v>
      </c>
      <c r="O23" s="21" t="s">
        <v>241</v>
      </c>
      <c r="Q23" s="20" t="s">
        <v>242</v>
      </c>
      <c r="R23" s="22">
        <v>15</v>
      </c>
    </row>
    <row r="24" spans="2:18" ht="14.25" customHeight="1">
      <c r="B24" s="19" t="str">
        <f>+'LOCALIZA HN'!$J24</f>
        <v>Sonaguera</v>
      </c>
      <c r="C24" s="20" t="s">
        <v>167</v>
      </c>
      <c r="D24" s="20" t="s">
        <v>168</v>
      </c>
      <c r="E24" s="20">
        <v>2</v>
      </c>
      <c r="F24" s="20" t="s">
        <v>205</v>
      </c>
      <c r="G24" s="20" t="s">
        <v>40</v>
      </c>
      <c r="H24" s="20">
        <v>8</v>
      </c>
      <c r="I24" s="57" t="s">
        <v>243</v>
      </c>
      <c r="J24" s="58" t="s">
        <v>141</v>
      </c>
      <c r="K24" s="20">
        <v>15.6304</v>
      </c>
      <c r="L24" s="20">
        <v>-86.256699999999995</v>
      </c>
      <c r="M24" s="20" t="s">
        <v>244</v>
      </c>
      <c r="N24" s="21" t="s">
        <v>245</v>
      </c>
      <c r="O24" s="21" t="s">
        <v>246</v>
      </c>
      <c r="Q24" s="20" t="s">
        <v>59</v>
      </c>
      <c r="R24" s="22">
        <v>16</v>
      </c>
    </row>
    <row r="25" spans="2:18" ht="14.25" customHeight="1">
      <c r="B25" s="19" t="str">
        <f>+'LOCALIZA HN'!$J25</f>
        <v>Tocoa</v>
      </c>
      <c r="C25" s="20" t="s">
        <v>167</v>
      </c>
      <c r="D25" s="20" t="s">
        <v>168</v>
      </c>
      <c r="E25" s="20">
        <v>2</v>
      </c>
      <c r="F25" s="20" t="s">
        <v>205</v>
      </c>
      <c r="G25" s="20" t="s">
        <v>40</v>
      </c>
      <c r="H25" s="20">
        <v>9</v>
      </c>
      <c r="I25" s="57" t="s">
        <v>247</v>
      </c>
      <c r="J25" s="58" t="s">
        <v>65</v>
      </c>
      <c r="K25" s="20">
        <v>15.5839</v>
      </c>
      <c r="L25" s="20">
        <v>-85.963200000000001</v>
      </c>
      <c r="M25" s="20" t="s">
        <v>248</v>
      </c>
      <c r="N25" s="21" t="s">
        <v>249</v>
      </c>
      <c r="O25" s="21" t="s">
        <v>250</v>
      </c>
      <c r="Q25" s="20" t="s">
        <v>110</v>
      </c>
      <c r="R25" s="22">
        <v>17</v>
      </c>
    </row>
    <row r="26" spans="2:18" ht="14.25" customHeight="1">
      <c r="B26" s="19" t="str">
        <f>+'LOCALIZA HN'!$J26</f>
        <v>Bonito Oriental</v>
      </c>
      <c r="C26" s="20" t="s">
        <v>167</v>
      </c>
      <c r="D26" s="20" t="s">
        <v>168</v>
      </c>
      <c r="E26" s="20">
        <v>2</v>
      </c>
      <c r="F26" s="20" t="s">
        <v>205</v>
      </c>
      <c r="G26" s="20" t="s">
        <v>40</v>
      </c>
      <c r="H26" s="20">
        <v>10</v>
      </c>
      <c r="I26" s="57" t="s">
        <v>251</v>
      </c>
      <c r="J26" s="58" t="s">
        <v>252</v>
      </c>
      <c r="K26" s="20">
        <v>15.706899999999999</v>
      </c>
      <c r="L26" s="20">
        <v>-85.737799999999993</v>
      </c>
      <c r="M26" s="20" t="s">
        <v>253</v>
      </c>
      <c r="N26" s="21" t="s">
        <v>254</v>
      </c>
      <c r="O26" s="21" t="s">
        <v>255</v>
      </c>
      <c r="Q26" s="20" t="s">
        <v>46</v>
      </c>
      <c r="R26" s="22">
        <v>18</v>
      </c>
    </row>
    <row r="27" spans="2:18" ht="14.25" customHeight="1">
      <c r="B27" s="19" t="str">
        <f>+'LOCALIZA HN'!$J27</f>
        <v>Comayagua</v>
      </c>
      <c r="C27" s="20" t="s">
        <v>167</v>
      </c>
      <c r="D27" s="20" t="s">
        <v>168</v>
      </c>
      <c r="E27" s="20">
        <v>3</v>
      </c>
      <c r="F27" s="20" t="s">
        <v>256</v>
      </c>
      <c r="G27" s="20" t="s">
        <v>76</v>
      </c>
      <c r="H27" s="20">
        <v>1</v>
      </c>
      <c r="I27" s="57" t="s">
        <v>257</v>
      </c>
      <c r="J27" s="58" t="s">
        <v>76</v>
      </c>
      <c r="K27" s="20">
        <v>14.470800000000001</v>
      </c>
      <c r="L27" s="20">
        <v>-87.624200000000002</v>
      </c>
      <c r="M27" s="20" t="s">
        <v>258</v>
      </c>
      <c r="N27" s="21" t="s">
        <v>259</v>
      </c>
      <c r="O27" s="21" t="s">
        <v>260</v>
      </c>
    </row>
    <row r="28" spans="2:18" ht="14.25" customHeight="1">
      <c r="B28" s="19" t="str">
        <f>+'LOCALIZA HN'!$J28</f>
        <v>Ajuterique</v>
      </c>
      <c r="C28" s="20" t="s">
        <v>167</v>
      </c>
      <c r="D28" s="20" t="s">
        <v>168</v>
      </c>
      <c r="E28" s="20">
        <v>3</v>
      </c>
      <c r="F28" s="20" t="s">
        <v>256</v>
      </c>
      <c r="G28" s="20" t="s">
        <v>76</v>
      </c>
      <c r="H28" s="20">
        <v>2</v>
      </c>
      <c r="I28" s="57" t="s">
        <v>261</v>
      </c>
      <c r="J28" s="58" t="s">
        <v>262</v>
      </c>
      <c r="K28" s="20">
        <v>14.396800000000001</v>
      </c>
      <c r="L28" s="20">
        <v>-87.722300000000004</v>
      </c>
      <c r="M28" s="20" t="s">
        <v>263</v>
      </c>
      <c r="N28" s="21" t="s">
        <v>264</v>
      </c>
      <c r="O28" s="21" t="s">
        <v>265</v>
      </c>
    </row>
    <row r="29" spans="2:18" ht="14.25" customHeight="1">
      <c r="B29" s="19" t="str">
        <f>+'LOCALIZA HN'!$J29</f>
        <v>El Rosario</v>
      </c>
      <c r="C29" s="20" t="s">
        <v>167</v>
      </c>
      <c r="D29" s="20" t="s">
        <v>168</v>
      </c>
      <c r="E29" s="20">
        <v>3</v>
      </c>
      <c r="F29" s="20" t="s">
        <v>256</v>
      </c>
      <c r="G29" s="20" t="s">
        <v>76</v>
      </c>
      <c r="H29" s="20">
        <v>3</v>
      </c>
      <c r="I29" s="57" t="s">
        <v>266</v>
      </c>
      <c r="J29" s="58" t="s">
        <v>267</v>
      </c>
      <c r="K29" s="20">
        <v>14.6073</v>
      </c>
      <c r="L29" s="20">
        <v>-87.7423</v>
      </c>
      <c r="M29" s="20" t="s">
        <v>268</v>
      </c>
      <c r="N29" s="21" t="s">
        <v>269</v>
      </c>
      <c r="O29" s="21" t="s">
        <v>270</v>
      </c>
    </row>
    <row r="30" spans="2:18" ht="14.25" customHeight="1">
      <c r="B30" s="19" t="str">
        <f>+'LOCALIZA HN'!$J30</f>
        <v>Esquias</v>
      </c>
      <c r="C30" s="20" t="s">
        <v>167</v>
      </c>
      <c r="D30" s="20" t="s">
        <v>168</v>
      </c>
      <c r="E30" s="20">
        <v>3</v>
      </c>
      <c r="F30" s="20" t="s">
        <v>256</v>
      </c>
      <c r="G30" s="20" t="s">
        <v>76</v>
      </c>
      <c r="H30" s="20">
        <v>4</v>
      </c>
      <c r="I30" s="57" t="s">
        <v>271</v>
      </c>
      <c r="J30" s="58" t="s">
        <v>272</v>
      </c>
      <c r="K30" s="20">
        <v>14.6701</v>
      </c>
      <c r="L30" s="20">
        <v>-87.405699999999996</v>
      </c>
      <c r="M30" s="20" t="s">
        <v>273</v>
      </c>
      <c r="N30" s="21" t="s">
        <v>274</v>
      </c>
      <c r="O30" s="21" t="s">
        <v>275</v>
      </c>
    </row>
    <row r="31" spans="2:18" ht="14.25" customHeight="1">
      <c r="B31" s="19" t="str">
        <f>+'LOCALIZA HN'!$J31</f>
        <v>Humuya</v>
      </c>
      <c r="C31" s="20" t="s">
        <v>167</v>
      </c>
      <c r="D31" s="20" t="s">
        <v>168</v>
      </c>
      <c r="E31" s="20">
        <v>3</v>
      </c>
      <c r="F31" s="20" t="s">
        <v>256</v>
      </c>
      <c r="G31" s="20" t="s">
        <v>76</v>
      </c>
      <c r="H31" s="20">
        <v>5</v>
      </c>
      <c r="I31" s="57" t="s">
        <v>276</v>
      </c>
      <c r="J31" s="58" t="s">
        <v>277</v>
      </c>
      <c r="K31" s="20">
        <v>14.2241</v>
      </c>
      <c r="L31" s="20">
        <v>-87.707400000000007</v>
      </c>
      <c r="M31" s="20" t="s">
        <v>278</v>
      </c>
      <c r="N31" s="21" t="s">
        <v>279</v>
      </c>
      <c r="O31" s="21" t="s">
        <v>280</v>
      </c>
    </row>
    <row r="32" spans="2:18" ht="14.25" customHeight="1">
      <c r="B32" s="19" t="str">
        <f>+'LOCALIZA HN'!$J32</f>
        <v>La Libertad</v>
      </c>
      <c r="C32" s="20" t="s">
        <v>167</v>
      </c>
      <c r="D32" s="20" t="s">
        <v>168</v>
      </c>
      <c r="E32" s="20">
        <v>3</v>
      </c>
      <c r="F32" s="20" t="s">
        <v>256</v>
      </c>
      <c r="G32" s="20" t="s">
        <v>76</v>
      </c>
      <c r="H32" s="20">
        <v>6</v>
      </c>
      <c r="I32" s="57" t="s">
        <v>281</v>
      </c>
      <c r="J32" s="58" t="s">
        <v>282</v>
      </c>
      <c r="K32" s="20">
        <v>14.7775</v>
      </c>
      <c r="L32" s="20">
        <v>-87.556700000000006</v>
      </c>
      <c r="M32" s="20" t="s">
        <v>283</v>
      </c>
      <c r="N32" s="21" t="s">
        <v>284</v>
      </c>
      <c r="O32" s="21" t="s">
        <v>285</v>
      </c>
    </row>
    <row r="33" spans="2:15" ht="14.25" customHeight="1">
      <c r="B33" s="19" t="str">
        <f>+'LOCALIZA HN'!$J33</f>
        <v>Lamani</v>
      </c>
      <c r="C33" s="20" t="s">
        <v>167</v>
      </c>
      <c r="D33" s="20" t="s">
        <v>168</v>
      </c>
      <c r="E33" s="20">
        <v>3</v>
      </c>
      <c r="F33" s="20" t="s">
        <v>256</v>
      </c>
      <c r="G33" s="20" t="s">
        <v>76</v>
      </c>
      <c r="H33" s="20">
        <v>7</v>
      </c>
      <c r="I33" s="57" t="s">
        <v>286</v>
      </c>
      <c r="J33" s="58" t="s">
        <v>287</v>
      </c>
      <c r="K33" s="20">
        <v>14.1592</v>
      </c>
      <c r="L33" s="20">
        <v>-87.633200000000002</v>
      </c>
      <c r="M33" s="20" t="s">
        <v>288</v>
      </c>
      <c r="N33" s="21" t="s">
        <v>289</v>
      </c>
      <c r="O33" s="21" t="s">
        <v>290</v>
      </c>
    </row>
    <row r="34" spans="2:15" ht="14.25" customHeight="1">
      <c r="B34" s="19" t="str">
        <f>+'LOCALIZA HN'!$J34</f>
        <v>La Trinidad</v>
      </c>
      <c r="C34" s="20" t="s">
        <v>167</v>
      </c>
      <c r="D34" s="20" t="s">
        <v>168</v>
      </c>
      <c r="E34" s="20">
        <v>3</v>
      </c>
      <c r="F34" s="20" t="s">
        <v>256</v>
      </c>
      <c r="G34" s="20" t="s">
        <v>76</v>
      </c>
      <c r="H34" s="20">
        <v>8</v>
      </c>
      <c r="I34" s="57" t="s">
        <v>291</v>
      </c>
      <c r="J34" s="58" t="s">
        <v>292</v>
      </c>
      <c r="K34" s="20">
        <v>14.707599999999999</v>
      </c>
      <c r="L34" s="20">
        <v>-87.671300000000002</v>
      </c>
      <c r="M34" s="20" t="s">
        <v>293</v>
      </c>
      <c r="N34" s="21" t="s">
        <v>294</v>
      </c>
      <c r="O34" s="21" t="s">
        <v>295</v>
      </c>
    </row>
    <row r="35" spans="2:15" ht="14.25" customHeight="1">
      <c r="B35" s="19" t="str">
        <f>+'LOCALIZA HN'!$J35</f>
        <v>Lejamani</v>
      </c>
      <c r="C35" s="20" t="s">
        <v>167</v>
      </c>
      <c r="D35" s="20" t="s">
        <v>168</v>
      </c>
      <c r="E35" s="20">
        <v>3</v>
      </c>
      <c r="F35" s="20" t="s">
        <v>256</v>
      </c>
      <c r="G35" s="20" t="s">
        <v>76</v>
      </c>
      <c r="H35" s="20">
        <v>9</v>
      </c>
      <c r="I35" s="57" t="s">
        <v>296</v>
      </c>
      <c r="J35" s="58" t="s">
        <v>297</v>
      </c>
      <c r="K35" s="20">
        <v>14.369400000000001</v>
      </c>
      <c r="L35" s="20">
        <v>-87.693100000000001</v>
      </c>
      <c r="M35" s="20" t="s">
        <v>298</v>
      </c>
      <c r="N35" s="21" t="s">
        <v>299</v>
      </c>
      <c r="O35" s="21" t="s">
        <v>300</v>
      </c>
    </row>
    <row r="36" spans="2:15" ht="14.25" customHeight="1">
      <c r="B36" s="19" t="str">
        <f>+'LOCALIZA HN'!$J36</f>
        <v>Meambar</v>
      </c>
      <c r="C36" s="20" t="s">
        <v>167</v>
      </c>
      <c r="D36" s="20" t="s">
        <v>168</v>
      </c>
      <c r="E36" s="20">
        <v>3</v>
      </c>
      <c r="F36" s="20" t="s">
        <v>256</v>
      </c>
      <c r="G36" s="20" t="s">
        <v>76</v>
      </c>
      <c r="H36" s="20">
        <v>10</v>
      </c>
      <c r="I36" s="57" t="s">
        <v>301</v>
      </c>
      <c r="J36" s="58" t="s">
        <v>302</v>
      </c>
      <c r="K36" s="20">
        <v>14.825799999999999</v>
      </c>
      <c r="L36" s="20">
        <v>-87.792100000000005</v>
      </c>
      <c r="M36" s="20" t="s">
        <v>303</v>
      </c>
      <c r="N36" s="21" t="s">
        <v>304</v>
      </c>
      <c r="O36" s="21" t="s">
        <v>305</v>
      </c>
    </row>
    <row r="37" spans="2:15" ht="14.25" customHeight="1">
      <c r="B37" s="19" t="str">
        <f>+'LOCALIZA HN'!$J37</f>
        <v>Minas de Oro</v>
      </c>
      <c r="C37" s="20" t="s">
        <v>167</v>
      </c>
      <c r="D37" s="20" t="s">
        <v>168</v>
      </c>
      <c r="E37" s="20">
        <v>3</v>
      </c>
      <c r="F37" s="20" t="s">
        <v>256</v>
      </c>
      <c r="G37" s="20" t="s">
        <v>76</v>
      </c>
      <c r="H37" s="20">
        <v>11</v>
      </c>
      <c r="I37" s="57" t="s">
        <v>306</v>
      </c>
      <c r="J37" s="58" t="s">
        <v>307</v>
      </c>
      <c r="K37" s="20">
        <v>14.8515</v>
      </c>
      <c r="L37" s="20">
        <v>-87.423199999999994</v>
      </c>
      <c r="M37" s="20" t="s">
        <v>308</v>
      </c>
      <c r="N37" s="21" t="s">
        <v>309</v>
      </c>
      <c r="O37" s="21" t="s">
        <v>310</v>
      </c>
    </row>
    <row r="38" spans="2:15" ht="14.25" customHeight="1">
      <c r="B38" s="19" t="str">
        <f>+'LOCALIZA HN'!$J38</f>
        <v>Ojos de Agua</v>
      </c>
      <c r="C38" s="20" t="s">
        <v>167</v>
      </c>
      <c r="D38" s="20" t="s">
        <v>168</v>
      </c>
      <c r="E38" s="20">
        <v>3</v>
      </c>
      <c r="F38" s="20" t="s">
        <v>256</v>
      </c>
      <c r="G38" s="20" t="s">
        <v>76</v>
      </c>
      <c r="H38" s="20">
        <v>12</v>
      </c>
      <c r="I38" s="57" t="s">
        <v>311</v>
      </c>
      <c r="J38" s="58" t="s">
        <v>312</v>
      </c>
      <c r="K38" s="20">
        <v>14.805</v>
      </c>
      <c r="L38" s="20">
        <v>-87.653300000000002</v>
      </c>
      <c r="M38" s="20" t="s">
        <v>313</v>
      </c>
      <c r="N38" s="21" t="s">
        <v>314</v>
      </c>
      <c r="O38" s="21" t="s">
        <v>315</v>
      </c>
    </row>
    <row r="39" spans="2:15" ht="14.25" customHeight="1">
      <c r="B39" s="19" t="str">
        <f>+'LOCALIZA HN'!$J39</f>
        <v>San Jerónimo</v>
      </c>
      <c r="C39" s="20" t="s">
        <v>167</v>
      </c>
      <c r="D39" s="20" t="s">
        <v>168</v>
      </c>
      <c r="E39" s="20">
        <v>3</v>
      </c>
      <c r="F39" s="20" t="s">
        <v>256</v>
      </c>
      <c r="G39" s="20" t="s">
        <v>76</v>
      </c>
      <c r="H39" s="20">
        <v>13</v>
      </c>
      <c r="I39" s="57" t="s">
        <v>316</v>
      </c>
      <c r="J39" s="58" t="s">
        <v>317</v>
      </c>
      <c r="K39" s="20">
        <v>14.6404</v>
      </c>
      <c r="L39" s="20">
        <v>-87.558000000000007</v>
      </c>
      <c r="M39" s="20" t="s">
        <v>318</v>
      </c>
      <c r="N39" s="21" t="s">
        <v>319</v>
      </c>
      <c r="O39" s="21" t="s">
        <v>320</v>
      </c>
    </row>
    <row r="40" spans="2:15" ht="14.25" customHeight="1">
      <c r="B40" s="19" t="str">
        <f>+'LOCALIZA HN'!$J40</f>
        <v>San Jose de Comayagua</v>
      </c>
      <c r="C40" s="20" t="s">
        <v>167</v>
      </c>
      <c r="D40" s="20" t="s">
        <v>168</v>
      </c>
      <c r="E40" s="20">
        <v>3</v>
      </c>
      <c r="F40" s="20" t="s">
        <v>256</v>
      </c>
      <c r="G40" s="20" t="s">
        <v>76</v>
      </c>
      <c r="H40" s="20">
        <v>14</v>
      </c>
      <c r="I40" s="57" t="s">
        <v>321</v>
      </c>
      <c r="J40" s="58" t="s">
        <v>322</v>
      </c>
      <c r="K40" s="20">
        <v>14.737399999999999</v>
      </c>
      <c r="L40" s="20">
        <v>-88.018900000000002</v>
      </c>
      <c r="M40" s="20" t="s">
        <v>323</v>
      </c>
      <c r="N40" s="21" t="s">
        <v>324</v>
      </c>
      <c r="O40" s="21" t="s">
        <v>325</v>
      </c>
    </row>
    <row r="41" spans="2:15" ht="14.25" customHeight="1">
      <c r="B41" s="19" t="str">
        <f>+'LOCALIZA HN'!$J41</f>
        <v>San Jose del Potrero</v>
      </c>
      <c r="C41" s="20" t="s">
        <v>167</v>
      </c>
      <c r="D41" s="20" t="s">
        <v>168</v>
      </c>
      <c r="E41" s="20">
        <v>3</v>
      </c>
      <c r="F41" s="20" t="s">
        <v>256</v>
      </c>
      <c r="G41" s="20" t="s">
        <v>76</v>
      </c>
      <c r="H41" s="20">
        <v>15</v>
      </c>
      <c r="I41" s="57" t="s">
        <v>326</v>
      </c>
      <c r="J41" s="58" t="s">
        <v>327</v>
      </c>
      <c r="K41" s="20">
        <v>14.8621</v>
      </c>
      <c r="L41" s="20">
        <v>-87.300600000000003</v>
      </c>
      <c r="M41" s="20" t="s">
        <v>328</v>
      </c>
      <c r="N41" s="21" t="s">
        <v>329</v>
      </c>
      <c r="O41" s="21" t="s">
        <v>330</v>
      </c>
    </row>
    <row r="42" spans="2:15" ht="14.25" customHeight="1">
      <c r="B42" s="19" t="str">
        <f>+'LOCALIZA HN'!$J42</f>
        <v>San Luis</v>
      </c>
      <c r="C42" s="20" t="s">
        <v>167</v>
      </c>
      <c r="D42" s="20" t="s">
        <v>168</v>
      </c>
      <c r="E42" s="20">
        <v>3</v>
      </c>
      <c r="F42" s="20" t="s">
        <v>256</v>
      </c>
      <c r="G42" s="20" t="s">
        <v>76</v>
      </c>
      <c r="H42" s="20">
        <v>16</v>
      </c>
      <c r="I42" s="57" t="s">
        <v>331</v>
      </c>
      <c r="J42" s="58" t="s">
        <v>332</v>
      </c>
      <c r="K42" s="20">
        <v>14.771000000000001</v>
      </c>
      <c r="L42" s="20">
        <v>-87.453599999999994</v>
      </c>
      <c r="M42" s="20" t="s">
        <v>333</v>
      </c>
      <c r="N42" s="21" t="s">
        <v>334</v>
      </c>
      <c r="O42" s="21" t="s">
        <v>335</v>
      </c>
    </row>
    <row r="43" spans="2:15" ht="14.25" customHeight="1">
      <c r="B43" s="19" t="str">
        <f>+'LOCALIZA HN'!$J43</f>
        <v>San Sebastian</v>
      </c>
      <c r="C43" s="20" t="s">
        <v>167</v>
      </c>
      <c r="D43" s="20" t="s">
        <v>168</v>
      </c>
      <c r="E43" s="20">
        <v>3</v>
      </c>
      <c r="F43" s="20" t="s">
        <v>256</v>
      </c>
      <c r="G43" s="20" t="s">
        <v>76</v>
      </c>
      <c r="H43" s="20">
        <v>17</v>
      </c>
      <c r="I43" s="57" t="s">
        <v>336</v>
      </c>
      <c r="J43" s="58" t="s">
        <v>337</v>
      </c>
      <c r="K43" s="20">
        <v>14.2075</v>
      </c>
      <c r="L43" s="20">
        <v>-87.779200000000003</v>
      </c>
      <c r="M43" s="20" t="s">
        <v>338</v>
      </c>
      <c r="N43" s="21" t="s">
        <v>339</v>
      </c>
      <c r="O43" s="21" t="s">
        <v>340</v>
      </c>
    </row>
    <row r="44" spans="2:15" ht="14.25" customHeight="1">
      <c r="B44" s="19" t="str">
        <f>+'LOCALIZA HN'!$J44</f>
        <v>Siguatepeque</v>
      </c>
      <c r="C44" s="20" t="s">
        <v>167</v>
      </c>
      <c r="D44" s="20" t="s">
        <v>168</v>
      </c>
      <c r="E44" s="20">
        <v>3</v>
      </c>
      <c r="F44" s="20" t="s">
        <v>256</v>
      </c>
      <c r="G44" s="20" t="s">
        <v>76</v>
      </c>
      <c r="H44" s="20">
        <v>18</v>
      </c>
      <c r="I44" s="57" t="s">
        <v>341</v>
      </c>
      <c r="J44" s="58" t="s">
        <v>77</v>
      </c>
      <c r="K44" s="20">
        <v>14.6427</v>
      </c>
      <c r="L44" s="20">
        <v>-87.8767</v>
      </c>
      <c r="M44" s="20" t="s">
        <v>342</v>
      </c>
      <c r="N44" s="21" t="s">
        <v>343</v>
      </c>
      <c r="O44" s="21" t="s">
        <v>344</v>
      </c>
    </row>
    <row r="45" spans="2:15" ht="14.25" customHeight="1">
      <c r="B45" s="19" t="str">
        <f>+'LOCALIZA HN'!$J45</f>
        <v>Villa de San Antonio</v>
      </c>
      <c r="C45" s="20" t="s">
        <v>167</v>
      </c>
      <c r="D45" s="20" t="s">
        <v>168</v>
      </c>
      <c r="E45" s="20">
        <v>3</v>
      </c>
      <c r="F45" s="20" t="s">
        <v>256</v>
      </c>
      <c r="G45" s="20" t="s">
        <v>76</v>
      </c>
      <c r="H45" s="20">
        <v>19</v>
      </c>
      <c r="I45" s="57" t="s">
        <v>345</v>
      </c>
      <c r="J45" s="58" t="s">
        <v>346</v>
      </c>
      <c r="K45" s="20">
        <v>14.302899999999999</v>
      </c>
      <c r="L45" s="20">
        <v>-87.529200000000003</v>
      </c>
      <c r="M45" s="20" t="s">
        <v>347</v>
      </c>
      <c r="N45" s="21" t="s">
        <v>348</v>
      </c>
      <c r="O45" s="21" t="s">
        <v>349</v>
      </c>
    </row>
    <row r="46" spans="2:15" ht="14.25" customHeight="1">
      <c r="B46" s="19" t="str">
        <f>+'LOCALIZA HN'!$J46</f>
        <v>Las Lajas</v>
      </c>
      <c r="C46" s="20" t="s">
        <v>167</v>
      </c>
      <c r="D46" s="20" t="s">
        <v>168</v>
      </c>
      <c r="E46" s="20">
        <v>3</v>
      </c>
      <c r="F46" s="20" t="s">
        <v>256</v>
      </c>
      <c r="G46" s="20" t="s">
        <v>76</v>
      </c>
      <c r="H46" s="20">
        <v>20</v>
      </c>
      <c r="I46" s="57" t="s">
        <v>350</v>
      </c>
      <c r="J46" s="58" t="s">
        <v>351</v>
      </c>
      <c r="K46" s="20">
        <v>14.894399999999999</v>
      </c>
      <c r="L46" s="20">
        <v>-87.632900000000006</v>
      </c>
      <c r="M46" s="20" t="s">
        <v>352</v>
      </c>
      <c r="N46" s="21" t="s">
        <v>353</v>
      </c>
      <c r="O46" s="21" t="s">
        <v>354</v>
      </c>
    </row>
    <row r="47" spans="2:15" ht="14.25" customHeight="1">
      <c r="B47" s="19" t="str">
        <f>+'LOCALIZA HN'!$J47</f>
        <v>Taulabe</v>
      </c>
      <c r="C47" s="20" t="s">
        <v>167</v>
      </c>
      <c r="D47" s="20" t="s">
        <v>168</v>
      </c>
      <c r="E47" s="20">
        <v>3</v>
      </c>
      <c r="F47" s="20" t="s">
        <v>256</v>
      </c>
      <c r="G47" s="20" t="s">
        <v>76</v>
      </c>
      <c r="H47" s="20">
        <v>21</v>
      </c>
      <c r="I47" s="57" t="s">
        <v>355</v>
      </c>
      <c r="J47" s="58" t="s">
        <v>125</v>
      </c>
      <c r="K47" s="20">
        <v>14.7369</v>
      </c>
      <c r="L47" s="20">
        <v>-87.953299999999999</v>
      </c>
      <c r="M47" s="20" t="s">
        <v>356</v>
      </c>
      <c r="N47" s="21" t="s">
        <v>357</v>
      </c>
      <c r="O47" s="21" t="s">
        <v>358</v>
      </c>
    </row>
    <row r="48" spans="2:15" ht="14.25" customHeight="1">
      <c r="B48" s="19" t="str">
        <f>+'LOCALIZA HN'!$J48</f>
        <v>Santa Rosa de Copan</v>
      </c>
      <c r="C48" s="20" t="s">
        <v>167</v>
      </c>
      <c r="D48" s="20" t="s">
        <v>168</v>
      </c>
      <c r="E48" s="20">
        <v>4</v>
      </c>
      <c r="F48" s="20" t="s">
        <v>359</v>
      </c>
      <c r="G48" s="20" t="s">
        <v>80</v>
      </c>
      <c r="H48" s="20">
        <v>1</v>
      </c>
      <c r="I48" s="57" t="s">
        <v>360</v>
      </c>
      <c r="J48" s="58" t="s">
        <v>361</v>
      </c>
      <c r="K48" s="20">
        <v>14.787000000000001</v>
      </c>
      <c r="L48" s="20">
        <v>-88.790099999999995</v>
      </c>
      <c r="M48" s="20" t="s">
        <v>362</v>
      </c>
      <c r="N48" s="21" t="s">
        <v>363</v>
      </c>
      <c r="O48" s="21" t="s">
        <v>364</v>
      </c>
    </row>
    <row r="49" spans="2:15" ht="14.25" customHeight="1">
      <c r="B49" s="19" t="str">
        <f>+'LOCALIZA HN'!$J49</f>
        <v>Cabana</v>
      </c>
      <c r="C49" s="20" t="s">
        <v>167</v>
      </c>
      <c r="D49" s="20" t="s">
        <v>168</v>
      </c>
      <c r="E49" s="20">
        <v>4</v>
      </c>
      <c r="F49" s="20" t="s">
        <v>359</v>
      </c>
      <c r="G49" s="20" t="s">
        <v>80</v>
      </c>
      <c r="H49" s="20">
        <v>2</v>
      </c>
      <c r="I49" s="57" t="s">
        <v>365</v>
      </c>
      <c r="J49" s="58" t="s">
        <v>366</v>
      </c>
      <c r="K49" s="20">
        <v>14.7767</v>
      </c>
      <c r="L49" s="20">
        <v>-89.071799999999996</v>
      </c>
      <c r="M49" s="20" t="s">
        <v>367</v>
      </c>
      <c r="N49" s="21" t="s">
        <v>368</v>
      </c>
      <c r="O49" s="21" t="s">
        <v>369</v>
      </c>
    </row>
    <row r="50" spans="2:15" ht="14.25" customHeight="1">
      <c r="B50" s="19" t="str">
        <f>+'LOCALIZA HN'!$J50</f>
        <v>Concepción</v>
      </c>
      <c r="C50" s="20" t="s">
        <v>167</v>
      </c>
      <c r="D50" s="20" t="s">
        <v>168</v>
      </c>
      <c r="E50" s="20">
        <v>4</v>
      </c>
      <c r="F50" s="20" t="s">
        <v>359</v>
      </c>
      <c r="G50" s="20" t="s">
        <v>80</v>
      </c>
      <c r="H50" s="20">
        <v>3</v>
      </c>
      <c r="I50" s="57" t="s">
        <v>370</v>
      </c>
      <c r="J50" s="58" t="s">
        <v>371</v>
      </c>
      <c r="K50" s="20">
        <v>14.882400000000001</v>
      </c>
      <c r="L50" s="20">
        <v>-88.884399999999999</v>
      </c>
      <c r="M50" s="20" t="s">
        <v>372</v>
      </c>
      <c r="N50" s="21" t="s">
        <v>373</v>
      </c>
      <c r="O50" s="21" t="s">
        <v>374</v>
      </c>
    </row>
    <row r="51" spans="2:15" ht="14.25" customHeight="1">
      <c r="B51" s="19" t="str">
        <f>+'LOCALIZA HN'!$J51</f>
        <v>Copan Ruinas</v>
      </c>
      <c r="C51" s="20" t="s">
        <v>167</v>
      </c>
      <c r="D51" s="20" t="s">
        <v>168</v>
      </c>
      <c r="E51" s="20">
        <v>4</v>
      </c>
      <c r="F51" s="20" t="s">
        <v>359</v>
      </c>
      <c r="G51" s="20" t="s">
        <v>80</v>
      </c>
      <c r="H51" s="20">
        <v>4</v>
      </c>
      <c r="I51" s="57" t="s">
        <v>375</v>
      </c>
      <c r="J51" s="58" t="s">
        <v>376</v>
      </c>
      <c r="K51" s="20">
        <v>14.850300000000001</v>
      </c>
      <c r="L51" s="20">
        <v>-89.178899999999999</v>
      </c>
      <c r="M51" s="20" t="s">
        <v>377</v>
      </c>
      <c r="N51" s="21" t="s">
        <v>378</v>
      </c>
      <c r="O51" s="21" t="s">
        <v>379</v>
      </c>
    </row>
    <row r="52" spans="2:15" ht="14.25" customHeight="1">
      <c r="B52" s="19" t="str">
        <f>+'LOCALIZA HN'!$J52</f>
        <v>Corquin</v>
      </c>
      <c r="C52" s="20" t="s">
        <v>167</v>
      </c>
      <c r="D52" s="20" t="s">
        <v>168</v>
      </c>
      <c r="E52" s="20">
        <v>4</v>
      </c>
      <c r="F52" s="20" t="s">
        <v>359</v>
      </c>
      <c r="G52" s="20" t="s">
        <v>80</v>
      </c>
      <c r="H52" s="20">
        <v>5</v>
      </c>
      <c r="I52" s="57" t="s">
        <v>380</v>
      </c>
      <c r="J52" s="58" t="s">
        <v>381</v>
      </c>
      <c r="K52" s="20">
        <v>14.5632</v>
      </c>
      <c r="L52" s="20">
        <v>-88.881100000000004</v>
      </c>
      <c r="M52" s="20" t="s">
        <v>382</v>
      </c>
      <c r="N52" s="21" t="s">
        <v>383</v>
      </c>
      <c r="O52" s="21" t="s">
        <v>384</v>
      </c>
    </row>
    <row r="53" spans="2:15" ht="14.25" customHeight="1">
      <c r="B53" s="19" t="str">
        <f>+'LOCALIZA HN'!$J53</f>
        <v>Cucuyagua</v>
      </c>
      <c r="C53" s="20" t="s">
        <v>167</v>
      </c>
      <c r="D53" s="20" t="s">
        <v>168</v>
      </c>
      <c r="E53" s="20">
        <v>4</v>
      </c>
      <c r="F53" s="20" t="s">
        <v>359</v>
      </c>
      <c r="G53" s="20" t="s">
        <v>80</v>
      </c>
      <c r="H53" s="20">
        <v>6</v>
      </c>
      <c r="I53" s="57" t="s">
        <v>385</v>
      </c>
      <c r="J53" s="58" t="s">
        <v>386</v>
      </c>
      <c r="K53" s="20">
        <v>14.69</v>
      </c>
      <c r="L53" s="20">
        <v>-88.843599999999995</v>
      </c>
      <c r="M53" s="20" t="s">
        <v>387</v>
      </c>
      <c r="N53" s="21" t="s">
        <v>388</v>
      </c>
      <c r="O53" s="21" t="s">
        <v>389</v>
      </c>
    </row>
    <row r="54" spans="2:15" ht="14.25" customHeight="1">
      <c r="B54" s="19" t="str">
        <f>+'LOCALIZA HN'!$J54</f>
        <v>Dolores</v>
      </c>
      <c r="C54" s="20" t="s">
        <v>167</v>
      </c>
      <c r="D54" s="20" t="s">
        <v>168</v>
      </c>
      <c r="E54" s="20">
        <v>4</v>
      </c>
      <c r="F54" s="20" t="s">
        <v>359</v>
      </c>
      <c r="G54" s="20" t="s">
        <v>80</v>
      </c>
      <c r="H54" s="20">
        <v>7</v>
      </c>
      <c r="I54" s="57" t="s">
        <v>390</v>
      </c>
      <c r="J54" s="58" t="s">
        <v>391</v>
      </c>
      <c r="K54" s="20">
        <v>14.8855</v>
      </c>
      <c r="L54" s="20">
        <v>-88.823099999999997</v>
      </c>
      <c r="M54" s="20" t="s">
        <v>392</v>
      </c>
      <c r="N54" s="21" t="s">
        <v>393</v>
      </c>
      <c r="O54" s="21" t="s">
        <v>394</v>
      </c>
    </row>
    <row r="55" spans="2:15" ht="14.25" customHeight="1">
      <c r="B55" s="19" t="str">
        <f>+'LOCALIZA HN'!$J55</f>
        <v>Dulce Nombre</v>
      </c>
      <c r="C55" s="20" t="s">
        <v>167</v>
      </c>
      <c r="D55" s="20" t="s">
        <v>168</v>
      </c>
      <c r="E55" s="20">
        <v>4</v>
      </c>
      <c r="F55" s="20" t="s">
        <v>359</v>
      </c>
      <c r="G55" s="20" t="s">
        <v>80</v>
      </c>
      <c r="H55" s="20">
        <v>8</v>
      </c>
      <c r="I55" s="57" t="s">
        <v>395</v>
      </c>
      <c r="J55" s="58" t="s">
        <v>396</v>
      </c>
      <c r="K55" s="20">
        <v>14.862</v>
      </c>
      <c r="L55" s="20">
        <v>-88.838499999999996</v>
      </c>
      <c r="M55" s="20" t="s">
        <v>397</v>
      </c>
      <c r="N55" s="21" t="s">
        <v>398</v>
      </c>
      <c r="O55" s="21" t="s">
        <v>399</v>
      </c>
    </row>
    <row r="56" spans="2:15" ht="14.25" customHeight="1">
      <c r="B56" s="19" t="str">
        <f>+'LOCALIZA HN'!$J56</f>
        <v>El Paraiso</v>
      </c>
      <c r="C56" s="20" t="s">
        <v>167</v>
      </c>
      <c r="D56" s="20" t="s">
        <v>168</v>
      </c>
      <c r="E56" s="20">
        <v>4</v>
      </c>
      <c r="F56" s="20" t="s">
        <v>359</v>
      </c>
      <c r="G56" s="20" t="s">
        <v>80</v>
      </c>
      <c r="H56" s="20">
        <v>9</v>
      </c>
      <c r="I56" s="57" t="s">
        <v>400</v>
      </c>
      <c r="J56" s="58" t="s">
        <v>129</v>
      </c>
      <c r="K56" s="20">
        <v>15.054399999999999</v>
      </c>
      <c r="L56" s="20">
        <v>-88.987099999999998</v>
      </c>
      <c r="M56" s="20" t="s">
        <v>401</v>
      </c>
      <c r="N56" s="21" t="s">
        <v>402</v>
      </c>
      <c r="O56" s="21" t="s">
        <v>403</v>
      </c>
    </row>
    <row r="57" spans="2:15" ht="14.25" customHeight="1">
      <c r="B57" s="19" t="str">
        <f>+'LOCALIZA HN'!$J57</f>
        <v>Florida</v>
      </c>
      <c r="C57" s="20" t="s">
        <v>167</v>
      </c>
      <c r="D57" s="20" t="s">
        <v>168</v>
      </c>
      <c r="E57" s="20">
        <v>4</v>
      </c>
      <c r="F57" s="20" t="s">
        <v>359</v>
      </c>
      <c r="G57" s="20" t="s">
        <v>80</v>
      </c>
      <c r="H57" s="20">
        <v>10</v>
      </c>
      <c r="I57" s="57" t="s">
        <v>404</v>
      </c>
      <c r="J57" s="58" t="s">
        <v>405</v>
      </c>
      <c r="K57" s="20">
        <v>15.167299999999999</v>
      </c>
      <c r="L57" s="20">
        <v>-88.816699999999997</v>
      </c>
      <c r="M57" s="20" t="s">
        <v>406</v>
      </c>
      <c r="N57" s="21" t="s">
        <v>407</v>
      </c>
      <c r="O57" s="21" t="s">
        <v>408</v>
      </c>
    </row>
    <row r="58" spans="2:15" ht="14.25" customHeight="1">
      <c r="B58" s="19" t="str">
        <f>+'LOCALIZA HN'!$J58</f>
        <v>La Jigua</v>
      </c>
      <c r="C58" s="20" t="s">
        <v>167</v>
      </c>
      <c r="D58" s="20" t="s">
        <v>168</v>
      </c>
      <c r="E58" s="20">
        <v>4</v>
      </c>
      <c r="F58" s="20" t="s">
        <v>359</v>
      </c>
      <c r="G58" s="20" t="s">
        <v>80</v>
      </c>
      <c r="H58" s="20">
        <v>11</v>
      </c>
      <c r="I58" s="57" t="s">
        <v>409</v>
      </c>
      <c r="J58" s="58" t="s">
        <v>410</v>
      </c>
      <c r="K58" s="20">
        <v>15.1104</v>
      </c>
      <c r="L58" s="20">
        <v>-88.764399999999995</v>
      </c>
      <c r="M58" s="20" t="s">
        <v>411</v>
      </c>
      <c r="N58" s="21" t="s">
        <v>412</v>
      </c>
      <c r="O58" s="21" t="s">
        <v>413</v>
      </c>
    </row>
    <row r="59" spans="2:15" ht="14.25" customHeight="1">
      <c r="B59" s="19" t="str">
        <f>+'LOCALIZA HN'!$J59</f>
        <v>La Union</v>
      </c>
      <c r="C59" s="20" t="s">
        <v>167</v>
      </c>
      <c r="D59" s="20" t="s">
        <v>168</v>
      </c>
      <c r="E59" s="20">
        <v>4</v>
      </c>
      <c r="F59" s="20" t="s">
        <v>359</v>
      </c>
      <c r="G59" s="20" t="s">
        <v>80</v>
      </c>
      <c r="H59" s="20">
        <v>12</v>
      </c>
      <c r="I59" s="57" t="s">
        <v>414</v>
      </c>
      <c r="J59" s="58" t="s">
        <v>43</v>
      </c>
      <c r="K59" s="20">
        <v>14.698700000000001</v>
      </c>
      <c r="L59" s="20">
        <v>-88.948499999999996</v>
      </c>
      <c r="M59" s="20" t="s">
        <v>415</v>
      </c>
      <c r="N59" s="21" t="s">
        <v>416</v>
      </c>
      <c r="O59" s="21" t="s">
        <v>417</v>
      </c>
    </row>
    <row r="60" spans="2:15" ht="14.25" customHeight="1">
      <c r="B60" s="19" t="str">
        <f>+'LOCALIZA HN'!$J60</f>
        <v>Nueva Arcadia</v>
      </c>
      <c r="C60" s="20" t="s">
        <v>167</v>
      </c>
      <c r="D60" s="20" t="s">
        <v>168</v>
      </c>
      <c r="E60" s="20">
        <v>4</v>
      </c>
      <c r="F60" s="20" t="s">
        <v>359</v>
      </c>
      <c r="G60" s="20" t="s">
        <v>80</v>
      </c>
      <c r="H60" s="20">
        <v>13</v>
      </c>
      <c r="I60" s="57" t="s">
        <v>418</v>
      </c>
      <c r="J60" s="58" t="s">
        <v>81</v>
      </c>
      <c r="K60" s="20">
        <v>15.090299999999999</v>
      </c>
      <c r="L60" s="20">
        <v>-88.705200000000005</v>
      </c>
      <c r="M60" s="20" t="s">
        <v>419</v>
      </c>
      <c r="N60" s="21" t="s">
        <v>420</v>
      </c>
      <c r="O60" s="21" t="s">
        <v>421</v>
      </c>
    </row>
    <row r="61" spans="2:15" ht="14.25" customHeight="1">
      <c r="B61" s="19" t="str">
        <f>+'LOCALIZA HN'!$J61</f>
        <v>San Agustin</v>
      </c>
      <c r="C61" s="20" t="s">
        <v>167</v>
      </c>
      <c r="D61" s="20" t="s">
        <v>168</v>
      </c>
      <c r="E61" s="20">
        <v>4</v>
      </c>
      <c r="F61" s="20" t="s">
        <v>359</v>
      </c>
      <c r="G61" s="20" t="s">
        <v>80</v>
      </c>
      <c r="H61" s="20">
        <v>14</v>
      </c>
      <c r="I61" s="57" t="s">
        <v>422</v>
      </c>
      <c r="J61" s="58" t="s">
        <v>423</v>
      </c>
      <c r="K61" s="20">
        <v>14.815200000000001</v>
      </c>
      <c r="L61" s="20">
        <v>-88.930499999999995</v>
      </c>
      <c r="M61" s="20" t="s">
        <v>424</v>
      </c>
      <c r="N61" s="21" t="s">
        <v>425</v>
      </c>
      <c r="O61" s="21" t="s">
        <v>426</v>
      </c>
    </row>
    <row r="62" spans="2:15" ht="14.25" customHeight="1">
      <c r="B62" s="19" t="str">
        <f>+'LOCALIZA HN'!$J62</f>
        <v>San Antonio</v>
      </c>
      <c r="C62" s="20" t="s">
        <v>167</v>
      </c>
      <c r="D62" s="20" t="s">
        <v>168</v>
      </c>
      <c r="E62" s="20">
        <v>4</v>
      </c>
      <c r="F62" s="20" t="s">
        <v>359</v>
      </c>
      <c r="G62" s="20" t="s">
        <v>80</v>
      </c>
      <c r="H62" s="20">
        <v>15</v>
      </c>
      <c r="I62" s="57" t="s">
        <v>427</v>
      </c>
      <c r="J62" s="58" t="s">
        <v>428</v>
      </c>
      <c r="K62" s="20">
        <v>15.0525</v>
      </c>
      <c r="L62" s="20">
        <v>-88.888099999999994</v>
      </c>
      <c r="M62" s="20" t="s">
        <v>429</v>
      </c>
      <c r="N62" s="21" t="s">
        <v>430</v>
      </c>
      <c r="O62" s="21" t="s">
        <v>431</v>
      </c>
    </row>
    <row r="63" spans="2:15" ht="14.25" customHeight="1">
      <c r="B63" s="19" t="str">
        <f>+'LOCALIZA HN'!$J63</f>
        <v>San Jeronimo</v>
      </c>
      <c r="C63" s="20" t="s">
        <v>167</v>
      </c>
      <c r="D63" s="20" t="s">
        <v>168</v>
      </c>
      <c r="E63" s="20">
        <v>4</v>
      </c>
      <c r="F63" s="20" t="s">
        <v>359</v>
      </c>
      <c r="G63" s="20" t="s">
        <v>80</v>
      </c>
      <c r="H63" s="20">
        <v>16</v>
      </c>
      <c r="I63" s="57" t="s">
        <v>432</v>
      </c>
      <c r="J63" s="58" t="s">
        <v>433</v>
      </c>
      <c r="K63" s="20">
        <v>14.960699999999999</v>
      </c>
      <c r="L63" s="20">
        <v>-88.899600000000007</v>
      </c>
      <c r="M63" s="20" t="s">
        <v>434</v>
      </c>
      <c r="N63" s="21" t="s">
        <v>435</v>
      </c>
      <c r="O63" s="21" t="s">
        <v>436</v>
      </c>
    </row>
    <row r="64" spans="2:15" ht="14.25" customHeight="1">
      <c r="B64" s="19" t="str">
        <f>+'LOCALIZA HN'!$J64</f>
        <v>San Jose</v>
      </c>
      <c r="C64" s="20" t="s">
        <v>167</v>
      </c>
      <c r="D64" s="20" t="s">
        <v>168</v>
      </c>
      <c r="E64" s="20">
        <v>4</v>
      </c>
      <c r="F64" s="20" t="s">
        <v>359</v>
      </c>
      <c r="G64" s="20" t="s">
        <v>80</v>
      </c>
      <c r="H64" s="20">
        <v>17</v>
      </c>
      <c r="I64" s="57" t="s">
        <v>437</v>
      </c>
      <c r="J64" s="58" t="s">
        <v>438</v>
      </c>
      <c r="K64" s="20">
        <v>14.9137</v>
      </c>
      <c r="L64" s="20">
        <v>-88.714500000000001</v>
      </c>
      <c r="M64" s="20" t="s">
        <v>439</v>
      </c>
      <c r="N64" s="21" t="s">
        <v>440</v>
      </c>
      <c r="O64" s="21" t="s">
        <v>441</v>
      </c>
    </row>
    <row r="65" spans="2:15" ht="14.25" customHeight="1">
      <c r="B65" s="19" t="str">
        <f>+'LOCALIZA HN'!$J65</f>
        <v>San Juan de Opoa</v>
      </c>
      <c r="C65" s="20" t="s">
        <v>167</v>
      </c>
      <c r="D65" s="20" t="s">
        <v>168</v>
      </c>
      <c r="E65" s="20">
        <v>4</v>
      </c>
      <c r="F65" s="20" t="s">
        <v>359</v>
      </c>
      <c r="G65" s="20" t="s">
        <v>80</v>
      </c>
      <c r="H65" s="20">
        <v>18</v>
      </c>
      <c r="I65" s="57" t="s">
        <v>442</v>
      </c>
      <c r="J65" s="58" t="s">
        <v>443</v>
      </c>
      <c r="K65" s="20">
        <v>14.8124</v>
      </c>
      <c r="L65" s="20">
        <v>-88.708100000000002</v>
      </c>
      <c r="M65" s="20" t="s">
        <v>444</v>
      </c>
      <c r="N65" s="21" t="s">
        <v>445</v>
      </c>
      <c r="O65" s="21" t="s">
        <v>446</v>
      </c>
    </row>
    <row r="66" spans="2:15" ht="14.25" customHeight="1">
      <c r="B66" s="19" t="str">
        <f>+'LOCALIZA HN'!$J66</f>
        <v>San Nicolas</v>
      </c>
      <c r="C66" s="20" t="s">
        <v>167</v>
      </c>
      <c r="D66" s="20" t="s">
        <v>168</v>
      </c>
      <c r="E66" s="20">
        <v>4</v>
      </c>
      <c r="F66" s="20" t="s">
        <v>359</v>
      </c>
      <c r="G66" s="20" t="s">
        <v>80</v>
      </c>
      <c r="H66" s="20">
        <v>19</v>
      </c>
      <c r="I66" s="57" t="s">
        <v>447</v>
      </c>
      <c r="J66" s="58" t="s">
        <v>448</v>
      </c>
      <c r="K66" s="20">
        <v>14.9945</v>
      </c>
      <c r="L66" s="20">
        <v>-88.753500000000003</v>
      </c>
      <c r="M66" s="20" t="s">
        <v>449</v>
      </c>
      <c r="N66" s="21" t="s">
        <v>450</v>
      </c>
      <c r="O66" s="21" t="s">
        <v>451</v>
      </c>
    </row>
    <row r="67" spans="2:15" ht="14.25" customHeight="1">
      <c r="B67" s="19" t="str">
        <f>+'LOCALIZA HN'!$J67</f>
        <v>San Pedro</v>
      </c>
      <c r="C67" s="20" t="s">
        <v>167</v>
      </c>
      <c r="D67" s="20" t="s">
        <v>168</v>
      </c>
      <c r="E67" s="20">
        <v>4</v>
      </c>
      <c r="F67" s="20" t="s">
        <v>359</v>
      </c>
      <c r="G67" s="20" t="s">
        <v>80</v>
      </c>
      <c r="H67" s="20">
        <v>20</v>
      </c>
      <c r="I67" s="57" t="s">
        <v>452</v>
      </c>
      <c r="J67" s="58" t="s">
        <v>453</v>
      </c>
      <c r="K67" s="20">
        <v>14.617599999999999</v>
      </c>
      <c r="L67" s="20">
        <v>-88.809100000000001</v>
      </c>
      <c r="M67" s="20" t="s">
        <v>454</v>
      </c>
      <c r="N67" s="21" t="s">
        <v>455</v>
      </c>
      <c r="O67" s="21" t="s">
        <v>456</v>
      </c>
    </row>
    <row r="68" spans="2:15" ht="14.25" customHeight="1">
      <c r="B68" s="19" t="str">
        <f>+'LOCALIZA HN'!$J68</f>
        <v>Santa Rita</v>
      </c>
      <c r="C68" s="20" t="s">
        <v>167</v>
      </c>
      <c r="D68" s="20" t="s">
        <v>168</v>
      </c>
      <c r="E68" s="20">
        <v>4</v>
      </c>
      <c r="F68" s="20" t="s">
        <v>359</v>
      </c>
      <c r="G68" s="20" t="s">
        <v>80</v>
      </c>
      <c r="H68" s="20">
        <v>21</v>
      </c>
      <c r="I68" s="57" t="s">
        <v>457</v>
      </c>
      <c r="J68" s="58" t="s">
        <v>126</v>
      </c>
      <c r="K68" s="20">
        <v>14.886799999999999</v>
      </c>
      <c r="L68" s="20">
        <v>-89.036000000000001</v>
      </c>
      <c r="M68" s="20" t="s">
        <v>458</v>
      </c>
      <c r="N68" s="21" t="s">
        <v>459</v>
      </c>
      <c r="O68" s="21" t="s">
        <v>460</v>
      </c>
    </row>
    <row r="69" spans="2:15" ht="14.25" customHeight="1">
      <c r="B69" s="19" t="str">
        <f>+'LOCALIZA HN'!$J69</f>
        <v>Trinidad de Copan</v>
      </c>
      <c r="C69" s="20" t="s">
        <v>167</v>
      </c>
      <c r="D69" s="20" t="s">
        <v>168</v>
      </c>
      <c r="E69" s="20">
        <v>4</v>
      </c>
      <c r="F69" s="20" t="s">
        <v>359</v>
      </c>
      <c r="G69" s="20" t="s">
        <v>80</v>
      </c>
      <c r="H69" s="20">
        <v>22</v>
      </c>
      <c r="I69" s="57" t="s">
        <v>461</v>
      </c>
      <c r="J69" s="58" t="s">
        <v>462</v>
      </c>
      <c r="K69" s="20">
        <v>14.9497</v>
      </c>
      <c r="L69" s="20">
        <v>-88.775199999999998</v>
      </c>
      <c r="M69" s="20" t="s">
        <v>463</v>
      </c>
      <c r="N69" s="21" t="s">
        <v>464</v>
      </c>
      <c r="O69" s="21" t="s">
        <v>465</v>
      </c>
    </row>
    <row r="70" spans="2:15" ht="14.25" customHeight="1">
      <c r="B70" s="19" t="str">
        <f>+'LOCALIZA HN'!$J70</f>
        <v>Veracruz</v>
      </c>
      <c r="C70" s="20" t="s">
        <v>167</v>
      </c>
      <c r="D70" s="20" t="s">
        <v>168</v>
      </c>
      <c r="E70" s="20">
        <v>4</v>
      </c>
      <c r="F70" s="20" t="s">
        <v>359</v>
      </c>
      <c r="G70" s="20" t="s">
        <v>80</v>
      </c>
      <c r="H70" s="20">
        <v>23</v>
      </c>
      <c r="I70" s="57" t="s">
        <v>466</v>
      </c>
      <c r="J70" s="58" t="s">
        <v>467</v>
      </c>
      <c r="K70" s="20">
        <v>14.8874</v>
      </c>
      <c r="L70" s="20">
        <v>-88.787999999999997</v>
      </c>
      <c r="M70" s="20" t="s">
        <v>468</v>
      </c>
      <c r="N70" s="21" t="s">
        <v>469</v>
      </c>
      <c r="O70" s="21" t="s">
        <v>470</v>
      </c>
    </row>
    <row r="71" spans="2:15" ht="14.25" customHeight="1">
      <c r="B71" s="19" t="str">
        <f>+'LOCALIZA HN'!$J71</f>
        <v>San Pedro Sula</v>
      </c>
      <c r="C71" s="20" t="s">
        <v>167</v>
      </c>
      <c r="D71" s="20" t="s">
        <v>168</v>
      </c>
      <c r="E71" s="20">
        <v>5</v>
      </c>
      <c r="F71" s="20" t="s">
        <v>471</v>
      </c>
      <c r="G71" s="20" t="s">
        <v>32</v>
      </c>
      <c r="H71" s="20">
        <v>1</v>
      </c>
      <c r="I71" s="57" t="s">
        <v>472</v>
      </c>
      <c r="J71" s="58" t="s">
        <v>33</v>
      </c>
      <c r="K71" s="20">
        <v>15.5151</v>
      </c>
      <c r="L71" s="20">
        <v>-88.114599999999996</v>
      </c>
      <c r="M71" s="20" t="s">
        <v>473</v>
      </c>
      <c r="N71" s="21" t="s">
        <v>474</v>
      </c>
      <c r="O71" s="21" t="s">
        <v>475</v>
      </c>
    </row>
    <row r="72" spans="2:15" ht="14.25" customHeight="1">
      <c r="B72" s="19" t="str">
        <f>+'LOCALIZA HN'!$J72</f>
        <v>Choloma</v>
      </c>
      <c r="C72" s="20" t="s">
        <v>167</v>
      </c>
      <c r="D72" s="20" t="s">
        <v>168</v>
      </c>
      <c r="E72" s="20">
        <v>5</v>
      </c>
      <c r="F72" s="20" t="s">
        <v>471</v>
      </c>
      <c r="G72" s="20" t="s">
        <v>32</v>
      </c>
      <c r="H72" s="20">
        <v>2</v>
      </c>
      <c r="I72" s="57" t="s">
        <v>476</v>
      </c>
      <c r="J72" s="58" t="s">
        <v>48</v>
      </c>
      <c r="K72" s="20">
        <v>15.6435</v>
      </c>
      <c r="L72" s="20">
        <v>-87.933999999999997</v>
      </c>
      <c r="M72" s="20" t="s">
        <v>477</v>
      </c>
      <c r="N72" s="21" t="s">
        <v>478</v>
      </c>
      <c r="O72" s="21" t="s">
        <v>479</v>
      </c>
    </row>
    <row r="73" spans="2:15" ht="14.25" customHeight="1">
      <c r="B73" s="19" t="str">
        <f>+'LOCALIZA HN'!$J73</f>
        <v>Omoa</v>
      </c>
      <c r="C73" s="20" t="s">
        <v>167</v>
      </c>
      <c r="D73" s="20" t="s">
        <v>168</v>
      </c>
      <c r="E73" s="20">
        <v>5</v>
      </c>
      <c r="F73" s="20" t="s">
        <v>471</v>
      </c>
      <c r="G73" s="20" t="s">
        <v>32</v>
      </c>
      <c r="H73" s="20">
        <v>3</v>
      </c>
      <c r="I73" s="57" t="s">
        <v>480</v>
      </c>
      <c r="J73" s="58" t="s">
        <v>92</v>
      </c>
      <c r="K73" s="20">
        <v>15.6675</v>
      </c>
      <c r="L73" s="20">
        <v>-88.214399999999998</v>
      </c>
      <c r="M73" s="20" t="s">
        <v>481</v>
      </c>
      <c r="N73" s="21" t="s">
        <v>482</v>
      </c>
      <c r="O73" s="21" t="s">
        <v>483</v>
      </c>
    </row>
    <row r="74" spans="2:15" ht="14.25" customHeight="1">
      <c r="B74" s="19" t="str">
        <f>+'LOCALIZA HN'!$J74</f>
        <v>Pimienta</v>
      </c>
      <c r="C74" s="20" t="s">
        <v>167</v>
      </c>
      <c r="D74" s="20" t="s">
        <v>168</v>
      </c>
      <c r="E74" s="20">
        <v>5</v>
      </c>
      <c r="F74" s="20" t="s">
        <v>471</v>
      </c>
      <c r="G74" s="20" t="s">
        <v>32</v>
      </c>
      <c r="H74" s="20">
        <v>4</v>
      </c>
      <c r="I74" s="57" t="s">
        <v>484</v>
      </c>
      <c r="J74" s="58" t="s">
        <v>70</v>
      </c>
      <c r="K74" s="20">
        <v>15.2746</v>
      </c>
      <c r="L74" s="20">
        <v>-87.970200000000006</v>
      </c>
      <c r="M74" s="20" t="s">
        <v>485</v>
      </c>
      <c r="N74" s="21" t="s">
        <v>486</v>
      </c>
      <c r="O74" s="21" t="s">
        <v>487</v>
      </c>
    </row>
    <row r="75" spans="2:15" ht="14.25" customHeight="1">
      <c r="B75" s="19" t="str">
        <f>+'LOCALIZA HN'!$J75</f>
        <v>Potrerillos</v>
      </c>
      <c r="C75" s="20" t="s">
        <v>167</v>
      </c>
      <c r="D75" s="20" t="s">
        <v>168</v>
      </c>
      <c r="E75" s="20">
        <v>5</v>
      </c>
      <c r="F75" s="20" t="s">
        <v>471</v>
      </c>
      <c r="G75" s="20" t="s">
        <v>32</v>
      </c>
      <c r="H75" s="20">
        <v>5</v>
      </c>
      <c r="I75" s="57" t="s">
        <v>488</v>
      </c>
      <c r="J75" s="58" t="s">
        <v>72</v>
      </c>
      <c r="K75" s="20">
        <v>15.197699999999999</v>
      </c>
      <c r="L75" s="20">
        <v>-87.960099999999997</v>
      </c>
      <c r="M75" s="20" t="s">
        <v>489</v>
      </c>
      <c r="N75" s="21" t="s">
        <v>490</v>
      </c>
      <c r="O75" s="21" t="s">
        <v>491</v>
      </c>
    </row>
    <row r="76" spans="2:15" ht="14.25" customHeight="1">
      <c r="B76" s="19" t="str">
        <f>+'LOCALIZA HN'!$J76</f>
        <v>Puerto Cortes</v>
      </c>
      <c r="C76" s="20" t="s">
        <v>167</v>
      </c>
      <c r="D76" s="20" t="s">
        <v>168</v>
      </c>
      <c r="E76" s="20">
        <v>5</v>
      </c>
      <c r="F76" s="20" t="s">
        <v>471</v>
      </c>
      <c r="G76" s="20" t="s">
        <v>32</v>
      </c>
      <c r="H76" s="20">
        <v>6</v>
      </c>
      <c r="I76" s="57" t="s">
        <v>492</v>
      </c>
      <c r="J76" s="58" t="s">
        <v>38</v>
      </c>
      <c r="K76" s="20">
        <v>15.7897</v>
      </c>
      <c r="L76" s="20">
        <v>-87.846000000000004</v>
      </c>
      <c r="M76" s="20" t="s">
        <v>493</v>
      </c>
      <c r="N76" s="21" t="s">
        <v>494</v>
      </c>
      <c r="O76" s="21" t="s">
        <v>495</v>
      </c>
    </row>
    <row r="77" spans="2:15" ht="14.25" customHeight="1">
      <c r="B77" s="19" t="str">
        <f>+'LOCALIZA HN'!$J77</f>
        <v>San Antonio de Cortes</v>
      </c>
      <c r="C77" s="20" t="s">
        <v>167</v>
      </c>
      <c r="D77" s="20" t="s">
        <v>168</v>
      </c>
      <c r="E77" s="20">
        <v>5</v>
      </c>
      <c r="F77" s="20" t="s">
        <v>471</v>
      </c>
      <c r="G77" s="20" t="s">
        <v>32</v>
      </c>
      <c r="H77" s="20">
        <v>7</v>
      </c>
      <c r="I77" s="57" t="s">
        <v>496</v>
      </c>
      <c r="J77" s="58" t="s">
        <v>497</v>
      </c>
      <c r="K77" s="20">
        <v>15.1311</v>
      </c>
      <c r="L77" s="20">
        <v>-88.027600000000007</v>
      </c>
      <c r="M77" s="20" t="s">
        <v>498</v>
      </c>
      <c r="N77" s="21" t="s">
        <v>499</v>
      </c>
      <c r="O77" s="21" t="s">
        <v>500</v>
      </c>
    </row>
    <row r="78" spans="2:15" ht="14.25" customHeight="1">
      <c r="B78" s="19" t="str">
        <f>+'LOCALIZA HN'!$J78</f>
        <v>San Francisco de Yojoa</v>
      </c>
      <c r="C78" s="20" t="s">
        <v>167</v>
      </c>
      <c r="D78" s="20" t="s">
        <v>168</v>
      </c>
      <c r="E78" s="20">
        <v>5</v>
      </c>
      <c r="F78" s="20" t="s">
        <v>471</v>
      </c>
      <c r="G78" s="20" t="s">
        <v>32</v>
      </c>
      <c r="H78" s="20">
        <v>8</v>
      </c>
      <c r="I78" s="57" t="s">
        <v>501</v>
      </c>
      <c r="J78" s="58" t="s">
        <v>91</v>
      </c>
      <c r="K78" s="20">
        <v>15.0252</v>
      </c>
      <c r="L78" s="20">
        <v>-87.9863</v>
      </c>
      <c r="M78" s="20" t="s">
        <v>502</v>
      </c>
      <c r="N78" s="21" t="s">
        <v>503</v>
      </c>
      <c r="O78" s="21" t="s">
        <v>504</v>
      </c>
    </row>
    <row r="79" spans="2:15" ht="14.25" customHeight="1">
      <c r="B79" s="19" t="str">
        <f>+'LOCALIZA HN'!$J79</f>
        <v>San Manuel</v>
      </c>
      <c r="C79" s="20" t="s">
        <v>167</v>
      </c>
      <c r="D79" s="20" t="s">
        <v>168</v>
      </c>
      <c r="E79" s="20">
        <v>5</v>
      </c>
      <c r="F79" s="20" t="s">
        <v>471</v>
      </c>
      <c r="G79" s="20" t="s">
        <v>32</v>
      </c>
      <c r="H79" s="20">
        <v>9</v>
      </c>
      <c r="I79" s="57" t="s">
        <v>505</v>
      </c>
      <c r="J79" s="58" t="s">
        <v>56</v>
      </c>
      <c r="K79" s="20">
        <v>15.3802</v>
      </c>
      <c r="L79" s="20">
        <v>-87.899699999999996</v>
      </c>
      <c r="M79" s="20" t="s">
        <v>506</v>
      </c>
      <c r="N79" s="21" t="s">
        <v>507</v>
      </c>
      <c r="O79" s="21" t="s">
        <v>508</v>
      </c>
    </row>
    <row r="80" spans="2:15" ht="14.25" customHeight="1">
      <c r="B80" s="19" t="str">
        <f>+'LOCALIZA HN'!$J80</f>
        <v>Santa Cruz de Yojoa</v>
      </c>
      <c r="C80" s="20" t="s">
        <v>167</v>
      </c>
      <c r="D80" s="20" t="s">
        <v>168</v>
      </c>
      <c r="E80" s="20">
        <v>5</v>
      </c>
      <c r="F80" s="20" t="s">
        <v>471</v>
      </c>
      <c r="G80" s="20" t="s">
        <v>32</v>
      </c>
      <c r="H80" s="20">
        <v>10</v>
      </c>
      <c r="I80" s="57" t="s">
        <v>509</v>
      </c>
      <c r="J80" s="58" t="s">
        <v>55</v>
      </c>
      <c r="K80" s="20">
        <v>15.012700000000001</v>
      </c>
      <c r="L80" s="20">
        <v>-87.871499999999997</v>
      </c>
      <c r="M80" s="20" t="s">
        <v>510</v>
      </c>
      <c r="N80" s="21" t="s">
        <v>511</v>
      </c>
      <c r="O80" s="21" t="s">
        <v>512</v>
      </c>
    </row>
    <row r="81" spans="2:15" ht="14.25" customHeight="1">
      <c r="B81" s="19" t="str">
        <f>+'LOCALIZA HN'!$J81</f>
        <v>Villanueva</v>
      </c>
      <c r="C81" s="20" t="s">
        <v>167</v>
      </c>
      <c r="D81" s="20" t="s">
        <v>168</v>
      </c>
      <c r="E81" s="20">
        <v>5</v>
      </c>
      <c r="F81" s="20" t="s">
        <v>471</v>
      </c>
      <c r="G81" s="20" t="s">
        <v>32</v>
      </c>
      <c r="H81" s="20">
        <v>11</v>
      </c>
      <c r="I81" s="57" t="s">
        <v>513</v>
      </c>
      <c r="J81" s="58" t="s">
        <v>39</v>
      </c>
      <c r="K81" s="20">
        <v>15.3307</v>
      </c>
      <c r="L81" s="20">
        <v>-88.047399999999996</v>
      </c>
      <c r="M81" s="20" t="s">
        <v>514</v>
      </c>
      <c r="N81" s="21" t="s">
        <v>515</v>
      </c>
      <c r="O81" s="21" t="s">
        <v>516</v>
      </c>
    </row>
    <row r="82" spans="2:15" ht="14.25" customHeight="1">
      <c r="B82" s="19" t="str">
        <f>+'LOCALIZA HN'!$J82</f>
        <v>La Lima</v>
      </c>
      <c r="C82" s="20" t="s">
        <v>167</v>
      </c>
      <c r="D82" s="20" t="s">
        <v>168</v>
      </c>
      <c r="E82" s="20">
        <v>5</v>
      </c>
      <c r="F82" s="20" t="s">
        <v>471</v>
      </c>
      <c r="G82" s="20" t="s">
        <v>32</v>
      </c>
      <c r="H82" s="20">
        <v>12</v>
      </c>
      <c r="I82" s="57" t="s">
        <v>517</v>
      </c>
      <c r="J82" s="58" t="s">
        <v>49</v>
      </c>
      <c r="K82" s="20">
        <v>15.484500000000001</v>
      </c>
      <c r="L82" s="20">
        <v>-87.869299999999996</v>
      </c>
      <c r="M82" s="20" t="s">
        <v>518</v>
      </c>
      <c r="N82" s="21" t="s">
        <v>519</v>
      </c>
      <c r="O82" s="21" t="s">
        <v>520</v>
      </c>
    </row>
    <row r="83" spans="2:15" ht="14.25" customHeight="1">
      <c r="B83" s="19" t="str">
        <f>+'LOCALIZA HN'!$J83</f>
        <v>Choluteca</v>
      </c>
      <c r="C83" s="20" t="s">
        <v>167</v>
      </c>
      <c r="D83" s="20" t="s">
        <v>168</v>
      </c>
      <c r="E83" s="20">
        <v>6</v>
      </c>
      <c r="F83" s="20" t="s">
        <v>521</v>
      </c>
      <c r="G83" s="20" t="s">
        <v>29</v>
      </c>
      <c r="H83" s="20">
        <v>1</v>
      </c>
      <c r="I83" s="57" t="s">
        <v>522</v>
      </c>
      <c r="J83" s="58" t="s">
        <v>29</v>
      </c>
      <c r="K83" s="20">
        <v>13.260899999999999</v>
      </c>
      <c r="L83" s="20">
        <v>-87.231700000000004</v>
      </c>
      <c r="M83" s="20" t="s">
        <v>523</v>
      </c>
      <c r="N83" s="21" t="s">
        <v>524</v>
      </c>
      <c r="O83" s="21" t="s">
        <v>525</v>
      </c>
    </row>
    <row r="84" spans="2:15" ht="14.25" customHeight="1">
      <c r="B84" s="19" t="str">
        <f>+'LOCALIZA HN'!$J84</f>
        <v>Apacilagua</v>
      </c>
      <c r="C84" s="20" t="s">
        <v>167</v>
      </c>
      <c r="D84" s="20" t="s">
        <v>168</v>
      </c>
      <c r="E84" s="20">
        <v>6</v>
      </c>
      <c r="F84" s="20" t="s">
        <v>521</v>
      </c>
      <c r="G84" s="20" t="s">
        <v>29</v>
      </c>
      <c r="H84" s="20">
        <v>2</v>
      </c>
      <c r="I84" s="57" t="s">
        <v>526</v>
      </c>
      <c r="J84" s="58" t="s">
        <v>527</v>
      </c>
      <c r="K84" s="20">
        <v>13.455299999999999</v>
      </c>
      <c r="L84" s="20">
        <v>-87.015699999999995</v>
      </c>
      <c r="M84" s="20" t="s">
        <v>528</v>
      </c>
      <c r="N84" s="21" t="s">
        <v>529</v>
      </c>
      <c r="O84" s="21" t="s">
        <v>530</v>
      </c>
    </row>
    <row r="85" spans="2:15" ht="14.25" customHeight="1">
      <c r="B85" s="19" t="str">
        <f>+'LOCALIZA HN'!$J85</f>
        <v>Concepcion de Maria</v>
      </c>
      <c r="C85" s="20" t="s">
        <v>167</v>
      </c>
      <c r="D85" s="20" t="s">
        <v>168</v>
      </c>
      <c r="E85" s="20">
        <v>6</v>
      </c>
      <c r="F85" s="20" t="s">
        <v>521</v>
      </c>
      <c r="G85" s="20" t="s">
        <v>29</v>
      </c>
      <c r="H85" s="20">
        <v>3</v>
      </c>
      <c r="I85" s="57" t="s">
        <v>531</v>
      </c>
      <c r="J85" s="58" t="s">
        <v>532</v>
      </c>
      <c r="K85" s="20">
        <v>13.221399999999999</v>
      </c>
      <c r="L85" s="20">
        <v>-86.962000000000003</v>
      </c>
      <c r="M85" s="20" t="s">
        <v>533</v>
      </c>
      <c r="N85" s="21" t="s">
        <v>534</v>
      </c>
      <c r="O85" s="21" t="s">
        <v>535</v>
      </c>
    </row>
    <row r="86" spans="2:15" ht="14.25" customHeight="1">
      <c r="B86" s="19" t="str">
        <f>+'LOCALIZA HN'!$J86</f>
        <v>Duyure</v>
      </c>
      <c r="C86" s="20" t="s">
        <v>167</v>
      </c>
      <c r="D86" s="20" t="s">
        <v>168</v>
      </c>
      <c r="E86" s="20">
        <v>6</v>
      </c>
      <c r="F86" s="20" t="s">
        <v>521</v>
      </c>
      <c r="G86" s="20" t="s">
        <v>29</v>
      </c>
      <c r="H86" s="20">
        <v>4</v>
      </c>
      <c r="I86" s="57" t="s">
        <v>536</v>
      </c>
      <c r="J86" s="58" t="s">
        <v>537</v>
      </c>
      <c r="K86" s="20">
        <v>13.6485</v>
      </c>
      <c r="L86" s="20">
        <v>-86.818600000000004</v>
      </c>
      <c r="M86" s="20" t="s">
        <v>538</v>
      </c>
      <c r="N86" s="21" t="s">
        <v>539</v>
      </c>
      <c r="O86" s="21" t="s">
        <v>540</v>
      </c>
    </row>
    <row r="87" spans="2:15" ht="14.25" customHeight="1">
      <c r="B87" s="19" t="str">
        <f>+'LOCALIZA HN'!$J87</f>
        <v>El Corpus</v>
      </c>
      <c r="C87" s="20" t="s">
        <v>167</v>
      </c>
      <c r="D87" s="20" t="s">
        <v>168</v>
      </c>
      <c r="E87" s="20">
        <v>6</v>
      </c>
      <c r="F87" s="20" t="s">
        <v>521</v>
      </c>
      <c r="G87" s="20" t="s">
        <v>29</v>
      </c>
      <c r="H87" s="20">
        <v>5</v>
      </c>
      <c r="I87" s="57" t="s">
        <v>541</v>
      </c>
      <c r="J87" s="58" t="s">
        <v>542</v>
      </c>
      <c r="K87" s="20">
        <v>13.3226</v>
      </c>
      <c r="L87" s="20">
        <v>-87.008799999999994</v>
      </c>
      <c r="M87" s="20" t="s">
        <v>543</v>
      </c>
      <c r="N87" s="21" t="s">
        <v>544</v>
      </c>
      <c r="O87" s="21" t="s">
        <v>545</v>
      </c>
    </row>
    <row r="88" spans="2:15" ht="14.25" customHeight="1">
      <c r="B88" s="19" t="str">
        <f>+'LOCALIZA HN'!$J88</f>
        <v>El Triunfo</v>
      </c>
      <c r="C88" s="20" t="s">
        <v>167</v>
      </c>
      <c r="D88" s="20" t="s">
        <v>168</v>
      </c>
      <c r="E88" s="20">
        <v>6</v>
      </c>
      <c r="F88" s="20" t="s">
        <v>521</v>
      </c>
      <c r="G88" s="20" t="s">
        <v>29</v>
      </c>
      <c r="H88" s="20">
        <v>6</v>
      </c>
      <c r="I88" s="57" t="s">
        <v>546</v>
      </c>
      <c r="J88" s="58" t="s">
        <v>35</v>
      </c>
      <c r="K88" s="20">
        <v>13.0838</v>
      </c>
      <c r="L88" s="20">
        <v>-87.025800000000004</v>
      </c>
      <c r="M88" s="20" t="s">
        <v>547</v>
      </c>
      <c r="N88" s="21" t="s">
        <v>548</v>
      </c>
      <c r="O88" s="21" t="s">
        <v>549</v>
      </c>
    </row>
    <row r="89" spans="2:15" ht="14.25" customHeight="1">
      <c r="B89" s="19" t="str">
        <f>+'LOCALIZA HN'!$J89</f>
        <v>Marcovia</v>
      </c>
      <c r="C89" s="20" t="s">
        <v>167</v>
      </c>
      <c r="D89" s="20" t="s">
        <v>168</v>
      </c>
      <c r="E89" s="20">
        <v>6</v>
      </c>
      <c r="F89" s="20" t="s">
        <v>521</v>
      </c>
      <c r="G89" s="20" t="s">
        <v>29</v>
      </c>
      <c r="H89" s="20">
        <v>7</v>
      </c>
      <c r="I89" s="57" t="s">
        <v>550</v>
      </c>
      <c r="J89" s="58" t="s">
        <v>551</v>
      </c>
      <c r="K89" s="20">
        <v>13.2552</v>
      </c>
      <c r="L89" s="20">
        <v>-87.374200000000002</v>
      </c>
      <c r="M89" s="20" t="s">
        <v>552</v>
      </c>
      <c r="N89" s="21" t="s">
        <v>553</v>
      </c>
      <c r="O89" s="21" t="s">
        <v>554</v>
      </c>
    </row>
    <row r="90" spans="2:15" ht="14.25" customHeight="1">
      <c r="B90" s="19" t="str">
        <f>+'LOCALIZA HN'!$J90</f>
        <v>Morolica</v>
      </c>
      <c r="C90" s="20" t="s">
        <v>167</v>
      </c>
      <c r="D90" s="20" t="s">
        <v>168</v>
      </c>
      <c r="E90" s="20">
        <v>6</v>
      </c>
      <c r="F90" s="20" t="s">
        <v>521</v>
      </c>
      <c r="G90" s="20" t="s">
        <v>29</v>
      </c>
      <c r="H90" s="20">
        <v>8</v>
      </c>
      <c r="I90" s="57" t="s">
        <v>555</v>
      </c>
      <c r="J90" s="58" t="s">
        <v>556</v>
      </c>
      <c r="K90" s="20">
        <v>13.563700000000001</v>
      </c>
      <c r="L90" s="20">
        <v>-86.901700000000005</v>
      </c>
      <c r="M90" s="20" t="s">
        <v>557</v>
      </c>
      <c r="N90" s="21" t="s">
        <v>558</v>
      </c>
      <c r="O90" s="21" t="s">
        <v>559</v>
      </c>
    </row>
    <row r="91" spans="2:15" ht="14.25" customHeight="1">
      <c r="B91" s="19" t="str">
        <f>+'LOCALIZA HN'!$J91</f>
        <v>Namasigue</v>
      </c>
      <c r="C91" s="20" t="s">
        <v>167</v>
      </c>
      <c r="D91" s="20" t="s">
        <v>168</v>
      </c>
      <c r="E91" s="20">
        <v>6</v>
      </c>
      <c r="F91" s="20" t="s">
        <v>521</v>
      </c>
      <c r="G91" s="20" t="s">
        <v>29</v>
      </c>
      <c r="H91" s="20">
        <v>9</v>
      </c>
      <c r="I91" s="57" t="s">
        <v>560</v>
      </c>
      <c r="J91" s="58" t="s">
        <v>561</v>
      </c>
      <c r="K91" s="20">
        <v>13.1602</v>
      </c>
      <c r="L91" s="20">
        <v>-87.134900000000002</v>
      </c>
      <c r="M91" s="20" t="s">
        <v>562</v>
      </c>
      <c r="N91" s="21" t="s">
        <v>563</v>
      </c>
      <c r="O91" s="21" t="s">
        <v>564</v>
      </c>
    </row>
    <row r="92" spans="2:15" ht="14.25" customHeight="1">
      <c r="B92" s="19" t="str">
        <f>+'LOCALIZA HN'!$J92</f>
        <v>Orocuina</v>
      </c>
      <c r="C92" s="20" t="s">
        <v>167</v>
      </c>
      <c r="D92" s="20" t="s">
        <v>168</v>
      </c>
      <c r="E92" s="20">
        <v>6</v>
      </c>
      <c r="F92" s="20" t="s">
        <v>521</v>
      </c>
      <c r="G92" s="20" t="s">
        <v>29</v>
      </c>
      <c r="H92" s="20">
        <v>10</v>
      </c>
      <c r="I92" s="57" t="s">
        <v>565</v>
      </c>
      <c r="J92" s="58" t="s">
        <v>566</v>
      </c>
      <c r="K92" s="20">
        <v>13.5078</v>
      </c>
      <c r="L92" s="20">
        <v>-87.143100000000004</v>
      </c>
      <c r="M92" s="20" t="s">
        <v>567</v>
      </c>
      <c r="N92" s="21" t="s">
        <v>568</v>
      </c>
      <c r="O92" s="21" t="s">
        <v>569</v>
      </c>
    </row>
    <row r="93" spans="2:15" ht="14.25" customHeight="1">
      <c r="B93" s="19" t="str">
        <f>+'LOCALIZA HN'!$J93</f>
        <v>Pespire</v>
      </c>
      <c r="C93" s="20" t="s">
        <v>167</v>
      </c>
      <c r="D93" s="20" t="s">
        <v>168</v>
      </c>
      <c r="E93" s="20">
        <v>6</v>
      </c>
      <c r="F93" s="20" t="s">
        <v>521</v>
      </c>
      <c r="G93" s="20" t="s">
        <v>29</v>
      </c>
      <c r="H93" s="20">
        <v>11</v>
      </c>
      <c r="I93" s="57" t="s">
        <v>570</v>
      </c>
      <c r="J93" s="58" t="s">
        <v>120</v>
      </c>
      <c r="K93" s="20">
        <v>13.560600000000001</v>
      </c>
      <c r="L93" s="20">
        <v>-87.321600000000004</v>
      </c>
      <c r="M93" s="20" t="s">
        <v>571</v>
      </c>
      <c r="N93" s="21" t="s">
        <v>572</v>
      </c>
      <c r="O93" s="21" t="s">
        <v>573</v>
      </c>
    </row>
    <row r="94" spans="2:15" ht="14.25" customHeight="1">
      <c r="B94" s="19" t="str">
        <f>+'LOCALIZA HN'!$J94</f>
        <v>San Antonio de Flores</v>
      </c>
      <c r="C94" s="20" t="s">
        <v>167</v>
      </c>
      <c r="D94" s="20" t="s">
        <v>168</v>
      </c>
      <c r="E94" s="20">
        <v>6</v>
      </c>
      <c r="F94" s="20" t="s">
        <v>521</v>
      </c>
      <c r="G94" s="20" t="s">
        <v>29</v>
      </c>
      <c r="H94" s="20">
        <v>12</v>
      </c>
      <c r="I94" s="57" t="s">
        <v>574</v>
      </c>
      <c r="J94" s="58" t="s">
        <v>575</v>
      </c>
      <c r="K94" s="20">
        <v>13.6518</v>
      </c>
      <c r="L94" s="20">
        <v>-87.337400000000002</v>
      </c>
      <c r="M94" s="20" t="s">
        <v>576</v>
      </c>
      <c r="N94" s="21" t="s">
        <v>577</v>
      </c>
      <c r="O94" s="21" t="s">
        <v>578</v>
      </c>
    </row>
    <row r="95" spans="2:15" ht="14.25" customHeight="1">
      <c r="B95" s="19" t="str">
        <f>+'LOCALIZA HN'!$J95</f>
        <v>San Isidro</v>
      </c>
      <c r="C95" s="20" t="s">
        <v>167</v>
      </c>
      <c r="D95" s="20" t="s">
        <v>168</v>
      </c>
      <c r="E95" s="20">
        <v>6</v>
      </c>
      <c r="F95" s="20" t="s">
        <v>521</v>
      </c>
      <c r="G95" s="20" t="s">
        <v>29</v>
      </c>
      <c r="H95" s="20">
        <v>13</v>
      </c>
      <c r="I95" s="57" t="s">
        <v>579</v>
      </c>
      <c r="J95" s="58" t="s">
        <v>580</v>
      </c>
      <c r="K95" s="20">
        <v>13.6465</v>
      </c>
      <c r="L95" s="20">
        <v>-87.260099999999994</v>
      </c>
      <c r="M95" s="20" t="s">
        <v>581</v>
      </c>
      <c r="N95" s="21" t="s">
        <v>582</v>
      </c>
      <c r="O95" s="21" t="s">
        <v>583</v>
      </c>
    </row>
    <row r="96" spans="2:15" ht="14.25" customHeight="1">
      <c r="B96" s="19" t="str">
        <f>+'LOCALIZA HN'!$J96</f>
        <v>San Jose</v>
      </c>
      <c r="C96" s="20" t="s">
        <v>167</v>
      </c>
      <c r="D96" s="20" t="s">
        <v>168</v>
      </c>
      <c r="E96" s="20">
        <v>6</v>
      </c>
      <c r="F96" s="20" t="s">
        <v>521</v>
      </c>
      <c r="G96" s="20" t="s">
        <v>29</v>
      </c>
      <c r="H96" s="20">
        <v>14</v>
      </c>
      <c r="I96" s="57" t="s">
        <v>584</v>
      </c>
      <c r="J96" s="58" t="s">
        <v>438</v>
      </c>
      <c r="K96" s="20">
        <v>13.7171</v>
      </c>
      <c r="L96" s="20">
        <v>-87.422600000000003</v>
      </c>
      <c r="M96" s="20" t="s">
        <v>585</v>
      </c>
      <c r="N96" s="21" t="s">
        <v>586</v>
      </c>
      <c r="O96" s="21" t="s">
        <v>587</v>
      </c>
    </row>
    <row r="97" spans="2:15" ht="14.25" customHeight="1">
      <c r="B97" s="19" t="str">
        <f>+'LOCALIZA HN'!$J97</f>
        <v>San Marcos de Colon</v>
      </c>
      <c r="C97" s="20" t="s">
        <v>167</v>
      </c>
      <c r="D97" s="20" t="s">
        <v>168</v>
      </c>
      <c r="E97" s="20">
        <v>6</v>
      </c>
      <c r="F97" s="20" t="s">
        <v>521</v>
      </c>
      <c r="G97" s="20" t="s">
        <v>29</v>
      </c>
      <c r="H97" s="20">
        <v>15</v>
      </c>
      <c r="I97" s="57" t="s">
        <v>588</v>
      </c>
      <c r="J97" s="58" t="s">
        <v>589</v>
      </c>
      <c r="K97" s="20">
        <v>13.4057</v>
      </c>
      <c r="L97" s="20">
        <v>-86.822400000000002</v>
      </c>
      <c r="M97" s="20" t="s">
        <v>590</v>
      </c>
      <c r="N97" s="21" t="s">
        <v>591</v>
      </c>
      <c r="O97" s="21" t="s">
        <v>592</v>
      </c>
    </row>
    <row r="98" spans="2:15" ht="14.25" customHeight="1">
      <c r="B98" s="19" t="str">
        <f>+'LOCALIZA HN'!$J98</f>
        <v>Santa Ana de Yusguare</v>
      </c>
      <c r="C98" s="20" t="s">
        <v>167</v>
      </c>
      <c r="D98" s="20" t="s">
        <v>168</v>
      </c>
      <c r="E98" s="20">
        <v>6</v>
      </c>
      <c r="F98" s="20" t="s">
        <v>521</v>
      </c>
      <c r="G98" s="20" t="s">
        <v>29</v>
      </c>
      <c r="H98" s="20">
        <v>16</v>
      </c>
      <c r="I98" s="57" t="s">
        <v>593</v>
      </c>
      <c r="J98" s="58" t="s">
        <v>114</v>
      </c>
      <c r="K98" s="20">
        <v>13.305300000000001</v>
      </c>
      <c r="L98" s="20">
        <v>-87.097399999999993</v>
      </c>
      <c r="M98" s="20" t="s">
        <v>594</v>
      </c>
      <c r="N98" s="21" t="s">
        <v>595</v>
      </c>
      <c r="O98" s="21" t="s">
        <v>596</v>
      </c>
    </row>
    <row r="99" spans="2:15" ht="14.25" customHeight="1">
      <c r="B99" s="19" t="str">
        <f>+'LOCALIZA HN'!$J99</f>
        <v>Yuscaran</v>
      </c>
      <c r="C99" s="20" t="s">
        <v>167</v>
      </c>
      <c r="D99" s="20" t="s">
        <v>168</v>
      </c>
      <c r="E99" s="20">
        <v>7</v>
      </c>
      <c r="F99" s="20" t="s">
        <v>597</v>
      </c>
      <c r="G99" s="20" t="s">
        <v>129</v>
      </c>
      <c r="H99" s="20">
        <v>1</v>
      </c>
      <c r="I99" s="57" t="s">
        <v>598</v>
      </c>
      <c r="J99" s="58" t="s">
        <v>599</v>
      </c>
      <c r="K99" s="20">
        <v>13.956</v>
      </c>
      <c r="L99" s="20">
        <v>-86.826099999999997</v>
      </c>
      <c r="M99" s="20" t="s">
        <v>600</v>
      </c>
      <c r="N99" s="21" t="s">
        <v>601</v>
      </c>
      <c r="O99" s="21" t="s">
        <v>602</v>
      </c>
    </row>
    <row r="100" spans="2:15" ht="14.25" customHeight="1">
      <c r="B100" s="19" t="str">
        <f>+'LOCALIZA HN'!$J100</f>
        <v>Alauca</v>
      </c>
      <c r="C100" s="20" t="s">
        <v>167</v>
      </c>
      <c r="D100" s="20" t="s">
        <v>168</v>
      </c>
      <c r="E100" s="20">
        <v>7</v>
      </c>
      <c r="F100" s="20" t="s">
        <v>597</v>
      </c>
      <c r="G100" s="20" t="s">
        <v>129</v>
      </c>
      <c r="H100" s="20">
        <v>2</v>
      </c>
      <c r="I100" s="57" t="s">
        <v>603</v>
      </c>
      <c r="J100" s="58" t="s">
        <v>604</v>
      </c>
      <c r="K100" s="20">
        <v>13.835100000000001</v>
      </c>
      <c r="L100" s="20">
        <v>-86.688299999999998</v>
      </c>
      <c r="M100" s="20" t="s">
        <v>605</v>
      </c>
      <c r="N100" s="21" t="s">
        <v>606</v>
      </c>
      <c r="O100" s="21" t="s">
        <v>607</v>
      </c>
    </row>
    <row r="101" spans="2:15" ht="14.25" customHeight="1">
      <c r="B101" s="19" t="str">
        <f>+'LOCALIZA HN'!$J101</f>
        <v>Danli</v>
      </c>
      <c r="C101" s="20" t="s">
        <v>167</v>
      </c>
      <c r="D101" s="20" t="s">
        <v>168</v>
      </c>
      <c r="E101" s="20">
        <v>7</v>
      </c>
      <c r="F101" s="20" t="s">
        <v>597</v>
      </c>
      <c r="G101" s="20" t="s">
        <v>129</v>
      </c>
      <c r="H101" s="20">
        <v>3</v>
      </c>
      <c r="I101" s="57" t="s">
        <v>608</v>
      </c>
      <c r="J101" s="58" t="s">
        <v>130</v>
      </c>
      <c r="K101" s="20">
        <v>14.096500000000001</v>
      </c>
      <c r="L101" s="20">
        <v>-86.3767</v>
      </c>
      <c r="M101" s="20" t="s">
        <v>609</v>
      </c>
      <c r="N101" s="21" t="s">
        <v>610</v>
      </c>
      <c r="O101" s="21" t="s">
        <v>611</v>
      </c>
    </row>
    <row r="102" spans="2:15" ht="14.25" customHeight="1">
      <c r="B102" s="19" t="str">
        <f>+'LOCALIZA HN'!$J102</f>
        <v>El Paraiso</v>
      </c>
      <c r="C102" s="20" t="s">
        <v>167</v>
      </c>
      <c r="D102" s="20" t="s">
        <v>168</v>
      </c>
      <c r="E102" s="20">
        <v>7</v>
      </c>
      <c r="F102" s="20" t="s">
        <v>597</v>
      </c>
      <c r="G102" s="20" t="s">
        <v>129</v>
      </c>
      <c r="H102" s="20">
        <v>4</v>
      </c>
      <c r="I102" s="57" t="s">
        <v>612</v>
      </c>
      <c r="J102" s="58" t="s">
        <v>129</v>
      </c>
      <c r="K102" s="20">
        <v>13.851699999999999</v>
      </c>
      <c r="L102" s="20">
        <v>-86.525899999999993</v>
      </c>
      <c r="M102" s="20" t="s">
        <v>613</v>
      </c>
      <c r="N102" s="21" t="s">
        <v>614</v>
      </c>
      <c r="O102" s="21" t="s">
        <v>615</v>
      </c>
    </row>
    <row r="103" spans="2:15" ht="14.25" customHeight="1">
      <c r="B103" s="19" t="str">
        <f>+'LOCALIZA HN'!$J103</f>
        <v>Guinope</v>
      </c>
      <c r="C103" s="20" t="s">
        <v>167</v>
      </c>
      <c r="D103" s="20" t="s">
        <v>168</v>
      </c>
      <c r="E103" s="20">
        <v>7</v>
      </c>
      <c r="F103" s="20" t="s">
        <v>597</v>
      </c>
      <c r="G103" s="20" t="s">
        <v>129</v>
      </c>
      <c r="H103" s="20">
        <v>5</v>
      </c>
      <c r="I103" s="57" t="s">
        <v>616</v>
      </c>
      <c r="J103" s="58" t="s">
        <v>617</v>
      </c>
      <c r="K103" s="20">
        <v>13.8704</v>
      </c>
      <c r="L103" s="20">
        <v>-86.942999999999998</v>
      </c>
      <c r="M103" s="20" t="s">
        <v>618</v>
      </c>
      <c r="N103" s="21" t="s">
        <v>619</v>
      </c>
      <c r="O103" s="21" t="s">
        <v>620</v>
      </c>
    </row>
    <row r="104" spans="2:15" ht="14.25" customHeight="1">
      <c r="B104" s="19" t="str">
        <f>+'LOCALIZA HN'!$J104</f>
        <v>Jacaleapa</v>
      </c>
      <c r="C104" s="20" t="s">
        <v>167</v>
      </c>
      <c r="D104" s="20" t="s">
        <v>168</v>
      </c>
      <c r="E104" s="20">
        <v>7</v>
      </c>
      <c r="F104" s="20" t="s">
        <v>597</v>
      </c>
      <c r="G104" s="20" t="s">
        <v>129</v>
      </c>
      <c r="H104" s="20">
        <v>6</v>
      </c>
      <c r="I104" s="57" t="s">
        <v>621</v>
      </c>
      <c r="J104" s="58" t="s">
        <v>622</v>
      </c>
      <c r="K104" s="20">
        <v>14.0349</v>
      </c>
      <c r="L104" s="20">
        <v>-86.6768</v>
      </c>
      <c r="M104" s="20" t="s">
        <v>623</v>
      </c>
      <c r="N104" s="21" t="s">
        <v>624</v>
      </c>
      <c r="O104" s="21" t="s">
        <v>625</v>
      </c>
    </row>
    <row r="105" spans="2:15" ht="14.25" customHeight="1">
      <c r="B105" s="19" t="str">
        <f>+'LOCALIZA HN'!$J105</f>
        <v>Liure</v>
      </c>
      <c r="C105" s="20" t="s">
        <v>167</v>
      </c>
      <c r="D105" s="20" t="s">
        <v>168</v>
      </c>
      <c r="E105" s="20">
        <v>7</v>
      </c>
      <c r="F105" s="20" t="s">
        <v>597</v>
      </c>
      <c r="G105" s="20" t="s">
        <v>129</v>
      </c>
      <c r="H105" s="20">
        <v>7</v>
      </c>
      <c r="I105" s="57" t="s">
        <v>626</v>
      </c>
      <c r="J105" s="58" t="s">
        <v>627</v>
      </c>
      <c r="K105" s="20">
        <v>13.553699999999999</v>
      </c>
      <c r="L105" s="20">
        <v>-87.06</v>
      </c>
      <c r="M105" s="20" t="s">
        <v>628</v>
      </c>
      <c r="N105" s="21" t="s">
        <v>629</v>
      </c>
      <c r="O105" s="21" t="s">
        <v>630</v>
      </c>
    </row>
    <row r="106" spans="2:15" ht="14.25" customHeight="1">
      <c r="B106" s="19" t="str">
        <f>+'LOCALIZA HN'!$J106</f>
        <v>Moroceli</v>
      </c>
      <c r="C106" s="20" t="s">
        <v>167</v>
      </c>
      <c r="D106" s="20" t="s">
        <v>168</v>
      </c>
      <c r="E106" s="20">
        <v>7</v>
      </c>
      <c r="F106" s="20" t="s">
        <v>597</v>
      </c>
      <c r="G106" s="20" t="s">
        <v>129</v>
      </c>
      <c r="H106" s="20">
        <v>8</v>
      </c>
      <c r="I106" s="57" t="s">
        <v>631</v>
      </c>
      <c r="J106" s="58" t="s">
        <v>632</v>
      </c>
      <c r="K106" s="20">
        <v>14.148199999999999</v>
      </c>
      <c r="L106" s="20">
        <v>-86.853999999999999</v>
      </c>
      <c r="M106" s="20" t="s">
        <v>633</v>
      </c>
      <c r="N106" s="21" t="s">
        <v>634</v>
      </c>
      <c r="O106" s="21" t="s">
        <v>635</v>
      </c>
    </row>
    <row r="107" spans="2:15" ht="14.25" customHeight="1">
      <c r="B107" s="19" t="str">
        <f>+'LOCALIZA HN'!$J107</f>
        <v>Oropoli</v>
      </c>
      <c r="C107" s="20" t="s">
        <v>167</v>
      </c>
      <c r="D107" s="20" t="s">
        <v>168</v>
      </c>
      <c r="E107" s="20">
        <v>7</v>
      </c>
      <c r="F107" s="20" t="s">
        <v>597</v>
      </c>
      <c r="G107" s="20" t="s">
        <v>129</v>
      </c>
      <c r="H107" s="20">
        <v>9</v>
      </c>
      <c r="I107" s="57" t="s">
        <v>636</v>
      </c>
      <c r="J107" s="58" t="s">
        <v>637</v>
      </c>
      <c r="K107" s="20">
        <v>13.8195</v>
      </c>
      <c r="L107" s="20">
        <v>-86.833200000000005</v>
      </c>
      <c r="M107" s="20" t="s">
        <v>638</v>
      </c>
      <c r="N107" s="21" t="s">
        <v>639</v>
      </c>
      <c r="O107" s="21" t="s">
        <v>640</v>
      </c>
    </row>
    <row r="108" spans="2:15" ht="14.25" customHeight="1">
      <c r="B108" s="19" t="str">
        <f>+'LOCALIZA HN'!$J108</f>
        <v>Potrerillos</v>
      </c>
      <c r="C108" s="20" t="s">
        <v>167</v>
      </c>
      <c r="D108" s="20" t="s">
        <v>168</v>
      </c>
      <c r="E108" s="20">
        <v>7</v>
      </c>
      <c r="F108" s="20" t="s">
        <v>597</v>
      </c>
      <c r="G108" s="20" t="s">
        <v>129</v>
      </c>
      <c r="H108" s="20">
        <v>10</v>
      </c>
      <c r="I108" s="57" t="s">
        <v>641</v>
      </c>
      <c r="J108" s="58" t="s">
        <v>72</v>
      </c>
      <c r="K108" s="20">
        <v>14.0541</v>
      </c>
      <c r="L108" s="20">
        <v>-86.756500000000003</v>
      </c>
      <c r="M108" s="20" t="s">
        <v>642</v>
      </c>
      <c r="N108" s="21" t="s">
        <v>643</v>
      </c>
      <c r="O108" s="21" t="s">
        <v>644</v>
      </c>
    </row>
    <row r="109" spans="2:15" ht="14.25" customHeight="1">
      <c r="B109" s="19" t="str">
        <f>+'LOCALIZA HN'!$J109</f>
        <v>San Antonio de Flores</v>
      </c>
      <c r="C109" s="20" t="s">
        <v>167</v>
      </c>
      <c r="D109" s="20" t="s">
        <v>168</v>
      </c>
      <c r="E109" s="20">
        <v>7</v>
      </c>
      <c r="F109" s="20" t="s">
        <v>597</v>
      </c>
      <c r="G109" s="20" t="s">
        <v>129</v>
      </c>
      <c r="H109" s="20">
        <v>11</v>
      </c>
      <c r="I109" s="57" t="s">
        <v>645</v>
      </c>
      <c r="J109" s="58" t="s">
        <v>575</v>
      </c>
      <c r="K109" s="20">
        <v>13.715400000000001</v>
      </c>
      <c r="L109" s="20">
        <v>-86.839399999999998</v>
      </c>
      <c r="M109" s="20" t="s">
        <v>646</v>
      </c>
      <c r="N109" s="21" t="s">
        <v>647</v>
      </c>
      <c r="O109" s="21" t="s">
        <v>648</v>
      </c>
    </row>
    <row r="110" spans="2:15" ht="14.25" customHeight="1">
      <c r="B110" s="19" t="str">
        <f>+'LOCALIZA HN'!$J110</f>
        <v>San Lucas</v>
      </c>
      <c r="C110" s="20" t="s">
        <v>167</v>
      </c>
      <c r="D110" s="20" t="s">
        <v>168</v>
      </c>
      <c r="E110" s="20">
        <v>7</v>
      </c>
      <c r="F110" s="20" t="s">
        <v>597</v>
      </c>
      <c r="G110" s="20" t="s">
        <v>129</v>
      </c>
      <c r="H110" s="20">
        <v>12</v>
      </c>
      <c r="I110" s="57" t="s">
        <v>649</v>
      </c>
      <c r="J110" s="58" t="s">
        <v>650</v>
      </c>
      <c r="K110" s="20">
        <v>13.7478</v>
      </c>
      <c r="L110" s="20">
        <v>-86.948599999999999</v>
      </c>
      <c r="M110" s="20" t="s">
        <v>651</v>
      </c>
      <c r="N110" s="21" t="s">
        <v>652</v>
      </c>
      <c r="O110" s="21" t="s">
        <v>653</v>
      </c>
    </row>
    <row r="111" spans="2:15" ht="14.25" customHeight="1">
      <c r="B111" s="19" t="str">
        <f>+'LOCALIZA HN'!$J111</f>
        <v>San Matias</v>
      </c>
      <c r="C111" s="20" t="s">
        <v>167</v>
      </c>
      <c r="D111" s="20" t="s">
        <v>168</v>
      </c>
      <c r="E111" s="20">
        <v>7</v>
      </c>
      <c r="F111" s="20" t="s">
        <v>597</v>
      </c>
      <c r="G111" s="20" t="s">
        <v>129</v>
      </c>
      <c r="H111" s="20">
        <v>13</v>
      </c>
      <c r="I111" s="57" t="s">
        <v>654</v>
      </c>
      <c r="J111" s="58" t="s">
        <v>655</v>
      </c>
      <c r="K111" s="20">
        <v>13.958</v>
      </c>
      <c r="L111" s="20">
        <v>-86.647999999999996</v>
      </c>
      <c r="M111" s="20" t="s">
        <v>656</v>
      </c>
      <c r="N111" s="21" t="s">
        <v>657</v>
      </c>
      <c r="O111" s="21" t="s">
        <v>658</v>
      </c>
    </row>
    <row r="112" spans="2:15" ht="14.25" customHeight="1">
      <c r="B112" s="19" t="str">
        <f>+'LOCALIZA HN'!$J112</f>
        <v>Soledad</v>
      </c>
      <c r="C112" s="20" t="s">
        <v>167</v>
      </c>
      <c r="D112" s="20" t="s">
        <v>168</v>
      </c>
      <c r="E112" s="20">
        <v>7</v>
      </c>
      <c r="F112" s="20" t="s">
        <v>597</v>
      </c>
      <c r="G112" s="20" t="s">
        <v>129</v>
      </c>
      <c r="H112" s="20">
        <v>14</v>
      </c>
      <c r="I112" s="57" t="s">
        <v>659</v>
      </c>
      <c r="J112" s="58" t="s">
        <v>660</v>
      </c>
      <c r="K112" s="20">
        <v>13.614699999999999</v>
      </c>
      <c r="L112" s="20">
        <v>-87.147099999999995</v>
      </c>
      <c r="M112" s="20" t="s">
        <v>661</v>
      </c>
      <c r="N112" s="21" t="s">
        <v>662</v>
      </c>
      <c r="O112" s="21" t="s">
        <v>663</v>
      </c>
    </row>
    <row r="113" spans="2:15" ht="14.25" customHeight="1">
      <c r="B113" s="19" t="str">
        <f>+'LOCALIZA HN'!$J113</f>
        <v>Teupasenti</v>
      </c>
      <c r="C113" s="20" t="s">
        <v>167</v>
      </c>
      <c r="D113" s="20" t="s">
        <v>168</v>
      </c>
      <c r="E113" s="20">
        <v>7</v>
      </c>
      <c r="F113" s="20" t="s">
        <v>597</v>
      </c>
      <c r="G113" s="20" t="s">
        <v>129</v>
      </c>
      <c r="H113" s="20">
        <v>15</v>
      </c>
      <c r="I113" s="57" t="s">
        <v>664</v>
      </c>
      <c r="J113" s="58" t="s">
        <v>665</v>
      </c>
      <c r="K113" s="20">
        <v>14.295199999999999</v>
      </c>
      <c r="L113" s="20">
        <v>-86.679000000000002</v>
      </c>
      <c r="M113" s="20" t="s">
        <v>666</v>
      </c>
      <c r="N113" s="21" t="s">
        <v>667</v>
      </c>
      <c r="O113" s="21" t="s">
        <v>668</v>
      </c>
    </row>
    <row r="114" spans="2:15" ht="14.25" customHeight="1">
      <c r="B114" s="19" t="str">
        <f>+'LOCALIZA HN'!$J114</f>
        <v>Texiguat</v>
      </c>
      <c r="C114" s="20" t="s">
        <v>167</v>
      </c>
      <c r="D114" s="20" t="s">
        <v>168</v>
      </c>
      <c r="E114" s="20">
        <v>7</v>
      </c>
      <c r="F114" s="20" t="s">
        <v>597</v>
      </c>
      <c r="G114" s="20" t="s">
        <v>129</v>
      </c>
      <c r="H114" s="20">
        <v>16</v>
      </c>
      <c r="I114" s="57" t="s">
        <v>669</v>
      </c>
      <c r="J114" s="58" t="s">
        <v>670</v>
      </c>
      <c r="K114" s="20">
        <v>13.6693</v>
      </c>
      <c r="L114" s="20">
        <v>-87.038600000000002</v>
      </c>
      <c r="M114" s="20" t="s">
        <v>671</v>
      </c>
      <c r="N114" s="21" t="s">
        <v>672</v>
      </c>
      <c r="O114" s="21" t="s">
        <v>673</v>
      </c>
    </row>
    <row r="115" spans="2:15" ht="14.25" customHeight="1">
      <c r="B115" s="19" t="str">
        <f>+'LOCALIZA HN'!$J115</f>
        <v>Vado Ancho</v>
      </c>
      <c r="C115" s="20" t="s">
        <v>167</v>
      </c>
      <c r="D115" s="20" t="s">
        <v>168</v>
      </c>
      <c r="E115" s="20">
        <v>7</v>
      </c>
      <c r="F115" s="20" t="s">
        <v>597</v>
      </c>
      <c r="G115" s="20" t="s">
        <v>129</v>
      </c>
      <c r="H115" s="20">
        <v>17</v>
      </c>
      <c r="I115" s="57" t="s">
        <v>674</v>
      </c>
      <c r="J115" s="58" t="s">
        <v>675</v>
      </c>
      <c r="K115" s="20">
        <v>13.639699999999999</v>
      </c>
      <c r="L115" s="20">
        <v>-86.954499999999996</v>
      </c>
      <c r="M115" s="20" t="s">
        <v>676</v>
      </c>
      <c r="N115" s="21" t="s">
        <v>677</v>
      </c>
      <c r="O115" s="21" t="s">
        <v>678</v>
      </c>
    </row>
    <row r="116" spans="2:15" ht="14.25" customHeight="1">
      <c r="B116" s="19" t="str">
        <f>+'LOCALIZA HN'!$J116</f>
        <v>Yauyupe</v>
      </c>
      <c r="C116" s="20" t="s">
        <v>167</v>
      </c>
      <c r="D116" s="20" t="s">
        <v>168</v>
      </c>
      <c r="E116" s="20">
        <v>7</v>
      </c>
      <c r="F116" s="20" t="s">
        <v>597</v>
      </c>
      <c r="G116" s="20" t="s">
        <v>129</v>
      </c>
      <c r="H116" s="20">
        <v>18</v>
      </c>
      <c r="I116" s="57" t="s">
        <v>679</v>
      </c>
      <c r="J116" s="58" t="s">
        <v>680</v>
      </c>
      <c r="K116" s="20">
        <v>13.751099999999999</v>
      </c>
      <c r="L116" s="20">
        <v>-87.079599999999999</v>
      </c>
      <c r="M116" s="20" t="s">
        <v>681</v>
      </c>
      <c r="N116" s="21" t="s">
        <v>682</v>
      </c>
      <c r="O116" s="21" t="s">
        <v>683</v>
      </c>
    </row>
    <row r="117" spans="2:15" ht="14.25" customHeight="1">
      <c r="B117" s="19" t="str">
        <f>+'LOCALIZA HN'!$J117</f>
        <v>Trojes</v>
      </c>
      <c r="C117" s="20" t="s">
        <v>167</v>
      </c>
      <c r="D117" s="20" t="s">
        <v>168</v>
      </c>
      <c r="E117" s="20">
        <v>7</v>
      </c>
      <c r="F117" s="20" t="s">
        <v>597</v>
      </c>
      <c r="G117" s="20" t="s">
        <v>129</v>
      </c>
      <c r="H117" s="20">
        <v>19</v>
      </c>
      <c r="I117" s="57" t="s">
        <v>684</v>
      </c>
      <c r="J117" s="58" t="s">
        <v>685</v>
      </c>
      <c r="K117" s="20">
        <v>14.045299999999999</v>
      </c>
      <c r="L117" s="20">
        <v>-85.860699999999994</v>
      </c>
      <c r="M117" s="20" t="s">
        <v>686</v>
      </c>
      <c r="N117" s="21" t="s">
        <v>687</v>
      </c>
      <c r="O117" s="21" t="s">
        <v>688</v>
      </c>
    </row>
    <row r="118" spans="2:15" ht="14.25" customHeight="1">
      <c r="B118" s="19" t="str">
        <f>+'LOCALIZA HN'!$J118</f>
        <v>Distrito Central</v>
      </c>
      <c r="C118" s="20" t="s">
        <v>167</v>
      </c>
      <c r="D118" s="20" t="s">
        <v>168</v>
      </c>
      <c r="E118" s="20">
        <v>8</v>
      </c>
      <c r="F118" s="20" t="s">
        <v>689</v>
      </c>
      <c r="G118" s="20" t="s">
        <v>17</v>
      </c>
      <c r="H118" s="20">
        <v>1</v>
      </c>
      <c r="I118" s="57" t="s">
        <v>690</v>
      </c>
      <c r="J118" s="58" t="s">
        <v>18</v>
      </c>
      <c r="K118" s="20">
        <v>14.175800000000001</v>
      </c>
      <c r="L118" s="20">
        <v>-87.251099999999994</v>
      </c>
      <c r="M118" s="20" t="s">
        <v>691</v>
      </c>
      <c r="N118" s="21" t="s">
        <v>692</v>
      </c>
      <c r="O118" s="21" t="s">
        <v>693</v>
      </c>
    </row>
    <row r="119" spans="2:15" ht="14.25" customHeight="1">
      <c r="B119" s="19" t="str">
        <f>+'LOCALIZA HN'!$J119</f>
        <v>Alubaren</v>
      </c>
      <c r="C119" s="20" t="s">
        <v>167</v>
      </c>
      <c r="D119" s="20" t="s">
        <v>168</v>
      </c>
      <c r="E119" s="20">
        <v>8</v>
      </c>
      <c r="F119" s="20" t="s">
        <v>689</v>
      </c>
      <c r="G119" s="20" t="s">
        <v>17</v>
      </c>
      <c r="H119" s="20">
        <v>2</v>
      </c>
      <c r="I119" s="57" t="s">
        <v>694</v>
      </c>
      <c r="J119" s="58" t="s">
        <v>695</v>
      </c>
      <c r="K119" s="20">
        <v>13.786300000000001</v>
      </c>
      <c r="L119" s="20">
        <v>-87.470699999999994</v>
      </c>
      <c r="M119" s="20" t="s">
        <v>696</v>
      </c>
      <c r="N119" s="21" t="s">
        <v>697</v>
      </c>
      <c r="O119" s="21" t="s">
        <v>698</v>
      </c>
    </row>
    <row r="120" spans="2:15" ht="14.25" customHeight="1">
      <c r="B120" s="19" t="str">
        <f>+'LOCALIZA HN'!$J120</f>
        <v>Cedros</v>
      </c>
      <c r="C120" s="20" t="s">
        <v>167</v>
      </c>
      <c r="D120" s="20" t="s">
        <v>168</v>
      </c>
      <c r="E120" s="20">
        <v>8</v>
      </c>
      <c r="F120" s="20" t="s">
        <v>689</v>
      </c>
      <c r="G120" s="20" t="s">
        <v>17</v>
      </c>
      <c r="H120" s="20">
        <v>3</v>
      </c>
      <c r="I120" s="57" t="s">
        <v>699</v>
      </c>
      <c r="J120" s="58" t="s">
        <v>700</v>
      </c>
      <c r="K120" s="20">
        <v>14.57</v>
      </c>
      <c r="L120" s="20">
        <v>-87.121499999999997</v>
      </c>
      <c r="M120" s="20" t="s">
        <v>701</v>
      </c>
      <c r="N120" s="21" t="s">
        <v>702</v>
      </c>
      <c r="O120" s="21" t="s">
        <v>703</v>
      </c>
    </row>
    <row r="121" spans="2:15" ht="14.25" customHeight="1">
      <c r="B121" s="19" t="str">
        <f>+'LOCALIZA HN'!$J121</f>
        <v>Curaren</v>
      </c>
      <c r="C121" s="20" t="s">
        <v>167</v>
      </c>
      <c r="D121" s="20" t="s">
        <v>168</v>
      </c>
      <c r="E121" s="20">
        <v>8</v>
      </c>
      <c r="F121" s="20" t="s">
        <v>689</v>
      </c>
      <c r="G121" s="20" t="s">
        <v>17</v>
      </c>
      <c r="H121" s="20">
        <v>4</v>
      </c>
      <c r="I121" s="57" t="s">
        <v>704</v>
      </c>
      <c r="J121" s="58" t="s">
        <v>705</v>
      </c>
      <c r="K121" s="20">
        <v>13.8278</v>
      </c>
      <c r="L121" s="20">
        <v>-87.568700000000007</v>
      </c>
      <c r="M121" s="20" t="s">
        <v>706</v>
      </c>
      <c r="N121" s="21" t="s">
        <v>707</v>
      </c>
      <c r="O121" s="21" t="s">
        <v>708</v>
      </c>
    </row>
    <row r="122" spans="2:15" ht="14.25" customHeight="1">
      <c r="B122" s="19" t="str">
        <f>+'LOCALIZA HN'!$J122</f>
        <v>El Porvenir</v>
      </c>
      <c r="C122" s="20" t="s">
        <v>167</v>
      </c>
      <c r="D122" s="20" t="s">
        <v>168</v>
      </c>
      <c r="E122" s="20">
        <v>8</v>
      </c>
      <c r="F122" s="20" t="s">
        <v>689</v>
      </c>
      <c r="G122" s="20" t="s">
        <v>17</v>
      </c>
      <c r="H122" s="20">
        <v>5</v>
      </c>
      <c r="I122" s="57" t="s">
        <v>709</v>
      </c>
      <c r="J122" s="58" t="s">
        <v>144</v>
      </c>
      <c r="K122" s="20">
        <v>14.7082</v>
      </c>
      <c r="L122" s="20">
        <v>-87.221999999999994</v>
      </c>
      <c r="M122" s="20" t="s">
        <v>710</v>
      </c>
      <c r="N122" s="21" t="s">
        <v>711</v>
      </c>
      <c r="O122" s="21" t="s">
        <v>712</v>
      </c>
    </row>
    <row r="123" spans="2:15" ht="14.25" customHeight="1">
      <c r="B123" s="19" t="str">
        <f>+'LOCALIZA HN'!$J123</f>
        <v>Guaimaca</v>
      </c>
      <c r="C123" s="20" t="s">
        <v>167</v>
      </c>
      <c r="D123" s="20" t="s">
        <v>168</v>
      </c>
      <c r="E123" s="20">
        <v>8</v>
      </c>
      <c r="F123" s="20" t="s">
        <v>689</v>
      </c>
      <c r="G123" s="20" t="s">
        <v>17</v>
      </c>
      <c r="H123" s="20">
        <v>6</v>
      </c>
      <c r="I123" s="57" t="s">
        <v>713</v>
      </c>
      <c r="J123" s="58" t="s">
        <v>714</v>
      </c>
      <c r="K123" s="20">
        <v>14.513299999999999</v>
      </c>
      <c r="L123" s="20">
        <v>-86.867800000000003</v>
      </c>
      <c r="M123" s="20" t="s">
        <v>715</v>
      </c>
      <c r="N123" s="21" t="s">
        <v>716</v>
      </c>
      <c r="O123" s="21" t="s">
        <v>717</v>
      </c>
    </row>
    <row r="124" spans="2:15" ht="14.25" customHeight="1">
      <c r="B124" s="19" t="str">
        <f>+'LOCALIZA HN'!$J124</f>
        <v>La Libertad</v>
      </c>
      <c r="C124" s="20" t="s">
        <v>167</v>
      </c>
      <c r="D124" s="20" t="s">
        <v>168</v>
      </c>
      <c r="E124" s="20">
        <v>8</v>
      </c>
      <c r="F124" s="20" t="s">
        <v>689</v>
      </c>
      <c r="G124" s="20" t="s">
        <v>17</v>
      </c>
      <c r="H124" s="20">
        <v>7</v>
      </c>
      <c r="I124" s="57" t="s">
        <v>718</v>
      </c>
      <c r="J124" s="58" t="s">
        <v>282</v>
      </c>
      <c r="K124" s="20">
        <v>13.7073</v>
      </c>
      <c r="L124" s="20">
        <v>-87.500500000000002</v>
      </c>
      <c r="M124" s="20" t="s">
        <v>719</v>
      </c>
      <c r="N124" s="21" t="s">
        <v>720</v>
      </c>
      <c r="O124" s="21" t="s">
        <v>721</v>
      </c>
    </row>
    <row r="125" spans="2:15" ht="14.25" customHeight="1">
      <c r="B125" s="19" t="str">
        <f>+'LOCALIZA HN'!$J125</f>
        <v>La Venta</v>
      </c>
      <c r="C125" s="20" t="s">
        <v>167</v>
      </c>
      <c r="D125" s="20" t="s">
        <v>168</v>
      </c>
      <c r="E125" s="20">
        <v>8</v>
      </c>
      <c r="F125" s="20" t="s">
        <v>689</v>
      </c>
      <c r="G125" s="20" t="s">
        <v>17</v>
      </c>
      <c r="H125" s="20">
        <v>8</v>
      </c>
      <c r="I125" s="57" t="s">
        <v>722</v>
      </c>
      <c r="J125" s="58" t="s">
        <v>723</v>
      </c>
      <c r="K125" s="20">
        <v>13.732100000000001</v>
      </c>
      <c r="L125" s="20">
        <v>-87.327600000000004</v>
      </c>
      <c r="M125" s="20" t="s">
        <v>724</v>
      </c>
      <c r="N125" s="21" t="s">
        <v>725</v>
      </c>
      <c r="O125" s="21" t="s">
        <v>726</v>
      </c>
    </row>
    <row r="126" spans="2:15" ht="14.25" customHeight="1">
      <c r="B126" s="19" t="str">
        <f>+'LOCALIZA HN'!$J126</f>
        <v>Lepaterique</v>
      </c>
      <c r="C126" s="20" t="s">
        <v>167</v>
      </c>
      <c r="D126" s="20" t="s">
        <v>168</v>
      </c>
      <c r="E126" s="20">
        <v>8</v>
      </c>
      <c r="F126" s="20" t="s">
        <v>689</v>
      </c>
      <c r="G126" s="20" t="s">
        <v>17</v>
      </c>
      <c r="H126" s="20">
        <v>9</v>
      </c>
      <c r="I126" s="57" t="s">
        <v>727</v>
      </c>
      <c r="J126" s="58" t="s">
        <v>728</v>
      </c>
      <c r="K126" s="20">
        <v>14.0482</v>
      </c>
      <c r="L126" s="20">
        <v>-87.495500000000007</v>
      </c>
      <c r="M126" s="20" t="s">
        <v>729</v>
      </c>
      <c r="N126" s="21" t="s">
        <v>730</v>
      </c>
      <c r="O126" s="21" t="s">
        <v>731</v>
      </c>
    </row>
    <row r="127" spans="2:15" ht="14.25" customHeight="1">
      <c r="B127" s="19" t="str">
        <f>+'LOCALIZA HN'!$J127</f>
        <v>Maraita</v>
      </c>
      <c r="C127" s="20" t="s">
        <v>167</v>
      </c>
      <c r="D127" s="20" t="s">
        <v>168</v>
      </c>
      <c r="E127" s="20">
        <v>8</v>
      </c>
      <c r="F127" s="20" t="s">
        <v>689</v>
      </c>
      <c r="G127" s="20" t="s">
        <v>17</v>
      </c>
      <c r="H127" s="20">
        <v>10</v>
      </c>
      <c r="I127" s="57" t="s">
        <v>732</v>
      </c>
      <c r="J127" s="58" t="s">
        <v>733</v>
      </c>
      <c r="K127" s="20">
        <v>13.8675</v>
      </c>
      <c r="L127" s="20">
        <v>-87.056399999999996</v>
      </c>
      <c r="M127" s="20" t="s">
        <v>734</v>
      </c>
      <c r="N127" s="21" t="s">
        <v>735</v>
      </c>
      <c r="O127" s="21" t="s">
        <v>736</v>
      </c>
    </row>
    <row r="128" spans="2:15" ht="14.25" customHeight="1">
      <c r="B128" s="19" t="str">
        <f>+'LOCALIZA HN'!$J128</f>
        <v>Marale</v>
      </c>
      <c r="C128" s="20" t="s">
        <v>167</v>
      </c>
      <c r="D128" s="20" t="s">
        <v>168</v>
      </c>
      <c r="E128" s="20">
        <v>8</v>
      </c>
      <c r="F128" s="20" t="s">
        <v>689</v>
      </c>
      <c r="G128" s="20" t="s">
        <v>17</v>
      </c>
      <c r="H128" s="20">
        <v>11</v>
      </c>
      <c r="I128" s="57" t="s">
        <v>737</v>
      </c>
      <c r="J128" s="58" t="s">
        <v>738</v>
      </c>
      <c r="K128" s="20">
        <v>14.938000000000001</v>
      </c>
      <c r="L128" s="20">
        <v>-87.102400000000003</v>
      </c>
      <c r="M128" s="20" t="s">
        <v>739</v>
      </c>
      <c r="N128" s="21" t="s">
        <v>740</v>
      </c>
      <c r="O128" s="21" t="s">
        <v>741</v>
      </c>
    </row>
    <row r="129" spans="2:15" ht="14.25" customHeight="1">
      <c r="B129" s="19" t="str">
        <f>+'LOCALIZA HN'!$J129</f>
        <v>Nueva Armenia</v>
      </c>
      <c r="C129" s="20" t="s">
        <v>167</v>
      </c>
      <c r="D129" s="20" t="s">
        <v>168</v>
      </c>
      <c r="E129" s="20">
        <v>8</v>
      </c>
      <c r="F129" s="20" t="s">
        <v>689</v>
      </c>
      <c r="G129" s="20" t="s">
        <v>17</v>
      </c>
      <c r="H129" s="20">
        <v>12</v>
      </c>
      <c r="I129" s="57" t="s">
        <v>742</v>
      </c>
      <c r="J129" s="58" t="s">
        <v>743</v>
      </c>
      <c r="K129" s="20">
        <v>13.7515</v>
      </c>
      <c r="L129" s="20">
        <v>-87.1614</v>
      </c>
      <c r="M129" s="20" t="s">
        <v>744</v>
      </c>
      <c r="N129" s="21" t="s">
        <v>745</v>
      </c>
      <c r="O129" s="21" t="s">
        <v>746</v>
      </c>
    </row>
    <row r="130" spans="2:15" ht="14.25" customHeight="1">
      <c r="B130" s="19" t="str">
        <f>+'LOCALIZA HN'!$J130</f>
        <v>Ojojona</v>
      </c>
      <c r="C130" s="20" t="s">
        <v>167</v>
      </c>
      <c r="D130" s="20" t="s">
        <v>168</v>
      </c>
      <c r="E130" s="20">
        <v>8</v>
      </c>
      <c r="F130" s="20" t="s">
        <v>689</v>
      </c>
      <c r="G130" s="20" t="s">
        <v>17</v>
      </c>
      <c r="H130" s="20">
        <v>13</v>
      </c>
      <c r="I130" s="57" t="s">
        <v>747</v>
      </c>
      <c r="J130" s="58" t="s">
        <v>748</v>
      </c>
      <c r="K130" s="20">
        <v>13.9277</v>
      </c>
      <c r="L130" s="20">
        <v>-87.340999999999994</v>
      </c>
      <c r="M130" s="20" t="s">
        <v>749</v>
      </c>
      <c r="N130" s="21" t="s">
        <v>750</v>
      </c>
      <c r="O130" s="21" t="s">
        <v>751</v>
      </c>
    </row>
    <row r="131" spans="2:15" ht="14.25" customHeight="1">
      <c r="B131" s="19" t="str">
        <f>+'LOCALIZA HN'!$J131</f>
        <v>Orica</v>
      </c>
      <c r="C131" s="20" t="s">
        <v>167</v>
      </c>
      <c r="D131" s="20" t="s">
        <v>168</v>
      </c>
      <c r="E131" s="20">
        <v>8</v>
      </c>
      <c r="F131" s="20" t="s">
        <v>689</v>
      </c>
      <c r="G131" s="20" t="s">
        <v>17</v>
      </c>
      <c r="H131" s="20">
        <v>14</v>
      </c>
      <c r="I131" s="57" t="s">
        <v>752</v>
      </c>
      <c r="J131" s="58" t="s">
        <v>753</v>
      </c>
      <c r="K131" s="20">
        <v>14.797800000000001</v>
      </c>
      <c r="L131" s="20">
        <v>-86.945400000000006</v>
      </c>
      <c r="M131" s="20" t="s">
        <v>754</v>
      </c>
      <c r="N131" s="21" t="s">
        <v>755</v>
      </c>
      <c r="O131" s="21" t="s">
        <v>756</v>
      </c>
    </row>
    <row r="132" spans="2:15" ht="14.25" customHeight="1">
      <c r="B132" s="19" t="str">
        <f>+'LOCALIZA HN'!$J132</f>
        <v>Reitoca</v>
      </c>
      <c r="C132" s="20" t="s">
        <v>167</v>
      </c>
      <c r="D132" s="20" t="s">
        <v>168</v>
      </c>
      <c r="E132" s="20">
        <v>8</v>
      </c>
      <c r="F132" s="20" t="s">
        <v>689</v>
      </c>
      <c r="G132" s="20" t="s">
        <v>17</v>
      </c>
      <c r="H132" s="20">
        <v>15</v>
      </c>
      <c r="I132" s="57" t="s">
        <v>757</v>
      </c>
      <c r="J132" s="58" t="s">
        <v>758</v>
      </c>
      <c r="K132" s="20">
        <v>13.8515</v>
      </c>
      <c r="L132" s="20">
        <v>-87.429100000000005</v>
      </c>
      <c r="M132" s="20" t="s">
        <v>759</v>
      </c>
      <c r="N132" s="21" t="s">
        <v>760</v>
      </c>
      <c r="O132" s="21" t="s">
        <v>761</v>
      </c>
    </row>
    <row r="133" spans="2:15" ht="14.25" customHeight="1">
      <c r="B133" s="19" t="str">
        <f>+'LOCALIZA HN'!$J133</f>
        <v>Sabanagrande</v>
      </c>
      <c r="C133" s="20" t="s">
        <v>167</v>
      </c>
      <c r="D133" s="20" t="s">
        <v>168</v>
      </c>
      <c r="E133" s="20">
        <v>8</v>
      </c>
      <c r="F133" s="20" t="s">
        <v>689</v>
      </c>
      <c r="G133" s="20" t="s">
        <v>17</v>
      </c>
      <c r="H133" s="20">
        <v>16</v>
      </c>
      <c r="I133" s="57" t="s">
        <v>762</v>
      </c>
      <c r="J133" s="58" t="s">
        <v>763</v>
      </c>
      <c r="K133" s="20">
        <v>13.799799999999999</v>
      </c>
      <c r="L133" s="20">
        <v>-87.259600000000006</v>
      </c>
      <c r="M133" s="20" t="s">
        <v>764</v>
      </c>
      <c r="N133" s="21" t="s">
        <v>765</v>
      </c>
      <c r="O133" s="21" t="s">
        <v>766</v>
      </c>
    </row>
    <row r="134" spans="2:15" ht="14.25" customHeight="1">
      <c r="B134" s="19" t="str">
        <f>+'LOCALIZA HN'!$J134</f>
        <v>San Antonio de Oriente</v>
      </c>
      <c r="C134" s="20" t="s">
        <v>167</v>
      </c>
      <c r="D134" s="20" t="s">
        <v>168</v>
      </c>
      <c r="E134" s="20">
        <v>8</v>
      </c>
      <c r="F134" s="20" t="s">
        <v>689</v>
      </c>
      <c r="G134" s="20" t="s">
        <v>17</v>
      </c>
      <c r="H134" s="20">
        <v>17</v>
      </c>
      <c r="I134" s="57" t="s">
        <v>767</v>
      </c>
      <c r="J134" s="58" t="s">
        <v>768</v>
      </c>
      <c r="K134" s="20">
        <v>14.0344</v>
      </c>
      <c r="L134" s="20">
        <v>-86.990099999999998</v>
      </c>
      <c r="M134" s="20" t="s">
        <v>769</v>
      </c>
      <c r="N134" s="21" t="s">
        <v>770</v>
      </c>
      <c r="O134" s="21" t="s">
        <v>771</v>
      </c>
    </row>
    <row r="135" spans="2:15" ht="14.25" customHeight="1">
      <c r="B135" s="19" t="str">
        <f>+'LOCALIZA HN'!$J135</f>
        <v>San Buenaventura</v>
      </c>
      <c r="C135" s="20" t="s">
        <v>167</v>
      </c>
      <c r="D135" s="20" t="s">
        <v>168</v>
      </c>
      <c r="E135" s="20">
        <v>8</v>
      </c>
      <c r="F135" s="20" t="s">
        <v>689</v>
      </c>
      <c r="G135" s="20" t="s">
        <v>17</v>
      </c>
      <c r="H135" s="20">
        <v>18</v>
      </c>
      <c r="I135" s="57" t="s">
        <v>772</v>
      </c>
      <c r="J135" s="58" t="s">
        <v>773</v>
      </c>
      <c r="K135" s="20">
        <v>13.8986</v>
      </c>
      <c r="L135" s="20">
        <v>-87.183899999999994</v>
      </c>
      <c r="M135" s="20" t="s">
        <v>774</v>
      </c>
      <c r="N135" s="21" t="s">
        <v>775</v>
      </c>
      <c r="O135" s="21" t="s">
        <v>776</v>
      </c>
    </row>
    <row r="136" spans="2:15" ht="14.25" customHeight="1">
      <c r="B136" s="19" t="str">
        <f>+'LOCALIZA HN'!$J136</f>
        <v>San Ignacio</v>
      </c>
      <c r="C136" s="20" t="s">
        <v>167</v>
      </c>
      <c r="D136" s="20" t="s">
        <v>168</v>
      </c>
      <c r="E136" s="20">
        <v>8</v>
      </c>
      <c r="F136" s="20" t="s">
        <v>689</v>
      </c>
      <c r="G136" s="20" t="s">
        <v>17</v>
      </c>
      <c r="H136" s="20">
        <v>19</v>
      </c>
      <c r="I136" s="57" t="s">
        <v>777</v>
      </c>
      <c r="J136" s="58" t="s">
        <v>778</v>
      </c>
      <c r="K136" s="20">
        <v>14.744</v>
      </c>
      <c r="L136" s="20">
        <v>-87.055899999999994</v>
      </c>
      <c r="M136" s="20" t="s">
        <v>779</v>
      </c>
      <c r="N136" s="21" t="s">
        <v>780</v>
      </c>
      <c r="O136" s="21" t="s">
        <v>781</v>
      </c>
    </row>
    <row r="137" spans="2:15" ht="14.25" customHeight="1">
      <c r="B137" s="19" t="str">
        <f>+'LOCALIZA HN'!$J137</f>
        <v>San Juan de Flores</v>
      </c>
      <c r="C137" s="20" t="s">
        <v>167</v>
      </c>
      <c r="D137" s="20" t="s">
        <v>168</v>
      </c>
      <c r="E137" s="20">
        <v>8</v>
      </c>
      <c r="F137" s="20" t="s">
        <v>689</v>
      </c>
      <c r="G137" s="20" t="s">
        <v>17</v>
      </c>
      <c r="H137" s="20">
        <v>20</v>
      </c>
      <c r="I137" s="57" t="s">
        <v>782</v>
      </c>
      <c r="J137" s="58" t="s">
        <v>783</v>
      </c>
      <c r="K137" s="20">
        <v>14.301500000000001</v>
      </c>
      <c r="L137" s="20">
        <v>-86.965699999999998</v>
      </c>
      <c r="M137" s="20" t="s">
        <v>784</v>
      </c>
      <c r="N137" s="21" t="s">
        <v>785</v>
      </c>
      <c r="O137" s="21" t="s">
        <v>786</v>
      </c>
    </row>
    <row r="138" spans="2:15" ht="14.25" customHeight="1">
      <c r="B138" s="19" t="str">
        <f>+'LOCALIZA HN'!$J138</f>
        <v>San Miguelito</v>
      </c>
      <c r="C138" s="20" t="s">
        <v>167</v>
      </c>
      <c r="D138" s="20" t="s">
        <v>168</v>
      </c>
      <c r="E138" s="20">
        <v>8</v>
      </c>
      <c r="F138" s="20" t="s">
        <v>689</v>
      </c>
      <c r="G138" s="20" t="s">
        <v>17</v>
      </c>
      <c r="H138" s="20">
        <v>21</v>
      </c>
      <c r="I138" s="57" t="s">
        <v>787</v>
      </c>
      <c r="J138" s="58" t="s">
        <v>788</v>
      </c>
      <c r="K138" s="20">
        <v>13.749499999999999</v>
      </c>
      <c r="L138" s="20">
        <v>-87.491200000000006</v>
      </c>
      <c r="M138" s="20" t="s">
        <v>789</v>
      </c>
      <c r="N138" s="21" t="s">
        <v>790</v>
      </c>
      <c r="O138" s="21" t="s">
        <v>791</v>
      </c>
    </row>
    <row r="139" spans="2:15" ht="14.25" customHeight="1">
      <c r="B139" s="19" t="str">
        <f>+'LOCALIZA HN'!$J139</f>
        <v>Santa Ana</v>
      </c>
      <c r="C139" s="20" t="s">
        <v>167</v>
      </c>
      <c r="D139" s="20" t="s">
        <v>168</v>
      </c>
      <c r="E139" s="20">
        <v>8</v>
      </c>
      <c r="F139" s="20" t="s">
        <v>689</v>
      </c>
      <c r="G139" s="20" t="s">
        <v>17</v>
      </c>
      <c r="H139" s="20">
        <v>22</v>
      </c>
      <c r="I139" s="57" t="s">
        <v>792</v>
      </c>
      <c r="J139" s="58" t="s">
        <v>793</v>
      </c>
      <c r="K139" s="20">
        <v>13.9329</v>
      </c>
      <c r="L139" s="20">
        <v>-87.242199999999997</v>
      </c>
      <c r="M139" s="20" t="s">
        <v>794</v>
      </c>
      <c r="N139" s="21" t="s">
        <v>795</v>
      </c>
      <c r="O139" s="21" t="s">
        <v>796</v>
      </c>
    </row>
    <row r="140" spans="2:15" ht="14.25" customHeight="1">
      <c r="B140" s="19" t="str">
        <f>+'LOCALIZA HN'!$J140</f>
        <v>Santa Lucia</v>
      </c>
      <c r="C140" s="20" t="s">
        <v>167</v>
      </c>
      <c r="D140" s="20" t="s">
        <v>168</v>
      </c>
      <c r="E140" s="20">
        <v>8</v>
      </c>
      <c r="F140" s="20" t="s">
        <v>689</v>
      </c>
      <c r="G140" s="20" t="s">
        <v>17</v>
      </c>
      <c r="H140" s="20">
        <v>23</v>
      </c>
      <c r="I140" s="57" t="s">
        <v>797</v>
      </c>
      <c r="J140" s="58" t="s">
        <v>798</v>
      </c>
      <c r="K140" s="20">
        <v>14.127800000000001</v>
      </c>
      <c r="L140" s="20">
        <v>-87.095399999999998</v>
      </c>
      <c r="M140" s="20" t="s">
        <v>799</v>
      </c>
      <c r="N140" s="21" t="s">
        <v>800</v>
      </c>
      <c r="O140" s="21" t="s">
        <v>801</v>
      </c>
    </row>
    <row r="141" spans="2:15" ht="14.25" customHeight="1">
      <c r="B141" s="19" t="str">
        <f>+'LOCALIZA HN'!$J141</f>
        <v>Talanga</v>
      </c>
      <c r="C141" s="20" t="s">
        <v>167</v>
      </c>
      <c r="D141" s="20" t="s">
        <v>168</v>
      </c>
      <c r="E141" s="20">
        <v>8</v>
      </c>
      <c r="F141" s="20" t="s">
        <v>689</v>
      </c>
      <c r="G141" s="20" t="s">
        <v>17</v>
      </c>
      <c r="H141" s="20">
        <v>24</v>
      </c>
      <c r="I141" s="57" t="s">
        <v>802</v>
      </c>
      <c r="J141" s="58" t="s">
        <v>803</v>
      </c>
      <c r="K141" s="20">
        <v>14.4094</v>
      </c>
      <c r="L141" s="20">
        <v>-87.067800000000005</v>
      </c>
      <c r="M141" s="20" t="s">
        <v>804</v>
      </c>
      <c r="N141" s="21" t="s">
        <v>805</v>
      </c>
      <c r="O141" s="21" t="s">
        <v>806</v>
      </c>
    </row>
    <row r="142" spans="2:15" ht="14.25" customHeight="1">
      <c r="B142" s="19" t="str">
        <f>+'LOCALIZA HN'!$J142</f>
        <v>Tatumbla</v>
      </c>
      <c r="C142" s="20" t="s">
        <v>167</v>
      </c>
      <c r="D142" s="20" t="s">
        <v>168</v>
      </c>
      <c r="E142" s="20">
        <v>8</v>
      </c>
      <c r="F142" s="20" t="s">
        <v>689</v>
      </c>
      <c r="G142" s="20" t="s">
        <v>17</v>
      </c>
      <c r="H142" s="20">
        <v>25</v>
      </c>
      <c r="I142" s="57" t="s">
        <v>807</v>
      </c>
      <c r="J142" s="58" t="s">
        <v>808</v>
      </c>
      <c r="K142" s="20">
        <v>13.9855</v>
      </c>
      <c r="L142" s="20">
        <v>-87.071399999999997</v>
      </c>
      <c r="M142" s="20" t="s">
        <v>809</v>
      </c>
      <c r="N142" s="21" t="s">
        <v>810</v>
      </c>
      <c r="O142" s="21" t="s">
        <v>811</v>
      </c>
    </row>
    <row r="143" spans="2:15" ht="14.25" customHeight="1">
      <c r="B143" s="19" t="str">
        <f>+'LOCALIZA HN'!$J143</f>
        <v>Valle de Angeles</v>
      </c>
      <c r="C143" s="20" t="s">
        <v>167</v>
      </c>
      <c r="D143" s="20" t="s">
        <v>168</v>
      </c>
      <c r="E143" s="20">
        <v>8</v>
      </c>
      <c r="F143" s="20" t="s">
        <v>689</v>
      </c>
      <c r="G143" s="20" t="s">
        <v>17</v>
      </c>
      <c r="H143" s="20">
        <v>26</v>
      </c>
      <c r="I143" s="57" t="s">
        <v>812</v>
      </c>
      <c r="J143" s="58" t="s">
        <v>813</v>
      </c>
      <c r="K143" s="20">
        <v>14.1557</v>
      </c>
      <c r="L143" s="20">
        <v>-87.028199999999998</v>
      </c>
      <c r="M143" s="20" t="s">
        <v>814</v>
      </c>
      <c r="N143" s="21" t="s">
        <v>815</v>
      </c>
      <c r="O143" s="21" t="s">
        <v>816</v>
      </c>
    </row>
    <row r="144" spans="2:15" ht="14.25" customHeight="1">
      <c r="B144" s="19" t="str">
        <f>+'LOCALIZA HN'!$J144</f>
        <v>Villa de San Francisco</v>
      </c>
      <c r="C144" s="20" t="s">
        <v>167</v>
      </c>
      <c r="D144" s="20" t="s">
        <v>168</v>
      </c>
      <c r="E144" s="20">
        <v>8</v>
      </c>
      <c r="F144" s="20" t="s">
        <v>689</v>
      </c>
      <c r="G144" s="20" t="s">
        <v>17</v>
      </c>
      <c r="H144" s="20">
        <v>27</v>
      </c>
      <c r="I144" s="57" t="s">
        <v>817</v>
      </c>
      <c r="J144" s="58" t="s">
        <v>818</v>
      </c>
      <c r="K144" s="20">
        <v>14.197699999999999</v>
      </c>
      <c r="L144" s="20">
        <v>-86.9512</v>
      </c>
      <c r="M144" s="20" t="s">
        <v>819</v>
      </c>
      <c r="N144" s="21" t="s">
        <v>820</v>
      </c>
      <c r="O144" s="21" t="s">
        <v>821</v>
      </c>
    </row>
    <row r="145" spans="2:15" ht="14.25" customHeight="1">
      <c r="B145" s="19" t="str">
        <f>+'LOCALIZA HN'!$J145</f>
        <v>Vallecillo</v>
      </c>
      <c r="C145" s="20" t="s">
        <v>167</v>
      </c>
      <c r="D145" s="20" t="s">
        <v>168</v>
      </c>
      <c r="E145" s="20">
        <v>8</v>
      </c>
      <c r="F145" s="20" t="s">
        <v>689</v>
      </c>
      <c r="G145" s="20" t="s">
        <v>17</v>
      </c>
      <c r="H145" s="20">
        <v>28</v>
      </c>
      <c r="I145" s="57" t="s">
        <v>822</v>
      </c>
      <c r="J145" s="58" t="s">
        <v>823</v>
      </c>
      <c r="K145" s="20">
        <v>14.524900000000001</v>
      </c>
      <c r="L145" s="20">
        <v>-87.381799999999998</v>
      </c>
      <c r="M145" s="20" t="s">
        <v>824</v>
      </c>
      <c r="N145" s="21" t="s">
        <v>825</v>
      </c>
      <c r="O145" s="21" t="s">
        <v>826</v>
      </c>
    </row>
    <row r="146" spans="2:15" ht="14.25" customHeight="1">
      <c r="B146" s="19" t="str">
        <f>+'LOCALIZA HN'!$J146</f>
        <v>Puerto Lempira</v>
      </c>
      <c r="C146" s="20" t="s">
        <v>167</v>
      </c>
      <c r="D146" s="20" t="s">
        <v>168</v>
      </c>
      <c r="E146" s="20">
        <v>9</v>
      </c>
      <c r="F146" s="20" t="s">
        <v>827</v>
      </c>
      <c r="G146" s="20" t="s">
        <v>210</v>
      </c>
      <c r="H146" s="20">
        <v>1</v>
      </c>
      <c r="I146" s="57" t="s">
        <v>828</v>
      </c>
      <c r="J146" s="58" t="s">
        <v>829</v>
      </c>
      <c r="K146" s="20">
        <v>14.9999</v>
      </c>
      <c r="L146" s="20">
        <v>-84.110399999999998</v>
      </c>
      <c r="M146" s="20" t="s">
        <v>830</v>
      </c>
      <c r="N146" s="21" t="s">
        <v>831</v>
      </c>
      <c r="O146" s="21" t="s">
        <v>832</v>
      </c>
    </row>
    <row r="147" spans="2:15" ht="14.25" customHeight="1">
      <c r="B147" s="19" t="str">
        <f>+'LOCALIZA HN'!$J147</f>
        <v>Brus Laguna</v>
      </c>
      <c r="C147" s="20" t="s">
        <v>167</v>
      </c>
      <c r="D147" s="20" t="s">
        <v>168</v>
      </c>
      <c r="E147" s="20">
        <v>9</v>
      </c>
      <c r="F147" s="20" t="s">
        <v>827</v>
      </c>
      <c r="G147" s="20" t="s">
        <v>210</v>
      </c>
      <c r="H147" s="20">
        <v>2</v>
      </c>
      <c r="I147" s="57" t="s">
        <v>833</v>
      </c>
      <c r="J147" s="58" t="s">
        <v>834</v>
      </c>
      <c r="K147" s="20">
        <v>15.467499999999999</v>
      </c>
      <c r="L147" s="20">
        <v>-84.711399999999998</v>
      </c>
      <c r="M147" s="20" t="s">
        <v>835</v>
      </c>
      <c r="N147" s="21" t="s">
        <v>836</v>
      </c>
      <c r="O147" s="21" t="s">
        <v>837</v>
      </c>
    </row>
    <row r="148" spans="2:15" ht="14.25" customHeight="1">
      <c r="B148" s="19" t="str">
        <f>+'LOCALIZA HN'!$J148</f>
        <v>Ahuas</v>
      </c>
      <c r="C148" s="20" t="s">
        <v>167</v>
      </c>
      <c r="D148" s="20" t="s">
        <v>168</v>
      </c>
      <c r="E148" s="20">
        <v>9</v>
      </c>
      <c r="F148" s="20" t="s">
        <v>827</v>
      </c>
      <c r="G148" s="20" t="s">
        <v>210</v>
      </c>
      <c r="H148" s="20">
        <v>3</v>
      </c>
      <c r="I148" s="57" t="s">
        <v>838</v>
      </c>
      <c r="J148" s="58" t="s">
        <v>839</v>
      </c>
      <c r="K148" s="20">
        <v>15.4719</v>
      </c>
      <c r="L148" s="20">
        <v>-84.308000000000007</v>
      </c>
      <c r="M148" s="20" t="s">
        <v>840</v>
      </c>
      <c r="N148" s="21" t="s">
        <v>841</v>
      </c>
      <c r="O148" s="21" t="s">
        <v>842</v>
      </c>
    </row>
    <row r="149" spans="2:15" ht="14.25" customHeight="1">
      <c r="B149" s="19" t="str">
        <f>+'LOCALIZA HN'!$J149</f>
        <v>Juan Francisco  Bulnes</v>
      </c>
      <c r="C149" s="20" t="s">
        <v>167</v>
      </c>
      <c r="D149" s="20" t="s">
        <v>168</v>
      </c>
      <c r="E149" s="20">
        <v>9</v>
      </c>
      <c r="F149" s="20" t="s">
        <v>827</v>
      </c>
      <c r="G149" s="20" t="s">
        <v>210</v>
      </c>
      <c r="H149" s="20">
        <v>4</v>
      </c>
      <c r="I149" s="57" t="s">
        <v>843</v>
      </c>
      <c r="J149" s="58" t="s">
        <v>844</v>
      </c>
      <c r="K149" s="20">
        <v>15.769299999999999</v>
      </c>
      <c r="L149" s="20">
        <v>-84.925799999999995</v>
      </c>
      <c r="M149" s="20" t="s">
        <v>845</v>
      </c>
      <c r="N149" s="21" t="s">
        <v>846</v>
      </c>
      <c r="O149" s="21" t="s">
        <v>847</v>
      </c>
    </row>
    <row r="150" spans="2:15" ht="14.25" customHeight="1">
      <c r="B150" s="19" t="str">
        <f>+'LOCALIZA HN'!$J150</f>
        <v>Ramón Villeda Morales</v>
      </c>
      <c r="C150" s="20" t="s">
        <v>167</v>
      </c>
      <c r="D150" s="20" t="s">
        <v>168</v>
      </c>
      <c r="E150" s="20">
        <v>9</v>
      </c>
      <c r="F150" s="20" t="s">
        <v>827</v>
      </c>
      <c r="G150" s="20" t="s">
        <v>210</v>
      </c>
      <c r="H150" s="20">
        <v>5</v>
      </c>
      <c r="I150" s="57" t="s">
        <v>848</v>
      </c>
      <c r="J150" s="58" t="s">
        <v>849</v>
      </c>
      <c r="K150" s="20">
        <v>15.0846</v>
      </c>
      <c r="L150" s="20">
        <v>-83.409499999999994</v>
      </c>
      <c r="M150" s="20" t="s">
        <v>850</v>
      </c>
      <c r="N150" s="21" t="s">
        <v>851</v>
      </c>
      <c r="O150" s="21" t="s">
        <v>852</v>
      </c>
    </row>
    <row r="151" spans="2:15" ht="14.25" customHeight="1">
      <c r="B151" s="19" t="str">
        <f>+'LOCALIZA HN'!$J151</f>
        <v>Wampusirpi</v>
      </c>
      <c r="C151" s="20" t="s">
        <v>167</v>
      </c>
      <c r="D151" s="20" t="s">
        <v>168</v>
      </c>
      <c r="E151" s="20">
        <v>9</v>
      </c>
      <c r="F151" s="20" t="s">
        <v>827</v>
      </c>
      <c r="G151" s="20" t="s">
        <v>210</v>
      </c>
      <c r="H151" s="20">
        <v>6</v>
      </c>
      <c r="I151" s="57" t="s">
        <v>853</v>
      </c>
      <c r="J151" s="58" t="s">
        <v>854</v>
      </c>
      <c r="K151" s="20">
        <v>15.049300000000001</v>
      </c>
      <c r="L151" s="20">
        <v>-84.682400000000001</v>
      </c>
      <c r="M151" s="20" t="s">
        <v>855</v>
      </c>
      <c r="N151" s="21" t="s">
        <v>856</v>
      </c>
      <c r="O151" s="21" t="s">
        <v>857</v>
      </c>
    </row>
    <row r="152" spans="2:15" ht="14.25" customHeight="1">
      <c r="B152" s="19" t="str">
        <f>+'LOCALIZA HN'!$J152</f>
        <v>La Esperanza</v>
      </c>
      <c r="C152" s="20" t="s">
        <v>167</v>
      </c>
      <c r="D152" s="20" t="s">
        <v>168</v>
      </c>
      <c r="E152" s="20">
        <v>10</v>
      </c>
      <c r="F152" s="20" t="s">
        <v>858</v>
      </c>
      <c r="G152" s="20" t="s">
        <v>128</v>
      </c>
      <c r="H152" s="20">
        <v>1</v>
      </c>
      <c r="I152" s="57" t="s">
        <v>859</v>
      </c>
      <c r="J152" s="58" t="s">
        <v>860</v>
      </c>
      <c r="K152" s="20">
        <v>14.2502</v>
      </c>
      <c r="L152" s="20">
        <v>-88.133399999999995</v>
      </c>
      <c r="M152" s="20" t="s">
        <v>861</v>
      </c>
      <c r="N152" s="21" t="s">
        <v>862</v>
      </c>
      <c r="O152" s="21" t="s">
        <v>863</v>
      </c>
    </row>
    <row r="153" spans="2:15" ht="14.25" customHeight="1">
      <c r="B153" s="19" t="str">
        <f>+'LOCALIZA HN'!$J153</f>
        <v>Camasca</v>
      </c>
      <c r="C153" s="20" t="s">
        <v>167</v>
      </c>
      <c r="D153" s="20" t="s">
        <v>168</v>
      </c>
      <c r="E153" s="20">
        <v>10</v>
      </c>
      <c r="F153" s="20" t="s">
        <v>858</v>
      </c>
      <c r="G153" s="20" t="s">
        <v>128</v>
      </c>
      <c r="H153" s="20">
        <v>2</v>
      </c>
      <c r="I153" s="57" t="s">
        <v>864</v>
      </c>
      <c r="J153" s="58" t="s">
        <v>865</v>
      </c>
      <c r="K153" s="20">
        <v>13.997</v>
      </c>
      <c r="L153" s="20">
        <v>-88.388900000000007</v>
      </c>
      <c r="M153" s="20" t="s">
        <v>866</v>
      </c>
      <c r="N153" s="21" t="s">
        <v>867</v>
      </c>
      <c r="O153" s="21" t="s">
        <v>868</v>
      </c>
    </row>
    <row r="154" spans="2:15" ht="14.25" customHeight="1">
      <c r="B154" s="19" t="str">
        <f>+'LOCALIZA HN'!$J154</f>
        <v>Colomoncagua</v>
      </c>
      <c r="C154" s="20" t="s">
        <v>167</v>
      </c>
      <c r="D154" s="20" t="s">
        <v>168</v>
      </c>
      <c r="E154" s="20">
        <v>10</v>
      </c>
      <c r="F154" s="20" t="s">
        <v>858</v>
      </c>
      <c r="G154" s="20" t="s">
        <v>128</v>
      </c>
      <c r="H154" s="20">
        <v>3</v>
      </c>
      <c r="I154" s="57" t="s">
        <v>869</v>
      </c>
      <c r="J154" s="58" t="s">
        <v>870</v>
      </c>
      <c r="K154" s="20">
        <v>13.9803</v>
      </c>
      <c r="L154" s="20">
        <v>-88.279600000000002</v>
      </c>
      <c r="M154" s="20" t="s">
        <v>871</v>
      </c>
      <c r="N154" s="21" t="s">
        <v>872</v>
      </c>
      <c r="O154" s="21" t="s">
        <v>873</v>
      </c>
    </row>
    <row r="155" spans="2:15" ht="14.25" customHeight="1">
      <c r="B155" s="19" t="str">
        <f>+'LOCALIZA HN'!$J155</f>
        <v>Concepcion</v>
      </c>
      <c r="C155" s="20" t="s">
        <v>167</v>
      </c>
      <c r="D155" s="20" t="s">
        <v>168</v>
      </c>
      <c r="E155" s="20">
        <v>10</v>
      </c>
      <c r="F155" s="20" t="s">
        <v>858</v>
      </c>
      <c r="G155" s="20" t="s">
        <v>128</v>
      </c>
      <c r="H155" s="20">
        <v>4</v>
      </c>
      <c r="I155" s="57" t="s">
        <v>874</v>
      </c>
      <c r="J155" s="58" t="s">
        <v>875</v>
      </c>
      <c r="K155" s="20">
        <v>14.0487</v>
      </c>
      <c r="L155" s="20">
        <v>-88.318799999999996</v>
      </c>
      <c r="M155" s="20" t="s">
        <v>876</v>
      </c>
      <c r="N155" s="21" t="s">
        <v>877</v>
      </c>
      <c r="O155" s="21" t="s">
        <v>878</v>
      </c>
    </row>
    <row r="156" spans="2:15" ht="14.25" customHeight="1">
      <c r="B156" s="19" t="str">
        <f>+'LOCALIZA HN'!$J156</f>
        <v>Dolores</v>
      </c>
      <c r="C156" s="20" t="s">
        <v>167</v>
      </c>
      <c r="D156" s="20" t="s">
        <v>168</v>
      </c>
      <c r="E156" s="20">
        <v>10</v>
      </c>
      <c r="F156" s="20" t="s">
        <v>858</v>
      </c>
      <c r="G156" s="20" t="s">
        <v>128</v>
      </c>
      <c r="H156" s="20">
        <v>5</v>
      </c>
      <c r="I156" s="57" t="s">
        <v>879</v>
      </c>
      <c r="J156" s="58" t="s">
        <v>391</v>
      </c>
      <c r="K156" s="20">
        <v>14.2624</v>
      </c>
      <c r="L156" s="20">
        <v>-88.357900000000001</v>
      </c>
      <c r="M156" s="20" t="s">
        <v>880</v>
      </c>
      <c r="N156" s="21" t="s">
        <v>881</v>
      </c>
      <c r="O156" s="21" t="s">
        <v>882</v>
      </c>
    </row>
    <row r="157" spans="2:15" ht="14.25" customHeight="1">
      <c r="B157" s="19" t="str">
        <f>+'LOCALIZA HN'!$J157</f>
        <v>Intibuca</v>
      </c>
      <c r="C157" s="20" t="s">
        <v>167</v>
      </c>
      <c r="D157" s="20" t="s">
        <v>168</v>
      </c>
      <c r="E157" s="20">
        <v>10</v>
      </c>
      <c r="F157" s="20" t="s">
        <v>858</v>
      </c>
      <c r="G157" s="20" t="s">
        <v>128</v>
      </c>
      <c r="H157" s="20">
        <v>6</v>
      </c>
      <c r="I157" s="57" t="s">
        <v>883</v>
      </c>
      <c r="J157" s="58" t="s">
        <v>128</v>
      </c>
      <c r="K157" s="20">
        <v>14.4335</v>
      </c>
      <c r="L157" s="20">
        <v>-88.153999999999996</v>
      </c>
      <c r="M157" s="20" t="s">
        <v>884</v>
      </c>
      <c r="N157" s="21" t="s">
        <v>885</v>
      </c>
      <c r="O157" s="21" t="s">
        <v>886</v>
      </c>
    </row>
    <row r="158" spans="2:15" ht="14.25" customHeight="1">
      <c r="B158" s="19" t="str">
        <f>+'LOCALIZA HN'!$J158</f>
        <v>Jesus de Otoro</v>
      </c>
      <c r="C158" s="20" t="s">
        <v>167</v>
      </c>
      <c r="D158" s="20" t="s">
        <v>168</v>
      </c>
      <c r="E158" s="20">
        <v>10</v>
      </c>
      <c r="F158" s="20" t="s">
        <v>858</v>
      </c>
      <c r="G158" s="20" t="s">
        <v>128</v>
      </c>
      <c r="H158" s="20">
        <v>7</v>
      </c>
      <c r="I158" s="57" t="s">
        <v>887</v>
      </c>
      <c r="J158" s="58" t="s">
        <v>888</v>
      </c>
      <c r="K158" s="20">
        <v>14.528700000000001</v>
      </c>
      <c r="L158" s="20">
        <v>-88.023799999999994</v>
      </c>
      <c r="M158" s="20" t="s">
        <v>889</v>
      </c>
      <c r="N158" s="21" t="s">
        <v>890</v>
      </c>
      <c r="O158" s="21" t="s">
        <v>891</v>
      </c>
    </row>
    <row r="159" spans="2:15" ht="14.25" customHeight="1">
      <c r="B159" s="19" t="str">
        <f>+'LOCALIZA HN'!$J159</f>
        <v>Magdalena</v>
      </c>
      <c r="C159" s="20" t="s">
        <v>167</v>
      </c>
      <c r="D159" s="20" t="s">
        <v>168</v>
      </c>
      <c r="E159" s="20">
        <v>10</v>
      </c>
      <c r="F159" s="20" t="s">
        <v>858</v>
      </c>
      <c r="G159" s="20" t="s">
        <v>128</v>
      </c>
      <c r="H159" s="20">
        <v>8</v>
      </c>
      <c r="I159" s="57" t="s">
        <v>892</v>
      </c>
      <c r="J159" s="58" t="s">
        <v>893</v>
      </c>
      <c r="K159" s="20">
        <v>13.9239</v>
      </c>
      <c r="L159" s="20">
        <v>-88.372</v>
      </c>
      <c r="M159" s="20" t="s">
        <v>894</v>
      </c>
      <c r="N159" s="21" t="s">
        <v>895</v>
      </c>
      <c r="O159" s="21" t="s">
        <v>896</v>
      </c>
    </row>
    <row r="160" spans="2:15" ht="14.25" customHeight="1">
      <c r="B160" s="19" t="str">
        <f>+'LOCALIZA HN'!$J160</f>
        <v>Masaguara</v>
      </c>
      <c r="C160" s="20" t="s">
        <v>167</v>
      </c>
      <c r="D160" s="20" t="s">
        <v>168</v>
      </c>
      <c r="E160" s="20">
        <v>10</v>
      </c>
      <c r="F160" s="20" t="s">
        <v>858</v>
      </c>
      <c r="G160" s="20" t="s">
        <v>128</v>
      </c>
      <c r="H160" s="20">
        <v>9</v>
      </c>
      <c r="I160" s="57" t="s">
        <v>897</v>
      </c>
      <c r="J160" s="58" t="s">
        <v>898</v>
      </c>
      <c r="K160" s="20">
        <v>14.353999999999999</v>
      </c>
      <c r="L160" s="20">
        <v>-88.013900000000007</v>
      </c>
      <c r="M160" s="20" t="s">
        <v>899</v>
      </c>
      <c r="N160" s="21" t="s">
        <v>900</v>
      </c>
      <c r="O160" s="21" t="s">
        <v>901</v>
      </c>
    </row>
    <row r="161" spans="2:15" ht="14.25" customHeight="1">
      <c r="B161" s="19" t="str">
        <f>+'LOCALIZA HN'!$J161</f>
        <v>San Antonio</v>
      </c>
      <c r="C161" s="20" t="s">
        <v>167</v>
      </c>
      <c r="D161" s="20" t="s">
        <v>168</v>
      </c>
      <c r="E161" s="20">
        <v>10</v>
      </c>
      <c r="F161" s="20" t="s">
        <v>858</v>
      </c>
      <c r="G161" s="20" t="s">
        <v>128</v>
      </c>
      <c r="H161" s="20">
        <v>10</v>
      </c>
      <c r="I161" s="57" t="s">
        <v>902</v>
      </c>
      <c r="J161" s="58" t="s">
        <v>428</v>
      </c>
      <c r="K161" s="20">
        <v>13.9421</v>
      </c>
      <c r="L161" s="20">
        <v>-88.466300000000004</v>
      </c>
      <c r="M161" s="20" t="s">
        <v>903</v>
      </c>
      <c r="N161" s="21" t="s">
        <v>904</v>
      </c>
      <c r="O161" s="21" t="s">
        <v>905</v>
      </c>
    </row>
    <row r="162" spans="2:15" ht="14.25" customHeight="1">
      <c r="B162" s="19" t="str">
        <f>+'LOCALIZA HN'!$J162</f>
        <v>San Isidro</v>
      </c>
      <c r="C162" s="20" t="s">
        <v>167</v>
      </c>
      <c r="D162" s="20" t="s">
        <v>168</v>
      </c>
      <c r="E162" s="20">
        <v>10</v>
      </c>
      <c r="F162" s="20" t="s">
        <v>858</v>
      </c>
      <c r="G162" s="20" t="s">
        <v>128</v>
      </c>
      <c r="H162" s="20">
        <v>11</v>
      </c>
      <c r="I162" s="57" t="s">
        <v>906</v>
      </c>
      <c r="J162" s="58" t="s">
        <v>580</v>
      </c>
      <c r="K162" s="20">
        <v>14.568300000000001</v>
      </c>
      <c r="L162" s="20">
        <v>-88.120900000000006</v>
      </c>
      <c r="M162" s="20" t="s">
        <v>907</v>
      </c>
      <c r="N162" s="21" t="s">
        <v>908</v>
      </c>
      <c r="O162" s="21" t="s">
        <v>909</v>
      </c>
    </row>
    <row r="163" spans="2:15" ht="14.25" customHeight="1">
      <c r="B163" s="19" t="str">
        <f>+'LOCALIZA HN'!$J163</f>
        <v>San Juan</v>
      </c>
      <c r="C163" s="20" t="s">
        <v>167</v>
      </c>
      <c r="D163" s="20" t="s">
        <v>168</v>
      </c>
      <c r="E163" s="20">
        <v>10</v>
      </c>
      <c r="F163" s="20" t="s">
        <v>858</v>
      </c>
      <c r="G163" s="20" t="s">
        <v>128</v>
      </c>
      <c r="H163" s="20">
        <v>12</v>
      </c>
      <c r="I163" s="57" t="s">
        <v>910</v>
      </c>
      <c r="J163" s="58" t="s">
        <v>911</v>
      </c>
      <c r="K163" s="20">
        <v>14.4208</v>
      </c>
      <c r="L163" s="20">
        <v>-88.423100000000005</v>
      </c>
      <c r="M163" s="20" t="s">
        <v>912</v>
      </c>
      <c r="N163" s="21" t="s">
        <v>913</v>
      </c>
      <c r="O163" s="21" t="s">
        <v>914</v>
      </c>
    </row>
    <row r="164" spans="2:15" ht="14.25" customHeight="1">
      <c r="B164" s="19" t="str">
        <f>+'LOCALIZA HN'!$J164</f>
        <v>San Marcos de Sierra</v>
      </c>
      <c r="C164" s="20" t="s">
        <v>167</v>
      </c>
      <c r="D164" s="20" t="s">
        <v>168</v>
      </c>
      <c r="E164" s="20">
        <v>10</v>
      </c>
      <c r="F164" s="20" t="s">
        <v>858</v>
      </c>
      <c r="G164" s="20" t="s">
        <v>128</v>
      </c>
      <c r="H164" s="20">
        <v>13</v>
      </c>
      <c r="I164" s="57" t="s">
        <v>915</v>
      </c>
      <c r="J164" s="58" t="s">
        <v>916</v>
      </c>
      <c r="K164" s="20">
        <v>14.135999999999999</v>
      </c>
      <c r="L164" s="20">
        <v>-88.248400000000004</v>
      </c>
      <c r="M164" s="20" t="s">
        <v>917</v>
      </c>
      <c r="N164" s="21" t="s">
        <v>918</v>
      </c>
      <c r="O164" s="21" t="s">
        <v>919</v>
      </c>
    </row>
    <row r="165" spans="2:15" ht="14.25" customHeight="1">
      <c r="B165" s="19" t="str">
        <f>+'LOCALIZA HN'!$J165</f>
        <v>San Miguelito</v>
      </c>
      <c r="C165" s="20" t="s">
        <v>167</v>
      </c>
      <c r="D165" s="20" t="s">
        <v>168</v>
      </c>
      <c r="E165" s="20">
        <v>10</v>
      </c>
      <c r="F165" s="20" t="s">
        <v>858</v>
      </c>
      <c r="G165" s="20" t="s">
        <v>128</v>
      </c>
      <c r="H165" s="20">
        <v>14</v>
      </c>
      <c r="I165" s="57" t="s">
        <v>920</v>
      </c>
      <c r="J165" s="58" t="s">
        <v>788</v>
      </c>
      <c r="K165" s="20">
        <v>14.36</v>
      </c>
      <c r="L165" s="20">
        <v>-88.343800000000002</v>
      </c>
      <c r="M165" s="20" t="s">
        <v>921</v>
      </c>
      <c r="N165" s="21" t="s">
        <v>922</v>
      </c>
      <c r="O165" s="21" t="s">
        <v>923</v>
      </c>
    </row>
    <row r="166" spans="2:15" ht="14.25" customHeight="1">
      <c r="B166" s="19" t="str">
        <f>+'LOCALIZA HN'!$J166</f>
        <v>Santa Lucia</v>
      </c>
      <c r="C166" s="20" t="s">
        <v>167</v>
      </c>
      <c r="D166" s="20" t="s">
        <v>168</v>
      </c>
      <c r="E166" s="20">
        <v>10</v>
      </c>
      <c r="F166" s="20" t="s">
        <v>858</v>
      </c>
      <c r="G166" s="20" t="s">
        <v>128</v>
      </c>
      <c r="H166" s="20">
        <v>15</v>
      </c>
      <c r="I166" s="57" t="s">
        <v>924</v>
      </c>
      <c r="J166" s="58" t="s">
        <v>798</v>
      </c>
      <c r="K166" s="20">
        <v>13.905200000000001</v>
      </c>
      <c r="L166" s="20">
        <v>-88.426199999999994</v>
      </c>
      <c r="M166" s="20" t="s">
        <v>925</v>
      </c>
      <c r="N166" s="21" t="s">
        <v>926</v>
      </c>
      <c r="O166" s="21" t="s">
        <v>927</v>
      </c>
    </row>
    <row r="167" spans="2:15" ht="14.25" customHeight="1">
      <c r="B167" s="19" t="str">
        <f>+'LOCALIZA HN'!$J167</f>
        <v>Yamaranguila</v>
      </c>
      <c r="C167" s="20" t="s">
        <v>167</v>
      </c>
      <c r="D167" s="20" t="s">
        <v>168</v>
      </c>
      <c r="E167" s="20">
        <v>10</v>
      </c>
      <c r="F167" s="20" t="s">
        <v>858</v>
      </c>
      <c r="G167" s="20" t="s">
        <v>128</v>
      </c>
      <c r="H167" s="20">
        <v>16</v>
      </c>
      <c r="I167" s="57" t="s">
        <v>928</v>
      </c>
      <c r="J167" s="58" t="s">
        <v>929</v>
      </c>
      <c r="K167" s="20">
        <v>14.2638</v>
      </c>
      <c r="L167" s="20">
        <v>-88.248900000000006</v>
      </c>
      <c r="M167" s="20" t="s">
        <v>930</v>
      </c>
      <c r="N167" s="21" t="s">
        <v>931</v>
      </c>
      <c r="O167" s="21" t="s">
        <v>932</v>
      </c>
    </row>
    <row r="168" spans="2:15" ht="14.25" customHeight="1">
      <c r="B168" s="19" t="str">
        <f>+'LOCALIZA HN'!$J168</f>
        <v>San Francisco de Opalaca</v>
      </c>
      <c r="C168" s="20" t="s">
        <v>167</v>
      </c>
      <c r="D168" s="20" t="s">
        <v>168</v>
      </c>
      <c r="E168" s="20">
        <v>10</v>
      </c>
      <c r="F168" s="20" t="s">
        <v>858</v>
      </c>
      <c r="G168" s="20" t="s">
        <v>128</v>
      </c>
      <c r="H168" s="20">
        <v>17</v>
      </c>
      <c r="I168" s="57" t="s">
        <v>933</v>
      </c>
      <c r="J168" s="58" t="s">
        <v>934</v>
      </c>
      <c r="K168" s="20">
        <v>14.5341</v>
      </c>
      <c r="L168" s="20">
        <v>-88.284499999999994</v>
      </c>
      <c r="M168" s="20" t="s">
        <v>935</v>
      </c>
      <c r="N168" s="21" t="s">
        <v>936</v>
      </c>
      <c r="O168" s="21" t="s">
        <v>937</v>
      </c>
    </row>
    <row r="169" spans="2:15" ht="14.25" customHeight="1">
      <c r="B169" s="19" t="str">
        <f>+'LOCALIZA HN'!$J169</f>
        <v>Roatan</v>
      </c>
      <c r="C169" s="20" t="s">
        <v>167</v>
      </c>
      <c r="D169" s="20" t="s">
        <v>168</v>
      </c>
      <c r="E169" s="20">
        <v>11</v>
      </c>
      <c r="F169" s="20" t="s">
        <v>938</v>
      </c>
      <c r="G169" s="20" t="s">
        <v>221</v>
      </c>
      <c r="H169" s="20">
        <v>1</v>
      </c>
      <c r="I169" s="57" t="s">
        <v>939</v>
      </c>
      <c r="J169" s="58" t="s">
        <v>940</v>
      </c>
      <c r="K169" s="20">
        <v>16.3338</v>
      </c>
      <c r="L169" s="20">
        <v>-86.520399999999995</v>
      </c>
      <c r="M169" s="20" t="s">
        <v>941</v>
      </c>
      <c r="N169" s="21" t="s">
        <v>942</v>
      </c>
      <c r="O169" s="21" t="s">
        <v>943</v>
      </c>
    </row>
    <row r="170" spans="2:15" ht="14.25" customHeight="1">
      <c r="B170" s="19" t="str">
        <f>+'LOCALIZA HN'!$J170</f>
        <v>Guanaja</v>
      </c>
      <c r="C170" s="20" t="s">
        <v>167</v>
      </c>
      <c r="D170" s="20" t="s">
        <v>168</v>
      </c>
      <c r="E170" s="20">
        <v>11</v>
      </c>
      <c r="F170" s="20" t="s">
        <v>938</v>
      </c>
      <c r="G170" s="20" t="s">
        <v>221</v>
      </c>
      <c r="H170" s="20">
        <v>2</v>
      </c>
      <c r="I170" s="57" t="s">
        <v>944</v>
      </c>
      <c r="J170" s="58" t="s">
        <v>945</v>
      </c>
      <c r="K170" s="20">
        <v>16.468699999999998</v>
      </c>
      <c r="L170" s="20">
        <v>-85.884299999999996</v>
      </c>
      <c r="M170" s="20" t="s">
        <v>946</v>
      </c>
      <c r="N170" s="21" t="s">
        <v>947</v>
      </c>
      <c r="O170" s="21" t="s">
        <v>948</v>
      </c>
    </row>
    <row r="171" spans="2:15" ht="14.25" customHeight="1">
      <c r="B171" s="19" t="str">
        <f>+'LOCALIZA HN'!$J171</f>
        <v>Jose Santos Guardiola</v>
      </c>
      <c r="C171" s="20" t="s">
        <v>167</v>
      </c>
      <c r="D171" s="20" t="s">
        <v>168</v>
      </c>
      <c r="E171" s="20">
        <v>11</v>
      </c>
      <c r="F171" s="20" t="s">
        <v>938</v>
      </c>
      <c r="G171" s="20" t="s">
        <v>221</v>
      </c>
      <c r="H171" s="20">
        <v>3</v>
      </c>
      <c r="I171" s="57" t="s">
        <v>949</v>
      </c>
      <c r="J171" s="58" t="s">
        <v>950</v>
      </c>
      <c r="K171" s="20">
        <v>16.408300000000001</v>
      </c>
      <c r="L171" s="20">
        <v>-86.3292</v>
      </c>
      <c r="M171" s="20" t="s">
        <v>951</v>
      </c>
      <c r="N171" s="21" t="s">
        <v>952</v>
      </c>
      <c r="O171" s="21" t="s">
        <v>953</v>
      </c>
    </row>
    <row r="172" spans="2:15" ht="14.25" customHeight="1">
      <c r="B172" s="19" t="str">
        <f>+'LOCALIZA HN'!$J172</f>
        <v>Utila</v>
      </c>
      <c r="C172" s="20" t="s">
        <v>167</v>
      </c>
      <c r="D172" s="20" t="s">
        <v>168</v>
      </c>
      <c r="E172" s="20">
        <v>11</v>
      </c>
      <c r="F172" s="20" t="s">
        <v>938</v>
      </c>
      <c r="G172" s="20" t="s">
        <v>221</v>
      </c>
      <c r="H172" s="20">
        <v>4</v>
      </c>
      <c r="I172" s="57" t="s">
        <v>954</v>
      </c>
      <c r="J172" s="58" t="s">
        <v>955</v>
      </c>
      <c r="K172" s="20">
        <v>16.097899999999999</v>
      </c>
      <c r="L172" s="20">
        <v>-86.932199999999995</v>
      </c>
      <c r="M172" s="20" t="s">
        <v>956</v>
      </c>
      <c r="N172" s="21" t="s">
        <v>957</v>
      </c>
      <c r="O172" s="21" t="s">
        <v>958</v>
      </c>
    </row>
    <row r="173" spans="2:15" ht="14.25" customHeight="1">
      <c r="B173" s="19" t="str">
        <f>+'LOCALIZA HN'!$J173</f>
        <v>La Paz</v>
      </c>
      <c r="C173" s="20" t="s">
        <v>167</v>
      </c>
      <c r="D173" s="20" t="s">
        <v>168</v>
      </c>
      <c r="E173" s="20">
        <v>12</v>
      </c>
      <c r="F173" s="20" t="s">
        <v>959</v>
      </c>
      <c r="G173" s="20" t="s">
        <v>71</v>
      </c>
      <c r="H173" s="20">
        <v>1</v>
      </c>
      <c r="I173" s="57" t="s">
        <v>960</v>
      </c>
      <c r="J173" s="58" t="s">
        <v>71</v>
      </c>
      <c r="K173" s="20">
        <v>14.3101</v>
      </c>
      <c r="L173" s="20">
        <v>-87.754199999999997</v>
      </c>
      <c r="M173" s="20" t="s">
        <v>961</v>
      </c>
      <c r="N173" s="21" t="s">
        <v>962</v>
      </c>
      <c r="O173" s="21" t="s">
        <v>963</v>
      </c>
    </row>
    <row r="174" spans="2:15" ht="14.25" customHeight="1">
      <c r="B174" s="19" t="str">
        <f>+'LOCALIZA HN'!$J174</f>
        <v>Aguanqueterique</v>
      </c>
      <c r="C174" s="20" t="s">
        <v>167</v>
      </c>
      <c r="D174" s="20" t="s">
        <v>168</v>
      </c>
      <c r="E174" s="20">
        <v>12</v>
      </c>
      <c r="F174" s="20" t="s">
        <v>959</v>
      </c>
      <c r="G174" s="20" t="s">
        <v>71</v>
      </c>
      <c r="H174" s="20">
        <v>2</v>
      </c>
      <c r="I174" s="57" t="s">
        <v>964</v>
      </c>
      <c r="J174" s="58" t="s">
        <v>965</v>
      </c>
      <c r="K174" s="20">
        <v>13.9834</v>
      </c>
      <c r="L174" s="20">
        <v>-87.643000000000001</v>
      </c>
      <c r="M174" s="20" t="s">
        <v>966</v>
      </c>
      <c r="N174" s="21" t="s">
        <v>967</v>
      </c>
      <c r="O174" s="21" t="s">
        <v>968</v>
      </c>
    </row>
    <row r="175" spans="2:15" ht="14.25" customHeight="1">
      <c r="B175" s="19" t="str">
        <f>+'LOCALIZA HN'!$J175</f>
        <v>Cabanas</v>
      </c>
      <c r="C175" s="20" t="s">
        <v>167</v>
      </c>
      <c r="D175" s="20" t="s">
        <v>168</v>
      </c>
      <c r="E175" s="20">
        <v>12</v>
      </c>
      <c r="F175" s="20" t="s">
        <v>959</v>
      </c>
      <c r="G175" s="20" t="s">
        <v>71</v>
      </c>
      <c r="H175" s="20">
        <v>3</v>
      </c>
      <c r="I175" s="57" t="s">
        <v>969</v>
      </c>
      <c r="J175" s="58" t="s">
        <v>970</v>
      </c>
      <c r="K175" s="20">
        <v>13.9909</v>
      </c>
      <c r="L175" s="20">
        <v>-88.018299999999996</v>
      </c>
      <c r="M175" s="20" t="s">
        <v>971</v>
      </c>
      <c r="N175" s="21" t="s">
        <v>972</v>
      </c>
      <c r="O175" s="21" t="s">
        <v>973</v>
      </c>
    </row>
    <row r="176" spans="2:15" ht="14.25" customHeight="1">
      <c r="B176" s="19" t="str">
        <f>+'LOCALIZA HN'!$J176</f>
        <v>Cane</v>
      </c>
      <c r="C176" s="20" t="s">
        <v>167</v>
      </c>
      <c r="D176" s="20" t="s">
        <v>168</v>
      </c>
      <c r="E176" s="20">
        <v>12</v>
      </c>
      <c r="F176" s="20" t="s">
        <v>959</v>
      </c>
      <c r="G176" s="20" t="s">
        <v>71</v>
      </c>
      <c r="H176" s="20">
        <v>4</v>
      </c>
      <c r="I176" s="57" t="s">
        <v>974</v>
      </c>
      <c r="J176" s="58" t="s">
        <v>975</v>
      </c>
      <c r="K176" s="20">
        <v>14.2827</v>
      </c>
      <c r="L176" s="20">
        <v>-87.681600000000003</v>
      </c>
      <c r="M176" s="20" t="s">
        <v>976</v>
      </c>
      <c r="N176" s="21" t="s">
        <v>977</v>
      </c>
      <c r="O176" s="21" t="s">
        <v>978</v>
      </c>
    </row>
    <row r="177" spans="2:15" ht="14.25" customHeight="1">
      <c r="B177" s="19" t="str">
        <f>+'LOCALIZA HN'!$J177</f>
        <v>Chinacla</v>
      </c>
      <c r="C177" s="20" t="s">
        <v>167</v>
      </c>
      <c r="D177" s="20" t="s">
        <v>168</v>
      </c>
      <c r="E177" s="20">
        <v>12</v>
      </c>
      <c r="F177" s="20" t="s">
        <v>959</v>
      </c>
      <c r="G177" s="20" t="s">
        <v>71</v>
      </c>
      <c r="H177" s="20">
        <v>5</v>
      </c>
      <c r="I177" s="57" t="s">
        <v>979</v>
      </c>
      <c r="J177" s="58" t="s">
        <v>980</v>
      </c>
      <c r="K177" s="20">
        <v>14.1854</v>
      </c>
      <c r="L177" s="20">
        <v>-87.958299999999994</v>
      </c>
      <c r="M177" s="20" t="s">
        <v>981</v>
      </c>
      <c r="N177" s="21" t="s">
        <v>982</v>
      </c>
      <c r="O177" s="21" t="s">
        <v>983</v>
      </c>
    </row>
    <row r="178" spans="2:15" ht="14.25" customHeight="1">
      <c r="B178" s="19" t="str">
        <f>+'LOCALIZA HN'!$J178</f>
        <v>Guajiquiro</v>
      </c>
      <c r="C178" s="20" t="s">
        <v>167</v>
      </c>
      <c r="D178" s="20" t="s">
        <v>168</v>
      </c>
      <c r="E178" s="20">
        <v>12</v>
      </c>
      <c r="F178" s="20" t="s">
        <v>959</v>
      </c>
      <c r="G178" s="20" t="s">
        <v>71</v>
      </c>
      <c r="H178" s="20">
        <v>6</v>
      </c>
      <c r="I178" s="57" t="s">
        <v>984</v>
      </c>
      <c r="J178" s="58" t="s">
        <v>985</v>
      </c>
      <c r="K178" s="20">
        <v>14.080399999999999</v>
      </c>
      <c r="L178" s="20">
        <v>-87.786100000000005</v>
      </c>
      <c r="M178" s="20" t="s">
        <v>986</v>
      </c>
      <c r="N178" s="21" t="s">
        <v>987</v>
      </c>
      <c r="O178" s="21" t="s">
        <v>988</v>
      </c>
    </row>
    <row r="179" spans="2:15" ht="14.25" customHeight="1">
      <c r="B179" s="19" t="str">
        <f>+'LOCALIZA HN'!$J179</f>
        <v>Lauterique</v>
      </c>
      <c r="C179" s="20" t="s">
        <v>167</v>
      </c>
      <c r="D179" s="20" t="s">
        <v>168</v>
      </c>
      <c r="E179" s="20">
        <v>12</v>
      </c>
      <c r="F179" s="20" t="s">
        <v>959</v>
      </c>
      <c r="G179" s="20" t="s">
        <v>71</v>
      </c>
      <c r="H179" s="20">
        <v>7</v>
      </c>
      <c r="I179" s="57" t="s">
        <v>989</v>
      </c>
      <c r="J179" s="58" t="s">
        <v>990</v>
      </c>
      <c r="K179" s="20">
        <v>13.8627</v>
      </c>
      <c r="L179" s="20">
        <v>-87.655100000000004</v>
      </c>
      <c r="M179" s="20" t="s">
        <v>991</v>
      </c>
      <c r="N179" s="21" t="s">
        <v>992</v>
      </c>
      <c r="O179" s="21" t="s">
        <v>993</v>
      </c>
    </row>
    <row r="180" spans="2:15" ht="14.25" customHeight="1">
      <c r="B180" s="19" t="str">
        <f>+'LOCALIZA HN'!$J180</f>
        <v>Marcala</v>
      </c>
      <c r="C180" s="20" t="s">
        <v>167</v>
      </c>
      <c r="D180" s="20" t="s">
        <v>168</v>
      </c>
      <c r="E180" s="20">
        <v>12</v>
      </c>
      <c r="F180" s="20" t="s">
        <v>959</v>
      </c>
      <c r="G180" s="20" t="s">
        <v>71</v>
      </c>
      <c r="H180" s="20">
        <v>8</v>
      </c>
      <c r="I180" s="57" t="s">
        <v>994</v>
      </c>
      <c r="J180" s="58" t="s">
        <v>995</v>
      </c>
      <c r="K180" s="20">
        <v>14.146000000000001</v>
      </c>
      <c r="L180" s="20">
        <v>-88.037300000000002</v>
      </c>
      <c r="M180" s="20" t="s">
        <v>996</v>
      </c>
      <c r="N180" s="21" t="s">
        <v>997</v>
      </c>
      <c r="O180" s="21" t="s">
        <v>998</v>
      </c>
    </row>
    <row r="181" spans="2:15" ht="14.25" customHeight="1">
      <c r="B181" s="19" t="str">
        <f>+'LOCALIZA HN'!$J181</f>
        <v>Mercedes de Oriente</v>
      </c>
      <c r="C181" s="20" t="s">
        <v>167</v>
      </c>
      <c r="D181" s="20" t="s">
        <v>168</v>
      </c>
      <c r="E181" s="20">
        <v>12</v>
      </c>
      <c r="F181" s="20" t="s">
        <v>959</v>
      </c>
      <c r="G181" s="20" t="s">
        <v>71</v>
      </c>
      <c r="H181" s="20">
        <v>9</v>
      </c>
      <c r="I181" s="57" t="s">
        <v>999</v>
      </c>
      <c r="J181" s="58" t="s">
        <v>1000</v>
      </c>
      <c r="K181" s="20">
        <v>13.918799999999999</v>
      </c>
      <c r="L181" s="20">
        <v>-87.779700000000005</v>
      </c>
      <c r="M181" s="20" t="s">
        <v>1001</v>
      </c>
      <c r="N181" s="21" t="s">
        <v>1002</v>
      </c>
      <c r="O181" s="21" t="s">
        <v>1003</v>
      </c>
    </row>
    <row r="182" spans="2:15" ht="14.25" customHeight="1">
      <c r="B182" s="19" t="str">
        <f>+'LOCALIZA HN'!$J182</f>
        <v>Opatoro</v>
      </c>
      <c r="C182" s="20" t="s">
        <v>167</v>
      </c>
      <c r="D182" s="20" t="s">
        <v>168</v>
      </c>
      <c r="E182" s="20">
        <v>12</v>
      </c>
      <c r="F182" s="20" t="s">
        <v>959</v>
      </c>
      <c r="G182" s="20" t="s">
        <v>71</v>
      </c>
      <c r="H182" s="20">
        <v>10</v>
      </c>
      <c r="I182" s="57" t="s">
        <v>1004</v>
      </c>
      <c r="J182" s="58" t="s">
        <v>1005</v>
      </c>
      <c r="K182" s="20">
        <v>14.013199999999999</v>
      </c>
      <c r="L182" s="20">
        <v>-87.873000000000005</v>
      </c>
      <c r="M182" s="20" t="s">
        <v>1006</v>
      </c>
      <c r="N182" s="21" t="s">
        <v>1007</v>
      </c>
      <c r="O182" s="21" t="s">
        <v>1008</v>
      </c>
    </row>
    <row r="183" spans="2:15" ht="14.25" customHeight="1">
      <c r="B183" s="19" t="str">
        <f>+'LOCALIZA HN'!$J183</f>
        <v>San Antonio del Norte</v>
      </c>
      <c r="C183" s="20" t="s">
        <v>167</v>
      </c>
      <c r="D183" s="20" t="s">
        <v>168</v>
      </c>
      <c r="E183" s="20">
        <v>12</v>
      </c>
      <c r="F183" s="20" t="s">
        <v>959</v>
      </c>
      <c r="G183" s="20" t="s">
        <v>71</v>
      </c>
      <c r="H183" s="20">
        <v>11</v>
      </c>
      <c r="I183" s="57" t="s">
        <v>1009</v>
      </c>
      <c r="J183" s="58" t="s">
        <v>1010</v>
      </c>
      <c r="K183" s="20">
        <v>13.8932</v>
      </c>
      <c r="L183" s="20">
        <v>-87.716999999999999</v>
      </c>
      <c r="M183" s="20" t="s">
        <v>1011</v>
      </c>
      <c r="N183" s="21" t="s">
        <v>1012</v>
      </c>
      <c r="O183" s="21" t="s">
        <v>1013</v>
      </c>
    </row>
    <row r="184" spans="2:15" ht="14.25" customHeight="1">
      <c r="B184" s="19" t="str">
        <f>+'LOCALIZA HN'!$J184</f>
        <v>San Jose</v>
      </c>
      <c r="C184" s="20" t="s">
        <v>167</v>
      </c>
      <c r="D184" s="20" t="s">
        <v>168</v>
      </c>
      <c r="E184" s="20">
        <v>12</v>
      </c>
      <c r="F184" s="20" t="s">
        <v>959</v>
      </c>
      <c r="G184" s="20" t="s">
        <v>71</v>
      </c>
      <c r="H184" s="20">
        <v>12</v>
      </c>
      <c r="I184" s="57" t="s">
        <v>1014</v>
      </c>
      <c r="J184" s="58" t="s">
        <v>438</v>
      </c>
      <c r="K184" s="20">
        <v>14.232200000000001</v>
      </c>
      <c r="L184" s="20">
        <v>-87.955299999999994</v>
      </c>
      <c r="M184" s="20" t="s">
        <v>1015</v>
      </c>
      <c r="N184" s="21" t="s">
        <v>1016</v>
      </c>
      <c r="O184" s="21" t="s">
        <v>1017</v>
      </c>
    </row>
    <row r="185" spans="2:15" ht="14.25" customHeight="1">
      <c r="B185" s="19" t="str">
        <f>+'LOCALIZA HN'!$J185</f>
        <v>San Juan</v>
      </c>
      <c r="C185" s="20" t="s">
        <v>167</v>
      </c>
      <c r="D185" s="20" t="s">
        <v>168</v>
      </c>
      <c r="E185" s="20">
        <v>12</v>
      </c>
      <c r="F185" s="20" t="s">
        <v>959</v>
      </c>
      <c r="G185" s="20" t="s">
        <v>71</v>
      </c>
      <c r="H185" s="20">
        <v>13</v>
      </c>
      <c r="I185" s="57" t="s">
        <v>1018</v>
      </c>
      <c r="J185" s="58" t="s">
        <v>911</v>
      </c>
      <c r="K185" s="20">
        <v>13.955500000000001</v>
      </c>
      <c r="L185" s="20">
        <v>-87.732399999999998</v>
      </c>
      <c r="M185" s="20" t="s">
        <v>1019</v>
      </c>
      <c r="N185" s="21" t="s">
        <v>1020</v>
      </c>
      <c r="O185" s="21" t="s">
        <v>1021</v>
      </c>
    </row>
    <row r="186" spans="2:15" ht="14.25" customHeight="1">
      <c r="B186" s="19" t="str">
        <f>+'LOCALIZA HN'!$J186</f>
        <v>San Pedro de Tutule</v>
      </c>
      <c r="C186" s="20" t="s">
        <v>167</v>
      </c>
      <c r="D186" s="20" t="s">
        <v>168</v>
      </c>
      <c r="E186" s="20">
        <v>12</v>
      </c>
      <c r="F186" s="20" t="s">
        <v>959</v>
      </c>
      <c r="G186" s="20" t="s">
        <v>71</v>
      </c>
      <c r="H186" s="20">
        <v>14</v>
      </c>
      <c r="I186" s="57" t="s">
        <v>1022</v>
      </c>
      <c r="J186" s="58" t="s">
        <v>1023</v>
      </c>
      <c r="K186" s="20">
        <v>14.2483</v>
      </c>
      <c r="L186" s="20">
        <v>-87.8506</v>
      </c>
      <c r="M186" s="20" t="s">
        <v>1024</v>
      </c>
      <c r="N186" s="21" t="s">
        <v>1025</v>
      </c>
      <c r="O186" s="21" t="s">
        <v>1026</v>
      </c>
    </row>
    <row r="187" spans="2:15" ht="14.25" customHeight="1">
      <c r="B187" s="19" t="str">
        <f>+'LOCALIZA HN'!$J187</f>
        <v>Santa Ana</v>
      </c>
      <c r="C187" s="20" t="s">
        <v>167</v>
      </c>
      <c r="D187" s="20" t="s">
        <v>168</v>
      </c>
      <c r="E187" s="20">
        <v>12</v>
      </c>
      <c r="F187" s="20" t="s">
        <v>959</v>
      </c>
      <c r="G187" s="20" t="s">
        <v>71</v>
      </c>
      <c r="H187" s="20">
        <v>15</v>
      </c>
      <c r="I187" s="57" t="s">
        <v>1027</v>
      </c>
      <c r="J187" s="58" t="s">
        <v>793</v>
      </c>
      <c r="K187" s="20">
        <v>13.9245</v>
      </c>
      <c r="L187" s="20">
        <v>-87.950299999999999</v>
      </c>
      <c r="M187" s="20" t="s">
        <v>1028</v>
      </c>
      <c r="N187" s="21" t="s">
        <v>1029</v>
      </c>
      <c r="O187" s="21" t="s">
        <v>1030</v>
      </c>
    </row>
    <row r="188" spans="2:15" ht="14.25" customHeight="1">
      <c r="B188" s="19" t="str">
        <f>+'LOCALIZA HN'!$J188</f>
        <v>Santa Elena</v>
      </c>
      <c r="C188" s="20" t="s">
        <v>167</v>
      </c>
      <c r="D188" s="20" t="s">
        <v>168</v>
      </c>
      <c r="E188" s="20">
        <v>12</v>
      </c>
      <c r="F188" s="20" t="s">
        <v>959</v>
      </c>
      <c r="G188" s="20" t="s">
        <v>71</v>
      </c>
      <c r="H188" s="20">
        <v>16</v>
      </c>
      <c r="I188" s="57" t="s">
        <v>1031</v>
      </c>
      <c r="J188" s="58" t="s">
        <v>1032</v>
      </c>
      <c r="K188" s="20">
        <v>14.065899999999999</v>
      </c>
      <c r="L188" s="20">
        <v>-88.159599999999998</v>
      </c>
      <c r="M188" s="20" t="s">
        <v>1033</v>
      </c>
      <c r="N188" s="21" t="s">
        <v>1034</v>
      </c>
      <c r="O188" s="21" t="s">
        <v>1035</v>
      </c>
    </row>
    <row r="189" spans="2:15" ht="14.25" customHeight="1">
      <c r="B189" s="19" t="str">
        <f>+'LOCALIZA HN'!$J189</f>
        <v>Santa Maria</v>
      </c>
      <c r="C189" s="20" t="s">
        <v>167</v>
      </c>
      <c r="D189" s="20" t="s">
        <v>168</v>
      </c>
      <c r="E189" s="20">
        <v>12</v>
      </c>
      <c r="F189" s="20" t="s">
        <v>959</v>
      </c>
      <c r="G189" s="20" t="s">
        <v>71</v>
      </c>
      <c r="H189" s="20">
        <v>17</v>
      </c>
      <c r="I189" s="57" t="s">
        <v>1036</v>
      </c>
      <c r="J189" s="58" t="s">
        <v>1037</v>
      </c>
      <c r="K189" s="20">
        <v>14.271599999999999</v>
      </c>
      <c r="L189" s="20">
        <v>-87.920900000000003</v>
      </c>
      <c r="M189" s="20" t="s">
        <v>1038</v>
      </c>
      <c r="N189" s="21" t="s">
        <v>1039</v>
      </c>
      <c r="O189" s="21" t="s">
        <v>1040</v>
      </c>
    </row>
    <row r="190" spans="2:15" ht="14.25" customHeight="1">
      <c r="B190" s="19" t="str">
        <f>+'LOCALIZA HN'!$J190</f>
        <v>Santiago de Puringla</v>
      </c>
      <c r="C190" s="20" t="s">
        <v>167</v>
      </c>
      <c r="D190" s="20" t="s">
        <v>168</v>
      </c>
      <c r="E190" s="20">
        <v>12</v>
      </c>
      <c r="F190" s="20" t="s">
        <v>959</v>
      </c>
      <c r="G190" s="20" t="s">
        <v>71</v>
      </c>
      <c r="H190" s="20">
        <v>18</v>
      </c>
      <c r="I190" s="57" t="s">
        <v>1041</v>
      </c>
      <c r="J190" s="58" t="s">
        <v>1042</v>
      </c>
      <c r="K190" s="20">
        <v>14.3584</v>
      </c>
      <c r="L190" s="20">
        <v>-87.879400000000004</v>
      </c>
      <c r="M190" s="20" t="s">
        <v>1043</v>
      </c>
      <c r="N190" s="21" t="s">
        <v>1044</v>
      </c>
      <c r="O190" s="21" t="s">
        <v>1045</v>
      </c>
    </row>
    <row r="191" spans="2:15" ht="14.25" customHeight="1">
      <c r="B191" s="19" t="str">
        <f>+'LOCALIZA HN'!$J191</f>
        <v>Yarula</v>
      </c>
      <c r="C191" s="20" t="s">
        <v>167</v>
      </c>
      <c r="D191" s="20" t="s">
        <v>168</v>
      </c>
      <c r="E191" s="20">
        <v>12</v>
      </c>
      <c r="F191" s="20" t="s">
        <v>959</v>
      </c>
      <c r="G191" s="20" t="s">
        <v>71</v>
      </c>
      <c r="H191" s="20">
        <v>19</v>
      </c>
      <c r="I191" s="57" t="s">
        <v>1046</v>
      </c>
      <c r="J191" s="58" t="s">
        <v>1047</v>
      </c>
      <c r="K191" s="20">
        <v>14.1503</v>
      </c>
      <c r="L191" s="20">
        <v>-88.126900000000006</v>
      </c>
      <c r="M191" s="20" t="s">
        <v>1048</v>
      </c>
      <c r="N191" s="21" t="s">
        <v>1049</v>
      </c>
      <c r="O191" s="21" t="s">
        <v>1050</v>
      </c>
    </row>
    <row r="192" spans="2:15" ht="14.25" customHeight="1">
      <c r="B192" s="19" t="str">
        <f>+'LOCALIZA HN'!$J192</f>
        <v>Gracias</v>
      </c>
      <c r="C192" s="20" t="s">
        <v>167</v>
      </c>
      <c r="D192" s="20" t="s">
        <v>168</v>
      </c>
      <c r="E192" s="20">
        <v>13</v>
      </c>
      <c r="F192" s="20" t="s">
        <v>1051</v>
      </c>
      <c r="G192" s="20" t="s">
        <v>42</v>
      </c>
      <c r="H192" s="20">
        <v>1</v>
      </c>
      <c r="I192" s="57" t="s">
        <v>1052</v>
      </c>
      <c r="J192" s="58" t="s">
        <v>93</v>
      </c>
      <c r="K192" s="20">
        <v>14.586499999999999</v>
      </c>
      <c r="L192" s="20">
        <v>-88.636200000000002</v>
      </c>
      <c r="M192" s="20" t="s">
        <v>1053</v>
      </c>
      <c r="N192" s="21" t="s">
        <v>1054</v>
      </c>
      <c r="O192" s="21" t="s">
        <v>1055</v>
      </c>
    </row>
    <row r="193" spans="2:15" ht="14.25" customHeight="1">
      <c r="B193" s="19" t="str">
        <f>+'LOCALIZA HN'!$J193</f>
        <v>Belen</v>
      </c>
      <c r="C193" s="20" t="s">
        <v>167</v>
      </c>
      <c r="D193" s="20" t="s">
        <v>168</v>
      </c>
      <c r="E193" s="20">
        <v>13</v>
      </c>
      <c r="F193" s="20" t="s">
        <v>1051</v>
      </c>
      <c r="G193" s="20" t="s">
        <v>42</v>
      </c>
      <c r="H193" s="20">
        <v>2</v>
      </c>
      <c r="I193" s="57" t="s">
        <v>1056</v>
      </c>
      <c r="J193" s="58" t="s">
        <v>1057</v>
      </c>
      <c r="K193" s="20">
        <v>14.507300000000001</v>
      </c>
      <c r="L193" s="20">
        <v>-88.434299999999993</v>
      </c>
      <c r="M193" s="20" t="s">
        <v>1058</v>
      </c>
      <c r="N193" s="21" t="s">
        <v>1059</v>
      </c>
      <c r="O193" s="21" t="s">
        <v>1060</v>
      </c>
    </row>
    <row r="194" spans="2:15" ht="14.25" customHeight="1">
      <c r="B194" s="19" t="str">
        <f>+'LOCALIZA HN'!$J194</f>
        <v>Candelaria</v>
      </c>
      <c r="C194" s="20" t="s">
        <v>167</v>
      </c>
      <c r="D194" s="20" t="s">
        <v>168</v>
      </c>
      <c r="E194" s="20">
        <v>13</v>
      </c>
      <c r="F194" s="20" t="s">
        <v>1051</v>
      </c>
      <c r="G194" s="20" t="s">
        <v>42</v>
      </c>
      <c r="H194" s="20">
        <v>3</v>
      </c>
      <c r="I194" s="57" t="s">
        <v>1061</v>
      </c>
      <c r="J194" s="58" t="s">
        <v>1062</v>
      </c>
      <c r="K194" s="20">
        <v>14.056800000000001</v>
      </c>
      <c r="L194" s="20">
        <v>-88.557699999999997</v>
      </c>
      <c r="M194" s="20" t="s">
        <v>1063</v>
      </c>
      <c r="N194" s="21" t="s">
        <v>1064</v>
      </c>
      <c r="O194" s="21" t="s">
        <v>1065</v>
      </c>
    </row>
    <row r="195" spans="2:15" ht="14.25" customHeight="1">
      <c r="B195" s="19" t="str">
        <f>+'LOCALIZA HN'!$J195</f>
        <v>Cololaca</v>
      </c>
      <c r="C195" s="20" t="s">
        <v>167</v>
      </c>
      <c r="D195" s="20" t="s">
        <v>168</v>
      </c>
      <c r="E195" s="20">
        <v>13</v>
      </c>
      <c r="F195" s="20" t="s">
        <v>1051</v>
      </c>
      <c r="G195" s="20" t="s">
        <v>42</v>
      </c>
      <c r="H195" s="20">
        <v>4</v>
      </c>
      <c r="I195" s="57" t="s">
        <v>1066</v>
      </c>
      <c r="J195" s="58" t="s">
        <v>1067</v>
      </c>
      <c r="K195" s="20">
        <v>14.310700000000001</v>
      </c>
      <c r="L195" s="20">
        <v>-88.884500000000003</v>
      </c>
      <c r="M195" s="20" t="s">
        <v>1068</v>
      </c>
      <c r="N195" s="21" t="s">
        <v>1069</v>
      </c>
      <c r="O195" s="21" t="s">
        <v>1070</v>
      </c>
    </row>
    <row r="196" spans="2:15" ht="14.25" customHeight="1">
      <c r="B196" s="19" t="str">
        <f>+'LOCALIZA HN'!$J196</f>
        <v>Erandique</v>
      </c>
      <c r="C196" s="20" t="s">
        <v>167</v>
      </c>
      <c r="D196" s="20" t="s">
        <v>168</v>
      </c>
      <c r="E196" s="20">
        <v>13</v>
      </c>
      <c r="F196" s="20" t="s">
        <v>1051</v>
      </c>
      <c r="G196" s="20" t="s">
        <v>42</v>
      </c>
      <c r="H196" s="20">
        <v>5</v>
      </c>
      <c r="I196" s="57" t="s">
        <v>1071</v>
      </c>
      <c r="J196" s="58" t="s">
        <v>1072</v>
      </c>
      <c r="K196" s="20">
        <v>14.2386</v>
      </c>
      <c r="L196" s="20">
        <v>-88.456299999999999</v>
      </c>
      <c r="M196" s="20" t="s">
        <v>1073</v>
      </c>
      <c r="N196" s="21" t="s">
        <v>1074</v>
      </c>
      <c r="O196" s="21" t="s">
        <v>1075</v>
      </c>
    </row>
    <row r="197" spans="2:15" ht="14.25" customHeight="1">
      <c r="B197" s="19" t="str">
        <f>+'LOCALIZA HN'!$J197</f>
        <v>Gualcince</v>
      </c>
      <c r="C197" s="20" t="s">
        <v>167</v>
      </c>
      <c r="D197" s="20" t="s">
        <v>168</v>
      </c>
      <c r="E197" s="20">
        <v>13</v>
      </c>
      <c r="F197" s="20" t="s">
        <v>1051</v>
      </c>
      <c r="G197" s="20" t="s">
        <v>42</v>
      </c>
      <c r="H197" s="20">
        <v>6</v>
      </c>
      <c r="I197" s="57" t="s">
        <v>1076</v>
      </c>
      <c r="J197" s="58" t="s">
        <v>1077</v>
      </c>
      <c r="K197" s="20">
        <v>14.1274</v>
      </c>
      <c r="L197" s="20">
        <v>-88.570499999999996</v>
      </c>
      <c r="M197" s="20" t="s">
        <v>1078</v>
      </c>
      <c r="N197" s="21" t="s">
        <v>1079</v>
      </c>
      <c r="O197" s="21" t="s">
        <v>1080</v>
      </c>
    </row>
    <row r="198" spans="2:15" ht="14.25" customHeight="1">
      <c r="B198" s="19" t="str">
        <f>+'LOCALIZA HN'!$J198</f>
        <v>Guarita</v>
      </c>
      <c r="C198" s="20" t="s">
        <v>167</v>
      </c>
      <c r="D198" s="20" t="s">
        <v>168</v>
      </c>
      <c r="E198" s="20">
        <v>13</v>
      </c>
      <c r="F198" s="20" t="s">
        <v>1051</v>
      </c>
      <c r="G198" s="20" t="s">
        <v>42</v>
      </c>
      <c r="H198" s="20">
        <v>7</v>
      </c>
      <c r="I198" s="57" t="s">
        <v>1081</v>
      </c>
      <c r="J198" s="58" t="s">
        <v>1082</v>
      </c>
      <c r="K198" s="20">
        <v>14.2079</v>
      </c>
      <c r="L198" s="20">
        <v>-88.842100000000002</v>
      </c>
      <c r="M198" s="20" t="s">
        <v>1083</v>
      </c>
      <c r="N198" s="21" t="s">
        <v>1084</v>
      </c>
      <c r="O198" s="21" t="s">
        <v>1085</v>
      </c>
    </row>
    <row r="199" spans="2:15" ht="14.25" customHeight="1">
      <c r="B199" s="19" t="str">
        <f>+'LOCALIZA HN'!$J199</f>
        <v>La Campa</v>
      </c>
      <c r="C199" s="20" t="s">
        <v>167</v>
      </c>
      <c r="D199" s="20" t="s">
        <v>168</v>
      </c>
      <c r="E199" s="20">
        <v>13</v>
      </c>
      <c r="F199" s="20" t="s">
        <v>1051</v>
      </c>
      <c r="G199" s="20" t="s">
        <v>42</v>
      </c>
      <c r="H199" s="20">
        <v>8</v>
      </c>
      <c r="I199" s="57" t="s">
        <v>1086</v>
      </c>
      <c r="J199" s="58" t="s">
        <v>1087</v>
      </c>
      <c r="K199" s="20">
        <v>14.472799999999999</v>
      </c>
      <c r="L199" s="20">
        <v>-88.560699999999997</v>
      </c>
      <c r="M199" s="20" t="s">
        <v>1088</v>
      </c>
      <c r="N199" s="21" t="s">
        <v>1089</v>
      </c>
      <c r="O199" s="21" t="s">
        <v>1090</v>
      </c>
    </row>
    <row r="200" spans="2:15" ht="14.25" customHeight="1">
      <c r="B200" s="19" t="str">
        <f>+'LOCALIZA HN'!$J200</f>
        <v>La Iguala</v>
      </c>
      <c r="C200" s="20" t="s">
        <v>167</v>
      </c>
      <c r="D200" s="20" t="s">
        <v>168</v>
      </c>
      <c r="E200" s="20">
        <v>13</v>
      </c>
      <c r="F200" s="20" t="s">
        <v>1051</v>
      </c>
      <c r="G200" s="20" t="s">
        <v>42</v>
      </c>
      <c r="H200" s="20">
        <v>9</v>
      </c>
      <c r="I200" s="57" t="s">
        <v>1091</v>
      </c>
      <c r="J200" s="58" t="s">
        <v>1092</v>
      </c>
      <c r="K200" s="20">
        <v>14.665100000000001</v>
      </c>
      <c r="L200" s="20">
        <v>-88.461500000000001</v>
      </c>
      <c r="M200" s="20" t="s">
        <v>1093</v>
      </c>
      <c r="N200" s="21" t="s">
        <v>1094</v>
      </c>
      <c r="O200" s="21" t="s">
        <v>1095</v>
      </c>
    </row>
    <row r="201" spans="2:15" ht="14.25" customHeight="1">
      <c r="B201" s="19" t="str">
        <f>+'LOCALIZA HN'!$J201</f>
        <v>Las Flores</v>
      </c>
      <c r="C201" s="20" t="s">
        <v>167</v>
      </c>
      <c r="D201" s="20" t="s">
        <v>168</v>
      </c>
      <c r="E201" s="20">
        <v>13</v>
      </c>
      <c r="F201" s="20" t="s">
        <v>1051</v>
      </c>
      <c r="G201" s="20" t="s">
        <v>42</v>
      </c>
      <c r="H201" s="20">
        <v>10</v>
      </c>
      <c r="I201" s="57" t="s">
        <v>1096</v>
      </c>
      <c r="J201" s="58" t="s">
        <v>1097</v>
      </c>
      <c r="K201" s="20">
        <v>14.6808</v>
      </c>
      <c r="L201" s="20">
        <v>-88.658799999999999</v>
      </c>
      <c r="M201" s="20" t="s">
        <v>1098</v>
      </c>
      <c r="N201" s="21" t="s">
        <v>1099</v>
      </c>
      <c r="O201" s="21" t="s">
        <v>1100</v>
      </c>
    </row>
    <row r="202" spans="2:15" ht="14.25" customHeight="1">
      <c r="B202" s="19" t="str">
        <f>+'LOCALIZA HN'!$J202</f>
        <v>La Union</v>
      </c>
      <c r="C202" s="20" t="s">
        <v>167</v>
      </c>
      <c r="D202" s="20" t="s">
        <v>168</v>
      </c>
      <c r="E202" s="20">
        <v>13</v>
      </c>
      <c r="F202" s="20" t="s">
        <v>1051</v>
      </c>
      <c r="G202" s="20" t="s">
        <v>42</v>
      </c>
      <c r="H202" s="20">
        <v>11</v>
      </c>
      <c r="I202" s="57" t="s">
        <v>1101</v>
      </c>
      <c r="J202" s="58" t="s">
        <v>43</v>
      </c>
      <c r="K202" s="20">
        <v>14.808</v>
      </c>
      <c r="L202" s="20">
        <v>-88.422399999999996</v>
      </c>
      <c r="M202" s="20" t="s">
        <v>1102</v>
      </c>
      <c r="N202" s="21" t="s">
        <v>1103</v>
      </c>
      <c r="O202" s="21" t="s">
        <v>1104</v>
      </c>
    </row>
    <row r="203" spans="2:15" ht="14.25" customHeight="1">
      <c r="B203" s="19" t="str">
        <f>+'LOCALIZA HN'!$J203</f>
        <v>La Virtud</v>
      </c>
      <c r="C203" s="20" t="s">
        <v>167</v>
      </c>
      <c r="D203" s="20" t="s">
        <v>168</v>
      </c>
      <c r="E203" s="20">
        <v>13</v>
      </c>
      <c r="F203" s="20" t="s">
        <v>1051</v>
      </c>
      <c r="G203" s="20" t="s">
        <v>42</v>
      </c>
      <c r="H203" s="20">
        <v>12</v>
      </c>
      <c r="I203" s="57" t="s">
        <v>1105</v>
      </c>
      <c r="J203" s="58" t="s">
        <v>1106</v>
      </c>
      <c r="K203" s="20">
        <v>14.071300000000001</v>
      </c>
      <c r="L203" s="20">
        <v>-88.686300000000003</v>
      </c>
      <c r="M203" s="20" t="s">
        <v>1107</v>
      </c>
      <c r="N203" s="21" t="s">
        <v>1108</v>
      </c>
      <c r="O203" s="21" t="s">
        <v>1109</v>
      </c>
    </row>
    <row r="204" spans="2:15" ht="14.25" customHeight="1">
      <c r="B204" s="19" t="str">
        <f>+'LOCALIZA HN'!$J204</f>
        <v>Lepaera</v>
      </c>
      <c r="C204" s="20" t="s">
        <v>167</v>
      </c>
      <c r="D204" s="20" t="s">
        <v>168</v>
      </c>
      <c r="E204" s="20">
        <v>13</v>
      </c>
      <c r="F204" s="20" t="s">
        <v>1051</v>
      </c>
      <c r="G204" s="20" t="s">
        <v>42</v>
      </c>
      <c r="H204" s="20">
        <v>13</v>
      </c>
      <c r="I204" s="57" t="s">
        <v>1110</v>
      </c>
      <c r="J204" s="58" t="s">
        <v>1111</v>
      </c>
      <c r="K204" s="20">
        <v>14.826599999999999</v>
      </c>
      <c r="L204" s="20">
        <v>-88.595100000000002</v>
      </c>
      <c r="M204" s="20" t="s">
        <v>1112</v>
      </c>
      <c r="N204" s="21" t="s">
        <v>1113</v>
      </c>
      <c r="O204" s="21" t="s">
        <v>1114</v>
      </c>
    </row>
    <row r="205" spans="2:15" ht="14.25" customHeight="1">
      <c r="B205" s="19" t="str">
        <f>+'LOCALIZA HN'!$J205</f>
        <v>Mapulaca</v>
      </c>
      <c r="C205" s="20" t="s">
        <v>167</v>
      </c>
      <c r="D205" s="20" t="s">
        <v>168</v>
      </c>
      <c r="E205" s="20">
        <v>13</v>
      </c>
      <c r="F205" s="20" t="s">
        <v>1051</v>
      </c>
      <c r="G205" s="20" t="s">
        <v>42</v>
      </c>
      <c r="H205" s="20">
        <v>14</v>
      </c>
      <c r="I205" s="57" t="s">
        <v>1115</v>
      </c>
      <c r="J205" s="58" t="s">
        <v>1116</v>
      </c>
      <c r="K205" s="20">
        <v>14.0487</v>
      </c>
      <c r="L205" s="20">
        <v>-88.621499999999997</v>
      </c>
      <c r="M205" s="20" t="s">
        <v>1117</v>
      </c>
      <c r="N205" s="21" t="s">
        <v>1118</v>
      </c>
      <c r="O205" s="21" t="s">
        <v>1119</v>
      </c>
    </row>
    <row r="206" spans="2:15" ht="14.25" customHeight="1">
      <c r="B206" s="19" t="str">
        <f>+'LOCALIZA HN'!$J206</f>
        <v>Piraera</v>
      </c>
      <c r="C206" s="20" t="s">
        <v>167</v>
      </c>
      <c r="D206" s="20" t="s">
        <v>168</v>
      </c>
      <c r="E206" s="20">
        <v>13</v>
      </c>
      <c r="F206" s="20" t="s">
        <v>1051</v>
      </c>
      <c r="G206" s="20" t="s">
        <v>42</v>
      </c>
      <c r="H206" s="20">
        <v>15</v>
      </c>
      <c r="I206" s="57" t="s">
        <v>1120</v>
      </c>
      <c r="J206" s="58" t="s">
        <v>1121</v>
      </c>
      <c r="K206" s="20">
        <v>14.056900000000001</v>
      </c>
      <c r="L206" s="20">
        <v>-88.464299999999994</v>
      </c>
      <c r="M206" s="20" t="s">
        <v>1122</v>
      </c>
      <c r="N206" s="21" t="s">
        <v>1123</v>
      </c>
      <c r="O206" s="21" t="s">
        <v>1124</v>
      </c>
    </row>
    <row r="207" spans="2:15" ht="14.25" customHeight="1">
      <c r="B207" s="19" t="str">
        <f>+'LOCALIZA HN'!$J207</f>
        <v>San Andres</v>
      </c>
      <c r="C207" s="20" t="s">
        <v>167</v>
      </c>
      <c r="D207" s="20" t="s">
        <v>168</v>
      </c>
      <c r="E207" s="20">
        <v>13</v>
      </c>
      <c r="F207" s="20" t="s">
        <v>1051</v>
      </c>
      <c r="G207" s="20" t="s">
        <v>42</v>
      </c>
      <c r="H207" s="20">
        <v>16</v>
      </c>
      <c r="I207" s="57" t="s">
        <v>1125</v>
      </c>
      <c r="J207" s="58" t="s">
        <v>1126</v>
      </c>
      <c r="K207" s="20">
        <v>14.2311</v>
      </c>
      <c r="L207" s="20">
        <v>-88.613500000000002</v>
      </c>
      <c r="M207" s="20" t="s">
        <v>1127</v>
      </c>
      <c r="N207" s="21" t="s">
        <v>1128</v>
      </c>
      <c r="O207" s="21" t="s">
        <v>1129</v>
      </c>
    </row>
    <row r="208" spans="2:15" ht="14.25" customHeight="1">
      <c r="B208" s="19" t="str">
        <f>+'LOCALIZA HN'!$J208</f>
        <v>San Francisco</v>
      </c>
      <c r="C208" s="20" t="s">
        <v>167</v>
      </c>
      <c r="D208" s="20" t="s">
        <v>168</v>
      </c>
      <c r="E208" s="20">
        <v>13</v>
      </c>
      <c r="F208" s="20" t="s">
        <v>1051</v>
      </c>
      <c r="G208" s="20" t="s">
        <v>42</v>
      </c>
      <c r="H208" s="20">
        <v>17</v>
      </c>
      <c r="I208" s="57" t="s">
        <v>1130</v>
      </c>
      <c r="J208" s="58" t="s">
        <v>64</v>
      </c>
      <c r="K208" s="20">
        <v>14.1319</v>
      </c>
      <c r="L208" s="20">
        <v>-88.369399999999999</v>
      </c>
      <c r="M208" s="20" t="s">
        <v>1131</v>
      </c>
      <c r="N208" s="21" t="s">
        <v>1132</v>
      </c>
      <c r="O208" s="21" t="s">
        <v>1133</v>
      </c>
    </row>
    <row r="209" spans="2:15" ht="14.25" customHeight="1">
      <c r="B209" s="19" t="str">
        <f>+'LOCALIZA HN'!$J209</f>
        <v>San Juan Guarita</v>
      </c>
      <c r="C209" s="20" t="s">
        <v>167</v>
      </c>
      <c r="D209" s="20" t="s">
        <v>168</v>
      </c>
      <c r="E209" s="20">
        <v>13</v>
      </c>
      <c r="F209" s="20" t="s">
        <v>1051</v>
      </c>
      <c r="G209" s="20" t="s">
        <v>42</v>
      </c>
      <c r="H209" s="20">
        <v>18</v>
      </c>
      <c r="I209" s="57" t="s">
        <v>1134</v>
      </c>
      <c r="J209" s="58" t="s">
        <v>1135</v>
      </c>
      <c r="K209" s="20">
        <v>14.1416</v>
      </c>
      <c r="L209" s="20">
        <v>-88.772900000000007</v>
      </c>
      <c r="M209" s="20" t="s">
        <v>1136</v>
      </c>
      <c r="N209" s="21" t="s">
        <v>1137</v>
      </c>
      <c r="O209" s="21" t="s">
        <v>1138</v>
      </c>
    </row>
    <row r="210" spans="2:15" ht="14.25" customHeight="1">
      <c r="B210" s="19" t="str">
        <f>+'LOCALIZA HN'!$J210</f>
        <v>San Manuel Colohete</v>
      </c>
      <c r="C210" s="20" t="s">
        <v>167</v>
      </c>
      <c r="D210" s="20" t="s">
        <v>168</v>
      </c>
      <c r="E210" s="20">
        <v>13</v>
      </c>
      <c r="F210" s="20" t="s">
        <v>1051</v>
      </c>
      <c r="G210" s="20" t="s">
        <v>42</v>
      </c>
      <c r="H210" s="20">
        <v>19</v>
      </c>
      <c r="I210" s="57" t="s">
        <v>1139</v>
      </c>
      <c r="J210" s="58" t="s">
        <v>1140</v>
      </c>
      <c r="K210" s="20">
        <v>14.4512</v>
      </c>
      <c r="L210" s="20">
        <v>-88.67</v>
      </c>
      <c r="M210" s="20" t="s">
        <v>1141</v>
      </c>
      <c r="N210" s="21" t="s">
        <v>1142</v>
      </c>
      <c r="O210" s="21" t="s">
        <v>1143</v>
      </c>
    </row>
    <row r="211" spans="2:15" ht="14.25" customHeight="1">
      <c r="B211" s="19" t="str">
        <f>+'LOCALIZA HN'!$J211</f>
        <v>San Rafael</v>
      </c>
      <c r="C211" s="20" t="s">
        <v>167</v>
      </c>
      <c r="D211" s="20" t="s">
        <v>168</v>
      </c>
      <c r="E211" s="20">
        <v>13</v>
      </c>
      <c r="F211" s="20" t="s">
        <v>1051</v>
      </c>
      <c r="G211" s="20" t="s">
        <v>42</v>
      </c>
      <c r="H211" s="20">
        <v>20</v>
      </c>
      <c r="I211" s="57" t="s">
        <v>1144</v>
      </c>
      <c r="J211" s="58" t="s">
        <v>1145</v>
      </c>
      <c r="K211" s="20">
        <v>14.7095</v>
      </c>
      <c r="L211" s="20">
        <v>-88.379900000000006</v>
      </c>
      <c r="M211" s="20" t="s">
        <v>1146</v>
      </c>
      <c r="N211" s="21" t="s">
        <v>1147</v>
      </c>
      <c r="O211" s="21" t="s">
        <v>1148</v>
      </c>
    </row>
    <row r="212" spans="2:15" ht="14.25" customHeight="1">
      <c r="B212" s="19" t="str">
        <f>+'LOCALIZA HN'!$J212</f>
        <v>San Sebastian</v>
      </c>
      <c r="C212" s="20" t="s">
        <v>167</v>
      </c>
      <c r="D212" s="20" t="s">
        <v>168</v>
      </c>
      <c r="E212" s="20">
        <v>13</v>
      </c>
      <c r="F212" s="20" t="s">
        <v>1051</v>
      </c>
      <c r="G212" s="20" t="s">
        <v>42</v>
      </c>
      <c r="H212" s="20">
        <v>21</v>
      </c>
      <c r="I212" s="57" t="s">
        <v>1149</v>
      </c>
      <c r="J212" s="58" t="s">
        <v>337</v>
      </c>
      <c r="K212" s="20">
        <v>14.3423</v>
      </c>
      <c r="L212" s="20">
        <v>-88.7316</v>
      </c>
      <c r="M212" s="20" t="s">
        <v>1150</v>
      </c>
      <c r="N212" s="21" t="s">
        <v>1151</v>
      </c>
      <c r="O212" s="21" t="s">
        <v>1152</v>
      </c>
    </row>
    <row r="213" spans="2:15" ht="14.25" customHeight="1">
      <c r="B213" s="19" t="str">
        <f>+'LOCALIZA HN'!$J213</f>
        <v>Santa Cruz</v>
      </c>
      <c r="C213" s="20" t="s">
        <v>167</v>
      </c>
      <c r="D213" s="20" t="s">
        <v>168</v>
      </c>
      <c r="E213" s="20">
        <v>13</v>
      </c>
      <c r="F213" s="20" t="s">
        <v>1051</v>
      </c>
      <c r="G213" s="20" t="s">
        <v>42</v>
      </c>
      <c r="H213" s="20">
        <v>22</v>
      </c>
      <c r="I213" s="57" t="s">
        <v>1153</v>
      </c>
      <c r="J213" s="58" t="s">
        <v>1154</v>
      </c>
      <c r="K213" s="20">
        <v>14.3474</v>
      </c>
      <c r="L213" s="20">
        <v>-88.535899999999998</v>
      </c>
      <c r="M213" s="20" t="s">
        <v>1155</v>
      </c>
      <c r="N213" s="21" t="s">
        <v>1156</v>
      </c>
      <c r="O213" s="21" t="s">
        <v>1157</v>
      </c>
    </row>
    <row r="214" spans="2:15" ht="14.25" customHeight="1">
      <c r="B214" s="19" t="str">
        <f>+'LOCALIZA HN'!$J214</f>
        <v>Talgua</v>
      </c>
      <c r="C214" s="20" t="s">
        <v>167</v>
      </c>
      <c r="D214" s="20" t="s">
        <v>168</v>
      </c>
      <c r="E214" s="20">
        <v>13</v>
      </c>
      <c r="F214" s="20" t="s">
        <v>1051</v>
      </c>
      <c r="G214" s="20" t="s">
        <v>42</v>
      </c>
      <c r="H214" s="20">
        <v>23</v>
      </c>
      <c r="I214" s="57" t="s">
        <v>1158</v>
      </c>
      <c r="J214" s="58" t="s">
        <v>1159</v>
      </c>
      <c r="K214" s="20">
        <v>14.6843</v>
      </c>
      <c r="L214" s="20">
        <v>-88.733800000000002</v>
      </c>
      <c r="M214" s="20" t="s">
        <v>1160</v>
      </c>
      <c r="N214" s="21" t="s">
        <v>1161</v>
      </c>
      <c r="O214" s="21" t="s">
        <v>1162</v>
      </c>
    </row>
    <row r="215" spans="2:15" ht="14.25" customHeight="1">
      <c r="B215" s="19" t="str">
        <f>+'LOCALIZA HN'!$J215</f>
        <v>Tambla</v>
      </c>
      <c r="C215" s="20" t="s">
        <v>167</v>
      </c>
      <c r="D215" s="20" t="s">
        <v>168</v>
      </c>
      <c r="E215" s="20">
        <v>13</v>
      </c>
      <c r="F215" s="20" t="s">
        <v>1051</v>
      </c>
      <c r="G215" s="20" t="s">
        <v>42</v>
      </c>
      <c r="H215" s="20">
        <v>24</v>
      </c>
      <c r="I215" s="57" t="s">
        <v>1163</v>
      </c>
      <c r="J215" s="58" t="s">
        <v>1164</v>
      </c>
      <c r="K215" s="20">
        <v>14.2082</v>
      </c>
      <c r="L215" s="20">
        <v>-88.755200000000002</v>
      </c>
      <c r="M215" s="20" t="s">
        <v>1165</v>
      </c>
      <c r="N215" s="21" t="s">
        <v>1166</v>
      </c>
      <c r="O215" s="21" t="s">
        <v>1167</v>
      </c>
    </row>
    <row r="216" spans="2:15" ht="14.25" customHeight="1">
      <c r="B216" s="19" t="str">
        <f>+'LOCALIZA HN'!$J216</f>
        <v>Tomala</v>
      </c>
      <c r="C216" s="20" t="s">
        <v>167</v>
      </c>
      <c r="D216" s="20" t="s">
        <v>168</v>
      </c>
      <c r="E216" s="20">
        <v>13</v>
      </c>
      <c r="F216" s="20" t="s">
        <v>1051</v>
      </c>
      <c r="G216" s="20" t="s">
        <v>42</v>
      </c>
      <c r="H216" s="20">
        <v>25</v>
      </c>
      <c r="I216" s="57" t="s">
        <v>1168</v>
      </c>
      <c r="J216" s="58" t="s">
        <v>1169</v>
      </c>
      <c r="K216" s="20">
        <v>14.2499</v>
      </c>
      <c r="L216" s="20">
        <v>-88.739900000000006</v>
      </c>
      <c r="M216" s="20" t="s">
        <v>1170</v>
      </c>
      <c r="N216" s="21" t="s">
        <v>1171</v>
      </c>
      <c r="O216" s="21" t="s">
        <v>1172</v>
      </c>
    </row>
    <row r="217" spans="2:15" ht="14.25" customHeight="1">
      <c r="B217" s="19" t="str">
        <f>+'LOCALIZA HN'!$J217</f>
        <v>Valladolid</v>
      </c>
      <c r="C217" s="20" t="s">
        <v>167</v>
      </c>
      <c r="D217" s="20" t="s">
        <v>168</v>
      </c>
      <c r="E217" s="20">
        <v>13</v>
      </c>
      <c r="F217" s="20" t="s">
        <v>1051</v>
      </c>
      <c r="G217" s="20" t="s">
        <v>42</v>
      </c>
      <c r="H217" s="20">
        <v>26</v>
      </c>
      <c r="I217" s="57" t="s">
        <v>1173</v>
      </c>
      <c r="J217" s="58" t="s">
        <v>1174</v>
      </c>
      <c r="K217" s="20">
        <v>14.1531</v>
      </c>
      <c r="L217" s="20">
        <v>-88.711799999999997</v>
      </c>
      <c r="M217" s="20" t="s">
        <v>1175</v>
      </c>
      <c r="N217" s="21" t="s">
        <v>1176</v>
      </c>
      <c r="O217" s="21" t="s">
        <v>1177</v>
      </c>
    </row>
    <row r="218" spans="2:15" ht="14.25" customHeight="1">
      <c r="B218" s="19" t="str">
        <f>+'LOCALIZA HN'!$J218</f>
        <v>Virginia</v>
      </c>
      <c r="C218" s="20" t="s">
        <v>167</v>
      </c>
      <c r="D218" s="20" t="s">
        <v>168</v>
      </c>
      <c r="E218" s="20">
        <v>13</v>
      </c>
      <c r="F218" s="20" t="s">
        <v>1051</v>
      </c>
      <c r="G218" s="20" t="s">
        <v>42</v>
      </c>
      <c r="H218" s="20">
        <v>27</v>
      </c>
      <c r="I218" s="57" t="s">
        <v>1178</v>
      </c>
      <c r="J218" s="58" t="s">
        <v>1179</v>
      </c>
      <c r="K218" s="20">
        <v>14.008800000000001</v>
      </c>
      <c r="L218" s="20">
        <v>-88.5642</v>
      </c>
      <c r="M218" s="20" t="s">
        <v>1180</v>
      </c>
      <c r="N218" s="21" t="s">
        <v>1181</v>
      </c>
      <c r="O218" s="21" t="s">
        <v>1182</v>
      </c>
    </row>
    <row r="219" spans="2:15" ht="14.25" customHeight="1">
      <c r="B219" s="19" t="str">
        <f>+'LOCALIZA HN'!$J219</f>
        <v>San Marcos de Caiquin</v>
      </c>
      <c r="C219" s="20" t="s">
        <v>167</v>
      </c>
      <c r="D219" s="20" t="s">
        <v>168</v>
      </c>
      <c r="E219" s="20">
        <v>13</v>
      </c>
      <c r="F219" s="20" t="s">
        <v>1051</v>
      </c>
      <c r="G219" s="20" t="s">
        <v>42</v>
      </c>
      <c r="H219" s="20">
        <v>28</v>
      </c>
      <c r="I219" s="57" t="s">
        <v>1183</v>
      </c>
      <c r="J219" s="58" t="s">
        <v>1184</v>
      </c>
      <c r="K219" s="20">
        <v>14.387600000000001</v>
      </c>
      <c r="L219" s="20">
        <v>-88.600499999999997</v>
      </c>
      <c r="M219" s="20" t="s">
        <v>1185</v>
      </c>
      <c r="N219" s="21" t="s">
        <v>1186</v>
      </c>
      <c r="O219" s="21" t="s">
        <v>1187</v>
      </c>
    </row>
    <row r="220" spans="2:15" ht="14.25" customHeight="1">
      <c r="B220" s="19" t="str">
        <f>+'LOCALIZA HN'!$J220</f>
        <v>Ocotepeque</v>
      </c>
      <c r="C220" s="20" t="s">
        <v>167</v>
      </c>
      <c r="D220" s="20" t="s">
        <v>168</v>
      </c>
      <c r="E220" s="20">
        <v>14</v>
      </c>
      <c r="F220" s="20" t="s">
        <v>1188</v>
      </c>
      <c r="G220" s="20" t="s">
        <v>236</v>
      </c>
      <c r="H220" s="20">
        <v>1</v>
      </c>
      <c r="I220" s="57" t="s">
        <v>1189</v>
      </c>
      <c r="J220" s="58" t="s">
        <v>236</v>
      </c>
      <c r="K220" s="20">
        <v>14.403700000000001</v>
      </c>
      <c r="L220" s="20">
        <v>-89.165400000000005</v>
      </c>
      <c r="M220" s="20" t="s">
        <v>1190</v>
      </c>
      <c r="N220" s="21" t="s">
        <v>1191</v>
      </c>
      <c r="O220" s="21" t="s">
        <v>1192</v>
      </c>
    </row>
    <row r="221" spans="2:15" ht="14.25" customHeight="1">
      <c r="B221" s="19" t="str">
        <f>+'LOCALIZA HN'!$J221</f>
        <v>Belen Gualcho</v>
      </c>
      <c r="C221" s="20" t="s">
        <v>167</v>
      </c>
      <c r="D221" s="20" t="s">
        <v>168</v>
      </c>
      <c r="E221" s="20">
        <v>14</v>
      </c>
      <c r="F221" s="20" t="s">
        <v>1188</v>
      </c>
      <c r="G221" s="20" t="s">
        <v>236</v>
      </c>
      <c r="H221" s="20">
        <v>2</v>
      </c>
      <c r="I221" s="57" t="s">
        <v>1193</v>
      </c>
      <c r="J221" s="58" t="s">
        <v>1194</v>
      </c>
      <c r="K221" s="20">
        <v>14.484999999999999</v>
      </c>
      <c r="L221" s="20">
        <v>-88.783100000000005</v>
      </c>
      <c r="M221" s="20" t="s">
        <v>1195</v>
      </c>
      <c r="N221" s="21" t="s">
        <v>1196</v>
      </c>
      <c r="O221" s="21" t="s">
        <v>1197</v>
      </c>
    </row>
    <row r="222" spans="2:15" ht="14.25" customHeight="1">
      <c r="B222" s="19" t="str">
        <f>+'LOCALIZA HN'!$J222</f>
        <v>Concepcion</v>
      </c>
      <c r="C222" s="20" t="s">
        <v>167</v>
      </c>
      <c r="D222" s="20" t="s">
        <v>168</v>
      </c>
      <c r="E222" s="20">
        <v>14</v>
      </c>
      <c r="F222" s="20" t="s">
        <v>1188</v>
      </c>
      <c r="G222" s="20" t="s">
        <v>236</v>
      </c>
      <c r="H222" s="20">
        <v>3</v>
      </c>
      <c r="I222" s="57" t="s">
        <v>1198</v>
      </c>
      <c r="J222" s="58" t="s">
        <v>875</v>
      </c>
      <c r="K222" s="20">
        <v>14.526300000000001</v>
      </c>
      <c r="L222" s="20">
        <v>-89.197100000000006</v>
      </c>
      <c r="M222" s="20" t="s">
        <v>1199</v>
      </c>
      <c r="N222" s="21" t="s">
        <v>1200</v>
      </c>
      <c r="O222" s="21" t="s">
        <v>1201</v>
      </c>
    </row>
    <row r="223" spans="2:15" ht="14.25" customHeight="1">
      <c r="B223" s="19" t="str">
        <f>+'LOCALIZA HN'!$J223</f>
        <v>Dolores Merendon</v>
      </c>
      <c r="C223" s="20" t="s">
        <v>167</v>
      </c>
      <c r="D223" s="20" t="s">
        <v>168</v>
      </c>
      <c r="E223" s="20">
        <v>14</v>
      </c>
      <c r="F223" s="20" t="s">
        <v>1188</v>
      </c>
      <c r="G223" s="20" t="s">
        <v>236</v>
      </c>
      <c r="H223" s="20">
        <v>4</v>
      </c>
      <c r="I223" s="57" t="s">
        <v>1202</v>
      </c>
      <c r="J223" s="58" t="s">
        <v>1203</v>
      </c>
      <c r="K223" s="20">
        <v>14.5573</v>
      </c>
      <c r="L223" s="20">
        <v>-89.132999999999996</v>
      </c>
      <c r="M223" s="20" t="s">
        <v>1204</v>
      </c>
      <c r="N223" s="21" t="s">
        <v>1205</v>
      </c>
      <c r="O223" s="21" t="s">
        <v>1206</v>
      </c>
    </row>
    <row r="224" spans="2:15" ht="14.25" customHeight="1">
      <c r="B224" s="19" t="str">
        <f>+'LOCALIZA HN'!$J224</f>
        <v>Fraternidad</v>
      </c>
      <c r="C224" s="20" t="s">
        <v>167</v>
      </c>
      <c r="D224" s="20" t="s">
        <v>168</v>
      </c>
      <c r="E224" s="20">
        <v>14</v>
      </c>
      <c r="F224" s="20" t="s">
        <v>1188</v>
      </c>
      <c r="G224" s="20" t="s">
        <v>236</v>
      </c>
      <c r="H224" s="20">
        <v>5</v>
      </c>
      <c r="I224" s="57" t="s">
        <v>1207</v>
      </c>
      <c r="J224" s="58" t="s">
        <v>1208</v>
      </c>
      <c r="K224" s="20">
        <v>14.5847</v>
      </c>
      <c r="L224" s="20">
        <v>-89.072599999999994</v>
      </c>
      <c r="M224" s="20" t="s">
        <v>1209</v>
      </c>
      <c r="N224" s="21" t="s">
        <v>1210</v>
      </c>
      <c r="O224" s="21" t="s">
        <v>1211</v>
      </c>
    </row>
    <row r="225" spans="2:15" ht="14.25" customHeight="1">
      <c r="B225" s="19" t="str">
        <f>+'LOCALIZA HN'!$J225</f>
        <v>La Encarnacion</v>
      </c>
      <c r="C225" s="20" t="s">
        <v>167</v>
      </c>
      <c r="D225" s="20" t="s">
        <v>168</v>
      </c>
      <c r="E225" s="20">
        <v>14</v>
      </c>
      <c r="F225" s="20" t="s">
        <v>1188</v>
      </c>
      <c r="G225" s="20" t="s">
        <v>236</v>
      </c>
      <c r="H225" s="20">
        <v>6</v>
      </c>
      <c r="I225" s="57" t="s">
        <v>1212</v>
      </c>
      <c r="J225" s="58" t="s">
        <v>1213</v>
      </c>
      <c r="K225" s="20">
        <v>14.667</v>
      </c>
      <c r="L225" s="20">
        <v>-89.047399999999996</v>
      </c>
      <c r="M225" s="20" t="s">
        <v>1214</v>
      </c>
      <c r="N225" s="21" t="s">
        <v>1215</v>
      </c>
      <c r="O225" s="21" t="s">
        <v>1216</v>
      </c>
    </row>
    <row r="226" spans="2:15" ht="14.25" customHeight="1">
      <c r="B226" s="19" t="str">
        <f>+'LOCALIZA HN'!$J226</f>
        <v>La Labor</v>
      </c>
      <c r="C226" s="20" t="s">
        <v>167</v>
      </c>
      <c r="D226" s="20" t="s">
        <v>168</v>
      </c>
      <c r="E226" s="20">
        <v>14</v>
      </c>
      <c r="F226" s="20" t="s">
        <v>1188</v>
      </c>
      <c r="G226" s="20" t="s">
        <v>236</v>
      </c>
      <c r="H226" s="20">
        <v>7</v>
      </c>
      <c r="I226" s="57" t="s">
        <v>1217</v>
      </c>
      <c r="J226" s="58" t="s">
        <v>1218</v>
      </c>
      <c r="K226" s="20">
        <v>14.4953</v>
      </c>
      <c r="L226" s="20">
        <v>-89.0334</v>
      </c>
      <c r="M226" s="20" t="s">
        <v>1219</v>
      </c>
      <c r="N226" s="21" t="s">
        <v>1220</v>
      </c>
      <c r="O226" s="21" t="s">
        <v>1221</v>
      </c>
    </row>
    <row r="227" spans="2:15" ht="14.25" customHeight="1">
      <c r="B227" s="19" t="str">
        <f>+'LOCALIZA HN'!$J227</f>
        <v>Lucerna</v>
      </c>
      <c r="C227" s="20" t="s">
        <v>167</v>
      </c>
      <c r="D227" s="20" t="s">
        <v>168</v>
      </c>
      <c r="E227" s="20">
        <v>14</v>
      </c>
      <c r="F227" s="20" t="s">
        <v>1188</v>
      </c>
      <c r="G227" s="20" t="s">
        <v>236</v>
      </c>
      <c r="H227" s="20">
        <v>8</v>
      </c>
      <c r="I227" s="57" t="s">
        <v>1222</v>
      </c>
      <c r="J227" s="58" t="s">
        <v>1223</v>
      </c>
      <c r="K227" s="20">
        <v>14.581</v>
      </c>
      <c r="L227" s="20">
        <v>-88.944999999999993</v>
      </c>
      <c r="M227" s="20" t="s">
        <v>1224</v>
      </c>
      <c r="N227" s="21" t="s">
        <v>1225</v>
      </c>
      <c r="O227" s="21" t="s">
        <v>1226</v>
      </c>
    </row>
    <row r="228" spans="2:15" ht="14.25" customHeight="1">
      <c r="B228" s="19" t="str">
        <f>+'LOCALIZA HN'!$J228</f>
        <v>Mercedes</v>
      </c>
      <c r="C228" s="20" t="s">
        <v>167</v>
      </c>
      <c r="D228" s="20" t="s">
        <v>168</v>
      </c>
      <c r="E228" s="20">
        <v>14</v>
      </c>
      <c r="F228" s="20" t="s">
        <v>1188</v>
      </c>
      <c r="G228" s="20" t="s">
        <v>236</v>
      </c>
      <c r="H228" s="20">
        <v>9</v>
      </c>
      <c r="I228" s="57" t="s">
        <v>1227</v>
      </c>
      <c r="J228" s="58" t="s">
        <v>1228</v>
      </c>
      <c r="K228" s="20">
        <v>14.3195</v>
      </c>
      <c r="L228" s="20">
        <v>-89.011700000000005</v>
      </c>
      <c r="M228" s="20" t="s">
        <v>1229</v>
      </c>
      <c r="N228" s="21" t="s">
        <v>1230</v>
      </c>
      <c r="O228" s="21" t="s">
        <v>1231</v>
      </c>
    </row>
    <row r="229" spans="2:15" ht="14.25" customHeight="1">
      <c r="B229" s="19" t="str">
        <f>+'LOCALIZA HN'!$J229</f>
        <v>San Fernando</v>
      </c>
      <c r="C229" s="20" t="s">
        <v>167</v>
      </c>
      <c r="D229" s="20" t="s">
        <v>168</v>
      </c>
      <c r="E229" s="20">
        <v>14</v>
      </c>
      <c r="F229" s="20" t="s">
        <v>1188</v>
      </c>
      <c r="G229" s="20" t="s">
        <v>236</v>
      </c>
      <c r="H229" s="20">
        <v>10</v>
      </c>
      <c r="I229" s="57" t="s">
        <v>1232</v>
      </c>
      <c r="J229" s="58" t="s">
        <v>1233</v>
      </c>
      <c r="K229" s="20">
        <v>14.6911</v>
      </c>
      <c r="L229" s="20">
        <v>-89.098799999999997</v>
      </c>
      <c r="M229" s="20" t="s">
        <v>1234</v>
      </c>
      <c r="N229" s="21" t="s">
        <v>1235</v>
      </c>
      <c r="O229" s="21" t="s">
        <v>1236</v>
      </c>
    </row>
    <row r="230" spans="2:15" ht="14.25" customHeight="1">
      <c r="B230" s="19" t="str">
        <f>+'LOCALIZA HN'!$J230</f>
        <v>San Francisco del Valle</v>
      </c>
      <c r="C230" s="20" t="s">
        <v>167</v>
      </c>
      <c r="D230" s="20" t="s">
        <v>168</v>
      </c>
      <c r="E230" s="20">
        <v>14</v>
      </c>
      <c r="F230" s="20" t="s">
        <v>1188</v>
      </c>
      <c r="G230" s="20" t="s">
        <v>236</v>
      </c>
      <c r="H230" s="20">
        <v>11</v>
      </c>
      <c r="I230" s="57" t="s">
        <v>1237</v>
      </c>
      <c r="J230" s="58" t="s">
        <v>1238</v>
      </c>
      <c r="K230" s="20">
        <v>14.4284</v>
      </c>
      <c r="L230" s="20">
        <v>-88.9923</v>
      </c>
      <c r="M230" s="20" t="s">
        <v>1239</v>
      </c>
      <c r="N230" s="21" t="s">
        <v>1240</v>
      </c>
      <c r="O230" s="21" t="s">
        <v>1241</v>
      </c>
    </row>
    <row r="231" spans="2:15" ht="14.25" customHeight="1">
      <c r="B231" s="19" t="str">
        <f>+'LOCALIZA HN'!$J231</f>
        <v>San Jorge</v>
      </c>
      <c r="C231" s="20" t="s">
        <v>167</v>
      </c>
      <c r="D231" s="20" t="s">
        <v>168</v>
      </c>
      <c r="E231" s="20">
        <v>14</v>
      </c>
      <c r="F231" s="20" t="s">
        <v>1188</v>
      </c>
      <c r="G231" s="20" t="s">
        <v>236</v>
      </c>
      <c r="H231" s="20">
        <v>12</v>
      </c>
      <c r="I231" s="57" t="s">
        <v>1242</v>
      </c>
      <c r="J231" s="58" t="s">
        <v>1243</v>
      </c>
      <c r="K231" s="20">
        <v>14.632400000000001</v>
      </c>
      <c r="L231" s="20">
        <v>-89.124799999999993</v>
      </c>
      <c r="M231" s="20" t="s">
        <v>1244</v>
      </c>
      <c r="N231" s="21" t="s">
        <v>1245</v>
      </c>
      <c r="O231" s="21" t="s">
        <v>1246</v>
      </c>
    </row>
    <row r="232" spans="2:15" ht="14.25" customHeight="1">
      <c r="B232" s="19" t="str">
        <f>+'LOCALIZA HN'!$J232</f>
        <v>San Marcos</v>
      </c>
      <c r="C232" s="20" t="s">
        <v>167</v>
      </c>
      <c r="D232" s="20" t="s">
        <v>168</v>
      </c>
      <c r="E232" s="20">
        <v>14</v>
      </c>
      <c r="F232" s="20" t="s">
        <v>1188</v>
      </c>
      <c r="G232" s="20" t="s">
        <v>236</v>
      </c>
      <c r="H232" s="20">
        <v>13</v>
      </c>
      <c r="I232" s="57" t="s">
        <v>1247</v>
      </c>
      <c r="J232" s="58" t="s">
        <v>1248</v>
      </c>
      <c r="K232" s="20">
        <v>14.394500000000001</v>
      </c>
      <c r="L232" s="20">
        <v>-88.924999999999997</v>
      </c>
      <c r="M232" s="20" t="s">
        <v>1249</v>
      </c>
      <c r="N232" s="21" t="s">
        <v>1250</v>
      </c>
      <c r="O232" s="21" t="s">
        <v>1251</v>
      </c>
    </row>
    <row r="233" spans="2:15" ht="14.25" customHeight="1">
      <c r="B233" s="19" t="str">
        <f>+'LOCALIZA HN'!$J233</f>
        <v>Santa Fe</v>
      </c>
      <c r="C233" s="20" t="s">
        <v>167</v>
      </c>
      <c r="D233" s="20" t="s">
        <v>168</v>
      </c>
      <c r="E233" s="20">
        <v>14</v>
      </c>
      <c r="F233" s="20" t="s">
        <v>1188</v>
      </c>
      <c r="G233" s="20" t="s">
        <v>236</v>
      </c>
      <c r="H233" s="20">
        <v>14</v>
      </c>
      <c r="I233" s="57" t="s">
        <v>1252</v>
      </c>
      <c r="J233" s="58" t="s">
        <v>41</v>
      </c>
      <c r="K233" s="20">
        <v>14.4923</v>
      </c>
      <c r="L233" s="20">
        <v>-89.284300000000002</v>
      </c>
      <c r="M233" s="20" t="s">
        <v>1253</v>
      </c>
      <c r="N233" s="21" t="s">
        <v>1254</v>
      </c>
      <c r="O233" s="21" t="s">
        <v>1255</v>
      </c>
    </row>
    <row r="234" spans="2:15" ht="14.25" customHeight="1">
      <c r="B234" s="19" t="str">
        <f>+'LOCALIZA HN'!$J234</f>
        <v>Sensenti</v>
      </c>
      <c r="C234" s="20" t="s">
        <v>167</v>
      </c>
      <c r="D234" s="20" t="s">
        <v>168</v>
      </c>
      <c r="E234" s="20">
        <v>14</v>
      </c>
      <c r="F234" s="20" t="s">
        <v>1188</v>
      </c>
      <c r="G234" s="20" t="s">
        <v>236</v>
      </c>
      <c r="H234" s="20">
        <v>15</v>
      </c>
      <c r="I234" s="57" t="s">
        <v>1256</v>
      </c>
      <c r="J234" s="58" t="s">
        <v>1257</v>
      </c>
      <c r="K234" s="20">
        <v>14.504899999999999</v>
      </c>
      <c r="L234" s="20">
        <v>-88.927599999999998</v>
      </c>
      <c r="M234" s="20" t="s">
        <v>1258</v>
      </c>
      <c r="N234" s="21" t="s">
        <v>1259</v>
      </c>
      <c r="O234" s="21" t="s">
        <v>1260</v>
      </c>
    </row>
    <row r="235" spans="2:15" ht="14.25" customHeight="1">
      <c r="B235" s="19" t="str">
        <f>+'LOCALIZA HN'!$J235</f>
        <v>Sinuapa</v>
      </c>
      <c r="C235" s="20" t="s">
        <v>167</v>
      </c>
      <c r="D235" s="20" t="s">
        <v>168</v>
      </c>
      <c r="E235" s="20">
        <v>14</v>
      </c>
      <c r="F235" s="20" t="s">
        <v>1188</v>
      </c>
      <c r="G235" s="20" t="s">
        <v>236</v>
      </c>
      <c r="H235" s="20">
        <v>16</v>
      </c>
      <c r="I235" s="57" t="s">
        <v>1261</v>
      </c>
      <c r="J235" s="58" t="s">
        <v>1262</v>
      </c>
      <c r="K235" s="20">
        <v>14.4612</v>
      </c>
      <c r="L235" s="20">
        <v>-89.122600000000006</v>
      </c>
      <c r="M235" s="20" t="s">
        <v>1263</v>
      </c>
      <c r="N235" s="21" t="s">
        <v>1264</v>
      </c>
      <c r="O235" s="21" t="s">
        <v>1265</v>
      </c>
    </row>
    <row r="236" spans="2:15" ht="14.25" customHeight="1">
      <c r="B236" s="19" t="str">
        <f>+'LOCALIZA HN'!$J236</f>
        <v>Juticalpa</v>
      </c>
      <c r="C236" s="20" t="s">
        <v>167</v>
      </c>
      <c r="D236" s="20" t="s">
        <v>168</v>
      </c>
      <c r="E236" s="20">
        <v>15</v>
      </c>
      <c r="F236" s="20" t="s">
        <v>1266</v>
      </c>
      <c r="G236" s="20" t="s">
        <v>242</v>
      </c>
      <c r="H236" s="20">
        <v>1</v>
      </c>
      <c r="I236" s="57" t="s">
        <v>1267</v>
      </c>
      <c r="J236" s="58" t="s">
        <v>1268</v>
      </c>
      <c r="K236" s="20">
        <v>14.542</v>
      </c>
      <c r="L236" s="20">
        <v>-86.315200000000004</v>
      </c>
      <c r="M236" s="20" t="s">
        <v>1269</v>
      </c>
      <c r="N236" s="21" t="s">
        <v>1270</v>
      </c>
      <c r="O236" s="21" t="s">
        <v>1271</v>
      </c>
    </row>
    <row r="237" spans="2:15" ht="14.25" customHeight="1">
      <c r="B237" s="19" t="str">
        <f>+'LOCALIZA HN'!$J237</f>
        <v>Campamento</v>
      </c>
      <c r="C237" s="20" t="s">
        <v>167</v>
      </c>
      <c r="D237" s="20" t="s">
        <v>168</v>
      </c>
      <c r="E237" s="20">
        <v>15</v>
      </c>
      <c r="F237" s="20" t="s">
        <v>1266</v>
      </c>
      <c r="G237" s="20" t="s">
        <v>242</v>
      </c>
      <c r="H237" s="20">
        <v>2</v>
      </c>
      <c r="I237" s="57" t="s">
        <v>1272</v>
      </c>
      <c r="J237" s="58" t="s">
        <v>1273</v>
      </c>
      <c r="K237" s="20">
        <v>14.492100000000001</v>
      </c>
      <c r="L237" s="20">
        <v>-86.641400000000004</v>
      </c>
      <c r="M237" s="20" t="s">
        <v>1274</v>
      </c>
      <c r="N237" s="21" t="s">
        <v>1275</v>
      </c>
      <c r="O237" s="21" t="s">
        <v>1276</v>
      </c>
    </row>
    <row r="238" spans="2:15" ht="14.25" customHeight="1">
      <c r="B238" s="19" t="str">
        <f>+'LOCALIZA HN'!$J238</f>
        <v>Catacamas</v>
      </c>
      <c r="C238" s="20" t="s">
        <v>167</v>
      </c>
      <c r="D238" s="20" t="s">
        <v>168</v>
      </c>
      <c r="E238" s="20">
        <v>15</v>
      </c>
      <c r="F238" s="20" t="s">
        <v>1266</v>
      </c>
      <c r="G238" s="20" t="s">
        <v>242</v>
      </c>
      <c r="H238" s="20">
        <v>3</v>
      </c>
      <c r="I238" s="57" t="s">
        <v>1277</v>
      </c>
      <c r="J238" s="58" t="s">
        <v>1278</v>
      </c>
      <c r="K238" s="20">
        <v>14.581200000000001</v>
      </c>
      <c r="L238" s="20">
        <v>-85.555000000000007</v>
      </c>
      <c r="M238" s="20" t="s">
        <v>1279</v>
      </c>
      <c r="N238" s="21" t="s">
        <v>1280</v>
      </c>
      <c r="O238" s="21" t="s">
        <v>1281</v>
      </c>
    </row>
    <row r="239" spans="2:15" ht="14.25" customHeight="1">
      <c r="B239" s="19" t="str">
        <f>+'LOCALIZA HN'!$J239</f>
        <v>Concordia</v>
      </c>
      <c r="C239" s="20" t="s">
        <v>167</v>
      </c>
      <c r="D239" s="20" t="s">
        <v>168</v>
      </c>
      <c r="E239" s="20">
        <v>15</v>
      </c>
      <c r="F239" s="20" t="s">
        <v>1266</v>
      </c>
      <c r="G239" s="20" t="s">
        <v>242</v>
      </c>
      <c r="H239" s="20">
        <v>4</v>
      </c>
      <c r="I239" s="57" t="s">
        <v>1282</v>
      </c>
      <c r="J239" s="58" t="s">
        <v>1283</v>
      </c>
      <c r="K239" s="20">
        <v>14.647600000000001</v>
      </c>
      <c r="L239" s="20">
        <v>-86.711100000000002</v>
      </c>
      <c r="M239" s="20" t="s">
        <v>1284</v>
      </c>
      <c r="N239" s="21" t="s">
        <v>1285</v>
      </c>
      <c r="O239" s="21" t="s">
        <v>1286</v>
      </c>
    </row>
    <row r="240" spans="2:15" ht="14.25" customHeight="1">
      <c r="B240" s="19" t="str">
        <f>+'LOCALIZA HN'!$J240</f>
        <v>Dulce Nombre de Culmi</v>
      </c>
      <c r="C240" s="20" t="s">
        <v>167</v>
      </c>
      <c r="D240" s="20" t="s">
        <v>168</v>
      </c>
      <c r="E240" s="20">
        <v>15</v>
      </c>
      <c r="F240" s="20" t="s">
        <v>1266</v>
      </c>
      <c r="G240" s="20" t="s">
        <v>242</v>
      </c>
      <c r="H240" s="20">
        <v>5</v>
      </c>
      <c r="I240" s="57" t="s">
        <v>1287</v>
      </c>
      <c r="J240" s="58" t="s">
        <v>1288</v>
      </c>
      <c r="K240" s="20">
        <v>15.058</v>
      </c>
      <c r="L240" s="20">
        <v>-85.306899999999999</v>
      </c>
      <c r="M240" s="20" t="s">
        <v>1289</v>
      </c>
      <c r="N240" s="21" t="s">
        <v>1290</v>
      </c>
      <c r="O240" s="21" t="s">
        <v>1291</v>
      </c>
    </row>
    <row r="241" spans="2:15" ht="14.25" customHeight="1">
      <c r="B241" s="19" t="str">
        <f>+'LOCALIZA HN'!$J241</f>
        <v>El Rosario</v>
      </c>
      <c r="C241" s="20" t="s">
        <v>167</v>
      </c>
      <c r="D241" s="20" t="s">
        <v>168</v>
      </c>
      <c r="E241" s="20">
        <v>15</v>
      </c>
      <c r="F241" s="20" t="s">
        <v>1266</v>
      </c>
      <c r="G241" s="20" t="s">
        <v>242</v>
      </c>
      <c r="H241" s="20">
        <v>6</v>
      </c>
      <c r="I241" s="57" t="s">
        <v>1292</v>
      </c>
      <c r="J241" s="58" t="s">
        <v>267</v>
      </c>
      <c r="K241" s="20">
        <v>14.8939</v>
      </c>
      <c r="L241" s="20">
        <v>-86.692400000000006</v>
      </c>
      <c r="M241" s="20" t="s">
        <v>1293</v>
      </c>
      <c r="N241" s="21" t="s">
        <v>1294</v>
      </c>
      <c r="O241" s="21" t="s">
        <v>1295</v>
      </c>
    </row>
    <row r="242" spans="2:15" ht="14.25" customHeight="1">
      <c r="B242" s="19" t="str">
        <f>+'LOCALIZA HN'!$J242</f>
        <v>Esquipulas del Norte</v>
      </c>
      <c r="C242" s="20" t="s">
        <v>167</v>
      </c>
      <c r="D242" s="20" t="s">
        <v>168</v>
      </c>
      <c r="E242" s="20">
        <v>15</v>
      </c>
      <c r="F242" s="20" t="s">
        <v>1266</v>
      </c>
      <c r="G242" s="20" t="s">
        <v>242</v>
      </c>
      <c r="H242" s="20">
        <v>7</v>
      </c>
      <c r="I242" s="57" t="s">
        <v>1296</v>
      </c>
      <c r="J242" s="58" t="s">
        <v>1297</v>
      </c>
      <c r="K242" s="20">
        <v>15.280900000000001</v>
      </c>
      <c r="L242" s="20">
        <v>-86.547300000000007</v>
      </c>
      <c r="M242" s="20" t="s">
        <v>1298</v>
      </c>
      <c r="N242" s="21" t="s">
        <v>1299</v>
      </c>
      <c r="O242" s="21" t="s">
        <v>1300</v>
      </c>
    </row>
    <row r="243" spans="2:15" ht="14.25" customHeight="1">
      <c r="B243" s="19" t="str">
        <f>+'LOCALIZA HN'!$J243</f>
        <v>Gualaco</v>
      </c>
      <c r="C243" s="20" t="s">
        <v>167</v>
      </c>
      <c r="D243" s="20" t="s">
        <v>168</v>
      </c>
      <c r="E243" s="20">
        <v>15</v>
      </c>
      <c r="F243" s="20" t="s">
        <v>1266</v>
      </c>
      <c r="G243" s="20" t="s">
        <v>242</v>
      </c>
      <c r="H243" s="20">
        <v>8</v>
      </c>
      <c r="I243" s="57" t="s">
        <v>1301</v>
      </c>
      <c r="J243" s="58" t="s">
        <v>1302</v>
      </c>
      <c r="K243" s="20">
        <v>15.1937</v>
      </c>
      <c r="L243" s="20">
        <v>-86.078599999999994</v>
      </c>
      <c r="M243" s="20" t="s">
        <v>1303</v>
      </c>
      <c r="N243" s="21" t="s">
        <v>1304</v>
      </c>
      <c r="O243" s="21" t="s">
        <v>1305</v>
      </c>
    </row>
    <row r="244" spans="2:15" ht="14.25" customHeight="1">
      <c r="B244" s="19" t="str">
        <f>+'LOCALIZA HN'!$J244</f>
        <v>Guarizama</v>
      </c>
      <c r="C244" s="20" t="s">
        <v>167</v>
      </c>
      <c r="D244" s="20" t="s">
        <v>168</v>
      </c>
      <c r="E244" s="20">
        <v>15</v>
      </c>
      <c r="F244" s="20" t="s">
        <v>1266</v>
      </c>
      <c r="G244" s="20" t="s">
        <v>242</v>
      </c>
      <c r="H244" s="20">
        <v>9</v>
      </c>
      <c r="I244" s="57" t="s">
        <v>1306</v>
      </c>
      <c r="J244" s="58" t="s">
        <v>1307</v>
      </c>
      <c r="K244" s="20">
        <v>14.9048</v>
      </c>
      <c r="L244" s="20">
        <v>-86.289199999999994</v>
      </c>
      <c r="M244" s="20" t="s">
        <v>1308</v>
      </c>
      <c r="N244" s="21" t="s">
        <v>1309</v>
      </c>
      <c r="O244" s="21" t="s">
        <v>1310</v>
      </c>
    </row>
    <row r="245" spans="2:15" ht="14.25" customHeight="1">
      <c r="B245" s="19" t="str">
        <f>+'LOCALIZA HN'!$J245</f>
        <v>Guata</v>
      </c>
      <c r="C245" s="20" t="s">
        <v>167</v>
      </c>
      <c r="D245" s="20" t="s">
        <v>168</v>
      </c>
      <c r="E245" s="20">
        <v>15</v>
      </c>
      <c r="F245" s="20" t="s">
        <v>1266</v>
      </c>
      <c r="G245" s="20" t="s">
        <v>242</v>
      </c>
      <c r="H245" s="20">
        <v>10</v>
      </c>
      <c r="I245" s="57" t="s">
        <v>1311</v>
      </c>
      <c r="J245" s="58" t="s">
        <v>1312</v>
      </c>
      <c r="K245" s="20">
        <v>15.162100000000001</v>
      </c>
      <c r="L245" s="20">
        <v>-86.374300000000005</v>
      </c>
      <c r="M245" s="20" t="s">
        <v>1313</v>
      </c>
      <c r="N245" s="21" t="s">
        <v>1314</v>
      </c>
      <c r="O245" s="21" t="s">
        <v>1315</v>
      </c>
    </row>
    <row r="246" spans="2:15" ht="14.25" customHeight="1">
      <c r="B246" s="19" t="str">
        <f>+'LOCALIZA HN'!$J246</f>
        <v>Guayape</v>
      </c>
      <c r="C246" s="20" t="s">
        <v>167</v>
      </c>
      <c r="D246" s="20" t="s">
        <v>168</v>
      </c>
      <c r="E246" s="20">
        <v>15</v>
      </c>
      <c r="F246" s="20" t="s">
        <v>1266</v>
      </c>
      <c r="G246" s="20" t="s">
        <v>242</v>
      </c>
      <c r="H246" s="20">
        <v>11</v>
      </c>
      <c r="I246" s="57" t="s">
        <v>1316</v>
      </c>
      <c r="J246" s="58" t="s">
        <v>1317</v>
      </c>
      <c r="K246" s="20">
        <v>14.801399999999999</v>
      </c>
      <c r="L246" s="20">
        <v>-86.831400000000002</v>
      </c>
      <c r="M246" s="20" t="s">
        <v>1318</v>
      </c>
      <c r="N246" s="21" t="s">
        <v>1319</v>
      </c>
      <c r="O246" s="21" t="s">
        <v>1320</v>
      </c>
    </row>
    <row r="247" spans="2:15" ht="14.25" customHeight="1">
      <c r="B247" s="19" t="str">
        <f>+'LOCALIZA HN'!$J247</f>
        <v>Jano</v>
      </c>
      <c r="C247" s="20" t="s">
        <v>167</v>
      </c>
      <c r="D247" s="20" t="s">
        <v>168</v>
      </c>
      <c r="E247" s="20">
        <v>15</v>
      </c>
      <c r="F247" s="20" t="s">
        <v>1266</v>
      </c>
      <c r="G247" s="20" t="s">
        <v>242</v>
      </c>
      <c r="H247" s="20">
        <v>12</v>
      </c>
      <c r="I247" s="57" t="s">
        <v>1321</v>
      </c>
      <c r="J247" s="58" t="s">
        <v>1322</v>
      </c>
      <c r="K247" s="20">
        <v>15.071999999999999</v>
      </c>
      <c r="L247" s="20">
        <v>-86.518799999999999</v>
      </c>
      <c r="M247" s="20" t="s">
        <v>1323</v>
      </c>
      <c r="N247" s="21" t="s">
        <v>1324</v>
      </c>
      <c r="O247" s="21" t="s">
        <v>1325</v>
      </c>
    </row>
    <row r="248" spans="2:15" ht="14.25" customHeight="1">
      <c r="B248" s="19" t="str">
        <f>+'LOCALIZA HN'!$J248</f>
        <v>La Union</v>
      </c>
      <c r="C248" s="20" t="s">
        <v>167</v>
      </c>
      <c r="D248" s="20" t="s">
        <v>168</v>
      </c>
      <c r="E248" s="20">
        <v>15</v>
      </c>
      <c r="F248" s="20" t="s">
        <v>1266</v>
      </c>
      <c r="G248" s="20" t="s">
        <v>242</v>
      </c>
      <c r="H248" s="20">
        <v>13</v>
      </c>
      <c r="I248" s="57" t="s">
        <v>1326</v>
      </c>
      <c r="J248" s="58" t="s">
        <v>43</v>
      </c>
      <c r="K248" s="20">
        <v>15.097200000000001</v>
      </c>
      <c r="L248" s="20">
        <v>-86.683300000000003</v>
      </c>
      <c r="M248" s="20" t="s">
        <v>1327</v>
      </c>
      <c r="N248" s="21" t="s">
        <v>1328</v>
      </c>
      <c r="O248" s="21" t="s">
        <v>1329</v>
      </c>
    </row>
    <row r="249" spans="2:15" ht="14.25" customHeight="1">
      <c r="B249" s="19" t="str">
        <f>+'LOCALIZA HN'!$J249</f>
        <v>Mangulile</v>
      </c>
      <c r="C249" s="20" t="s">
        <v>167</v>
      </c>
      <c r="D249" s="20" t="s">
        <v>168</v>
      </c>
      <c r="E249" s="20">
        <v>15</v>
      </c>
      <c r="F249" s="20" t="s">
        <v>1266</v>
      </c>
      <c r="G249" s="20" t="s">
        <v>242</v>
      </c>
      <c r="H249" s="20">
        <v>14</v>
      </c>
      <c r="I249" s="57" t="s">
        <v>1330</v>
      </c>
      <c r="J249" s="58" t="s">
        <v>1331</v>
      </c>
      <c r="K249" s="20">
        <v>15.106999999999999</v>
      </c>
      <c r="L249" s="20">
        <v>-86.847399999999993</v>
      </c>
      <c r="M249" s="20" t="s">
        <v>1332</v>
      </c>
      <c r="N249" s="21" t="s">
        <v>1333</v>
      </c>
      <c r="O249" s="21" t="s">
        <v>1334</v>
      </c>
    </row>
    <row r="250" spans="2:15" ht="14.25" customHeight="1">
      <c r="B250" s="19" t="str">
        <f>+'LOCALIZA HN'!$J250</f>
        <v>Manto</v>
      </c>
      <c r="C250" s="20" t="s">
        <v>167</v>
      </c>
      <c r="D250" s="20" t="s">
        <v>168</v>
      </c>
      <c r="E250" s="20">
        <v>15</v>
      </c>
      <c r="F250" s="20" t="s">
        <v>1266</v>
      </c>
      <c r="G250" s="20" t="s">
        <v>242</v>
      </c>
      <c r="H250" s="20">
        <v>15</v>
      </c>
      <c r="I250" s="57" t="s">
        <v>1335</v>
      </c>
      <c r="J250" s="58" t="s">
        <v>1336</v>
      </c>
      <c r="K250" s="20">
        <v>14.905200000000001</v>
      </c>
      <c r="L250" s="20">
        <v>-86.463399999999993</v>
      </c>
      <c r="M250" s="20" t="s">
        <v>1337</v>
      </c>
      <c r="N250" s="21" t="s">
        <v>1338</v>
      </c>
      <c r="O250" s="21" t="s">
        <v>1339</v>
      </c>
    </row>
    <row r="251" spans="2:15" ht="14.25" customHeight="1">
      <c r="B251" s="19" t="str">
        <f>+'LOCALIZA HN'!$J251</f>
        <v>Salama</v>
      </c>
      <c r="C251" s="20" t="s">
        <v>167</v>
      </c>
      <c r="D251" s="20" t="s">
        <v>168</v>
      </c>
      <c r="E251" s="20">
        <v>15</v>
      </c>
      <c r="F251" s="20" t="s">
        <v>1266</v>
      </c>
      <c r="G251" s="20" t="s">
        <v>242</v>
      </c>
      <c r="H251" s="20">
        <v>16</v>
      </c>
      <c r="I251" s="57" t="s">
        <v>1340</v>
      </c>
      <c r="J251" s="58" t="s">
        <v>1341</v>
      </c>
      <c r="K251" s="20">
        <v>14.7963</v>
      </c>
      <c r="L251" s="20">
        <v>-86.644900000000007</v>
      </c>
      <c r="M251" s="20" t="s">
        <v>1342</v>
      </c>
      <c r="N251" s="21" t="s">
        <v>1343</v>
      </c>
      <c r="O251" s="21" t="s">
        <v>1344</v>
      </c>
    </row>
    <row r="252" spans="2:15" ht="14.25" customHeight="1">
      <c r="B252" s="19" t="str">
        <f>+'LOCALIZA HN'!$J252</f>
        <v>San Esteban</v>
      </c>
      <c r="C252" s="20" t="s">
        <v>167</v>
      </c>
      <c r="D252" s="20" t="s">
        <v>168</v>
      </c>
      <c r="E252" s="20">
        <v>15</v>
      </c>
      <c r="F252" s="20" t="s">
        <v>1266</v>
      </c>
      <c r="G252" s="20" t="s">
        <v>242</v>
      </c>
      <c r="H252" s="20">
        <v>17</v>
      </c>
      <c r="I252" s="57" t="s">
        <v>1345</v>
      </c>
      <c r="J252" s="58" t="s">
        <v>1346</v>
      </c>
      <c r="K252" s="20">
        <v>15.3162</v>
      </c>
      <c r="L252" s="20">
        <v>-85.719700000000003</v>
      </c>
      <c r="M252" s="20" t="s">
        <v>1347</v>
      </c>
      <c r="N252" s="21" t="s">
        <v>1348</v>
      </c>
      <c r="O252" s="21" t="s">
        <v>1349</v>
      </c>
    </row>
    <row r="253" spans="2:15" ht="14.25" customHeight="1">
      <c r="B253" s="19" t="str">
        <f>+'LOCALIZA HN'!$J253</f>
        <v>San Francisco de Becerra</v>
      </c>
      <c r="C253" s="20" t="s">
        <v>167</v>
      </c>
      <c r="D253" s="20" t="s">
        <v>168</v>
      </c>
      <c r="E253" s="20">
        <v>15</v>
      </c>
      <c r="F253" s="20" t="s">
        <v>1266</v>
      </c>
      <c r="G253" s="20" t="s">
        <v>242</v>
      </c>
      <c r="H253" s="20">
        <v>18</v>
      </c>
      <c r="I253" s="57" t="s">
        <v>1350</v>
      </c>
      <c r="J253" s="58" t="s">
        <v>1351</v>
      </c>
      <c r="K253" s="20">
        <v>14.613899999999999</v>
      </c>
      <c r="L253" s="20">
        <v>-86.043199999999999</v>
      </c>
      <c r="M253" s="20" t="s">
        <v>1352</v>
      </c>
      <c r="N253" s="21" t="s">
        <v>1353</v>
      </c>
      <c r="O253" s="21" t="s">
        <v>1354</v>
      </c>
    </row>
    <row r="254" spans="2:15" ht="14.25" customHeight="1">
      <c r="B254" s="19" t="str">
        <f>+'LOCALIZA HN'!$J254</f>
        <v>San Francisco de La Paz</v>
      </c>
      <c r="C254" s="20" t="s">
        <v>167</v>
      </c>
      <c r="D254" s="20" t="s">
        <v>168</v>
      </c>
      <c r="E254" s="20">
        <v>15</v>
      </c>
      <c r="F254" s="20" t="s">
        <v>1266</v>
      </c>
      <c r="G254" s="20" t="s">
        <v>242</v>
      </c>
      <c r="H254" s="20">
        <v>19</v>
      </c>
      <c r="I254" s="57" t="s">
        <v>1355</v>
      </c>
      <c r="J254" s="58" t="s">
        <v>1356</v>
      </c>
      <c r="K254" s="20">
        <v>14.8399</v>
      </c>
      <c r="L254" s="20">
        <v>-86.138400000000004</v>
      </c>
      <c r="M254" s="20" t="s">
        <v>1357</v>
      </c>
      <c r="N254" s="21" t="s">
        <v>1358</v>
      </c>
      <c r="O254" s="21" t="s">
        <v>1359</v>
      </c>
    </row>
    <row r="255" spans="2:15" ht="14.25" customHeight="1">
      <c r="B255" s="19" t="str">
        <f>+'LOCALIZA HN'!$J255</f>
        <v>Santa Maria del Real</v>
      </c>
      <c r="C255" s="20" t="s">
        <v>167</v>
      </c>
      <c r="D255" s="20" t="s">
        <v>168</v>
      </c>
      <c r="E255" s="20">
        <v>15</v>
      </c>
      <c r="F255" s="20" t="s">
        <v>1266</v>
      </c>
      <c r="G255" s="20" t="s">
        <v>242</v>
      </c>
      <c r="H255" s="20">
        <v>20</v>
      </c>
      <c r="I255" s="57" t="s">
        <v>1360</v>
      </c>
      <c r="J255" s="58" t="s">
        <v>1361</v>
      </c>
      <c r="K255" s="20">
        <v>14.8185</v>
      </c>
      <c r="L255" s="20">
        <v>-85.962199999999996</v>
      </c>
      <c r="M255" s="20" t="s">
        <v>1362</v>
      </c>
      <c r="N255" s="21" t="s">
        <v>1363</v>
      </c>
      <c r="O255" s="21" t="s">
        <v>1364</v>
      </c>
    </row>
    <row r="256" spans="2:15" ht="14.25" customHeight="1">
      <c r="B256" s="19" t="str">
        <f>+'LOCALIZA HN'!$J256</f>
        <v>Silca</v>
      </c>
      <c r="C256" s="20" t="s">
        <v>167</v>
      </c>
      <c r="D256" s="20" t="s">
        <v>168</v>
      </c>
      <c r="E256" s="20">
        <v>15</v>
      </c>
      <c r="F256" s="20" t="s">
        <v>1266</v>
      </c>
      <c r="G256" s="20" t="s">
        <v>242</v>
      </c>
      <c r="H256" s="20">
        <v>21</v>
      </c>
      <c r="I256" s="57" t="s">
        <v>1365</v>
      </c>
      <c r="J256" s="58" t="s">
        <v>1366</v>
      </c>
      <c r="K256" s="20">
        <v>14.763</v>
      </c>
      <c r="L256" s="20">
        <v>-86.5274</v>
      </c>
      <c r="M256" s="20" t="s">
        <v>1367</v>
      </c>
      <c r="N256" s="21" t="s">
        <v>1368</v>
      </c>
      <c r="O256" s="21" t="s">
        <v>1369</v>
      </c>
    </row>
    <row r="257" spans="2:15" ht="14.25" customHeight="1">
      <c r="B257" s="19" t="str">
        <f>+'LOCALIZA HN'!$J257</f>
        <v>Yocon</v>
      </c>
      <c r="C257" s="20" t="s">
        <v>167</v>
      </c>
      <c r="D257" s="20" t="s">
        <v>168</v>
      </c>
      <c r="E257" s="20">
        <v>15</v>
      </c>
      <c r="F257" s="20" t="s">
        <v>1266</v>
      </c>
      <c r="G257" s="20" t="s">
        <v>242</v>
      </c>
      <c r="H257" s="20">
        <v>22</v>
      </c>
      <c r="I257" s="57" t="s">
        <v>1370</v>
      </c>
      <c r="J257" s="58" t="s">
        <v>1371</v>
      </c>
      <c r="K257" s="20">
        <v>14.959899999999999</v>
      </c>
      <c r="L257" s="20">
        <v>-86.811599999999999</v>
      </c>
      <c r="M257" s="20" t="s">
        <v>1372</v>
      </c>
      <c r="N257" s="21" t="s">
        <v>1373</v>
      </c>
      <c r="O257" s="21" t="s">
        <v>1374</v>
      </c>
    </row>
    <row r="258" spans="2:15" ht="14.25" customHeight="1">
      <c r="B258" s="19" t="str">
        <f>+'LOCALIZA HN'!$J258</f>
        <v>Patuca</v>
      </c>
      <c r="C258" s="20" t="s">
        <v>167</v>
      </c>
      <c r="D258" s="20" t="s">
        <v>168</v>
      </c>
      <c r="E258" s="20">
        <v>15</v>
      </c>
      <c r="F258" s="20" t="s">
        <v>1266</v>
      </c>
      <c r="G258" s="20" t="s">
        <v>242</v>
      </c>
      <c r="H258" s="20">
        <v>23</v>
      </c>
      <c r="I258" s="57" t="s">
        <v>1375</v>
      </c>
      <c r="J258" s="58" t="s">
        <v>1376</v>
      </c>
      <c r="K258" s="20">
        <v>14.313700000000001</v>
      </c>
      <c r="L258" s="20">
        <v>-85.962999999999994</v>
      </c>
      <c r="M258" s="20" t="s">
        <v>1377</v>
      </c>
      <c r="N258" s="21" t="s">
        <v>1378</v>
      </c>
      <c r="O258" s="21" t="s">
        <v>1379</v>
      </c>
    </row>
    <row r="259" spans="2:15" ht="14.25" customHeight="1">
      <c r="B259" s="19" t="str">
        <f>+'LOCALIZA HN'!$J259</f>
        <v>Santa Barbara</v>
      </c>
      <c r="C259" s="20" t="s">
        <v>167</v>
      </c>
      <c r="D259" s="20" t="s">
        <v>168</v>
      </c>
      <c r="E259" s="20">
        <v>16</v>
      </c>
      <c r="F259" s="20" t="s">
        <v>1380</v>
      </c>
      <c r="G259" s="20" t="s">
        <v>59</v>
      </c>
      <c r="H259" s="20">
        <v>1</v>
      </c>
      <c r="I259" s="57" t="s">
        <v>1381</v>
      </c>
      <c r="J259" s="58" t="s">
        <v>59</v>
      </c>
      <c r="K259" s="20">
        <v>14.9224</v>
      </c>
      <c r="L259" s="20">
        <v>-88.181899999999999</v>
      </c>
      <c r="M259" s="20" t="s">
        <v>1382</v>
      </c>
      <c r="N259" s="21" t="s">
        <v>1383</v>
      </c>
      <c r="O259" s="21" t="s">
        <v>1384</v>
      </c>
    </row>
    <row r="260" spans="2:15" ht="14.25" customHeight="1">
      <c r="B260" s="19" t="str">
        <f>+'LOCALIZA HN'!$J260</f>
        <v>Arada</v>
      </c>
      <c r="C260" s="20" t="s">
        <v>167</v>
      </c>
      <c r="D260" s="20" t="s">
        <v>168</v>
      </c>
      <c r="E260" s="20">
        <v>16</v>
      </c>
      <c r="F260" s="20" t="s">
        <v>1380</v>
      </c>
      <c r="G260" s="20" t="s">
        <v>59</v>
      </c>
      <c r="H260" s="20">
        <v>2</v>
      </c>
      <c r="I260" s="57" t="s">
        <v>1385</v>
      </c>
      <c r="J260" s="58" t="s">
        <v>1386</v>
      </c>
      <c r="K260" s="20">
        <v>14.8605</v>
      </c>
      <c r="L260" s="20">
        <v>-88.361999999999995</v>
      </c>
      <c r="M260" s="20" t="s">
        <v>1387</v>
      </c>
      <c r="N260" s="21" t="s">
        <v>1388</v>
      </c>
      <c r="O260" s="21" t="s">
        <v>1389</v>
      </c>
    </row>
    <row r="261" spans="2:15" ht="14.25" customHeight="1">
      <c r="B261" s="19" t="str">
        <f>+'LOCALIZA HN'!$J261</f>
        <v>Atima</v>
      </c>
      <c r="C261" s="20" t="s">
        <v>167</v>
      </c>
      <c r="D261" s="20" t="s">
        <v>168</v>
      </c>
      <c r="E261" s="20">
        <v>16</v>
      </c>
      <c r="F261" s="20" t="s">
        <v>1380</v>
      </c>
      <c r="G261" s="20" t="s">
        <v>59</v>
      </c>
      <c r="H261" s="20">
        <v>3</v>
      </c>
      <c r="I261" s="57" t="s">
        <v>1390</v>
      </c>
      <c r="J261" s="58" t="s">
        <v>1391</v>
      </c>
      <c r="K261" s="20">
        <v>14.919</v>
      </c>
      <c r="L261" s="20">
        <v>-88.498599999999996</v>
      </c>
      <c r="M261" s="20" t="s">
        <v>1392</v>
      </c>
      <c r="N261" s="21" t="s">
        <v>1393</v>
      </c>
      <c r="O261" s="21" t="s">
        <v>1394</v>
      </c>
    </row>
    <row r="262" spans="2:15" ht="14.25" customHeight="1">
      <c r="B262" s="19" t="str">
        <f>+'LOCALIZA HN'!$J262</f>
        <v>Azacualpa</v>
      </c>
      <c r="C262" s="20" t="s">
        <v>167</v>
      </c>
      <c r="D262" s="20" t="s">
        <v>168</v>
      </c>
      <c r="E262" s="20">
        <v>16</v>
      </c>
      <c r="F262" s="20" t="s">
        <v>1380</v>
      </c>
      <c r="G262" s="20" t="s">
        <v>59</v>
      </c>
      <c r="H262" s="20">
        <v>4</v>
      </c>
      <c r="I262" s="57" t="s">
        <v>1395</v>
      </c>
      <c r="J262" s="58" t="s">
        <v>1396</v>
      </c>
      <c r="K262" s="20">
        <v>15.366</v>
      </c>
      <c r="L262" s="20">
        <v>-88.575299999999999</v>
      </c>
      <c r="M262" s="20" t="s">
        <v>1397</v>
      </c>
      <c r="N262" s="21" t="s">
        <v>1398</v>
      </c>
      <c r="O262" s="21" t="s">
        <v>1399</v>
      </c>
    </row>
    <row r="263" spans="2:15" ht="14.25" customHeight="1">
      <c r="B263" s="19" t="str">
        <f>+'LOCALIZA HN'!$J263</f>
        <v>Ceguaca</v>
      </c>
      <c r="C263" s="20" t="s">
        <v>167</v>
      </c>
      <c r="D263" s="20" t="s">
        <v>168</v>
      </c>
      <c r="E263" s="20">
        <v>16</v>
      </c>
      <c r="F263" s="20" t="s">
        <v>1380</v>
      </c>
      <c r="G263" s="20" t="s">
        <v>59</v>
      </c>
      <c r="H263" s="20">
        <v>5</v>
      </c>
      <c r="I263" s="57" t="s">
        <v>1400</v>
      </c>
      <c r="J263" s="58" t="s">
        <v>1401</v>
      </c>
      <c r="K263" s="20">
        <v>14.819599999999999</v>
      </c>
      <c r="L263" s="20">
        <v>-88.204499999999996</v>
      </c>
      <c r="M263" s="20" t="s">
        <v>1402</v>
      </c>
      <c r="N263" s="21" t="s">
        <v>1403</v>
      </c>
      <c r="O263" s="21" t="s">
        <v>1404</v>
      </c>
    </row>
    <row r="264" spans="2:15" ht="14.25" customHeight="1">
      <c r="B264" s="19" t="str">
        <f>+'LOCALIZA HN'!$J264</f>
        <v>Concepcion del Norte</v>
      </c>
      <c r="C264" s="20" t="s">
        <v>167</v>
      </c>
      <c r="D264" s="20" t="s">
        <v>168</v>
      </c>
      <c r="E264" s="20">
        <v>16</v>
      </c>
      <c r="F264" s="20" t="s">
        <v>1380</v>
      </c>
      <c r="G264" s="20" t="s">
        <v>59</v>
      </c>
      <c r="H264" s="20">
        <v>6</v>
      </c>
      <c r="I264" s="57" t="s">
        <v>1405</v>
      </c>
      <c r="J264" s="58" t="s">
        <v>1406</v>
      </c>
      <c r="K264" s="20">
        <v>15.2006</v>
      </c>
      <c r="L264" s="20">
        <v>-88.143799999999999</v>
      </c>
      <c r="M264" s="20" t="s">
        <v>1407</v>
      </c>
      <c r="N264" s="21" t="s">
        <v>1408</v>
      </c>
      <c r="O264" s="21" t="s">
        <v>1409</v>
      </c>
    </row>
    <row r="265" spans="2:15" ht="14.25" customHeight="1">
      <c r="B265" s="19" t="str">
        <f>+'LOCALIZA HN'!$J265</f>
        <v>Concepcion del Sur</v>
      </c>
      <c r="C265" s="20" t="s">
        <v>167</v>
      </c>
      <c r="D265" s="20" t="s">
        <v>168</v>
      </c>
      <c r="E265" s="20">
        <v>16</v>
      </c>
      <c r="F265" s="20" t="s">
        <v>1380</v>
      </c>
      <c r="G265" s="20" t="s">
        <v>59</v>
      </c>
      <c r="H265" s="20">
        <v>7</v>
      </c>
      <c r="I265" s="57" t="s">
        <v>1410</v>
      </c>
      <c r="J265" s="58" t="s">
        <v>1411</v>
      </c>
      <c r="K265" s="20">
        <v>14.823</v>
      </c>
      <c r="L265" s="20">
        <v>-88.149000000000001</v>
      </c>
      <c r="M265" s="20" t="s">
        <v>1412</v>
      </c>
      <c r="N265" s="21" t="s">
        <v>1413</v>
      </c>
      <c r="O265" s="21" t="s">
        <v>1414</v>
      </c>
    </row>
    <row r="266" spans="2:15" ht="14.25" customHeight="1">
      <c r="B266" s="19" t="str">
        <f>+'LOCALIZA HN'!$J266</f>
        <v>Chinda</v>
      </c>
      <c r="C266" s="20" t="s">
        <v>167</v>
      </c>
      <c r="D266" s="20" t="s">
        <v>168</v>
      </c>
      <c r="E266" s="20">
        <v>16</v>
      </c>
      <c r="F266" s="20" t="s">
        <v>1380</v>
      </c>
      <c r="G266" s="20" t="s">
        <v>59</v>
      </c>
      <c r="H266" s="20">
        <v>8</v>
      </c>
      <c r="I266" s="57" t="s">
        <v>1415</v>
      </c>
      <c r="J266" s="58" t="s">
        <v>1416</v>
      </c>
      <c r="K266" s="20">
        <v>15.115600000000001</v>
      </c>
      <c r="L266" s="20">
        <v>-88.161799999999999</v>
      </c>
      <c r="M266" s="20" t="s">
        <v>1417</v>
      </c>
      <c r="N266" s="21" t="s">
        <v>1418</v>
      </c>
      <c r="O266" s="21" t="s">
        <v>1419</v>
      </c>
    </row>
    <row r="267" spans="2:15" ht="14.25" customHeight="1">
      <c r="B267" s="19" t="str">
        <f>+'LOCALIZA HN'!$J267</f>
        <v>El Nispero</v>
      </c>
      <c r="C267" s="20" t="s">
        <v>167</v>
      </c>
      <c r="D267" s="20" t="s">
        <v>168</v>
      </c>
      <c r="E267" s="20">
        <v>16</v>
      </c>
      <c r="F267" s="20" t="s">
        <v>1380</v>
      </c>
      <c r="G267" s="20" t="s">
        <v>59</v>
      </c>
      <c r="H267" s="20">
        <v>9</v>
      </c>
      <c r="I267" s="57" t="s">
        <v>1420</v>
      </c>
      <c r="J267" s="58" t="s">
        <v>1421</v>
      </c>
      <c r="K267" s="20">
        <v>14.772399999999999</v>
      </c>
      <c r="L267" s="20">
        <v>-88.336200000000005</v>
      </c>
      <c r="M267" s="20" t="s">
        <v>1422</v>
      </c>
      <c r="N267" s="21" t="s">
        <v>1423</v>
      </c>
      <c r="O267" s="21" t="s">
        <v>1424</v>
      </c>
    </row>
    <row r="268" spans="2:15" ht="14.25" customHeight="1">
      <c r="B268" s="19" t="str">
        <f>+'LOCALIZA HN'!$J268</f>
        <v>Gualala</v>
      </c>
      <c r="C268" s="20" t="s">
        <v>167</v>
      </c>
      <c r="D268" s="20" t="s">
        <v>168</v>
      </c>
      <c r="E268" s="20">
        <v>16</v>
      </c>
      <c r="F268" s="20" t="s">
        <v>1380</v>
      </c>
      <c r="G268" s="20" t="s">
        <v>59</v>
      </c>
      <c r="H268" s="20">
        <v>10</v>
      </c>
      <c r="I268" s="57" t="s">
        <v>1425</v>
      </c>
      <c r="J268" s="58" t="s">
        <v>1426</v>
      </c>
      <c r="K268" s="20">
        <v>15.0045</v>
      </c>
      <c r="L268" s="20">
        <v>-88.1845</v>
      </c>
      <c r="M268" s="20" t="s">
        <v>1427</v>
      </c>
      <c r="N268" s="21" t="s">
        <v>1428</v>
      </c>
      <c r="O268" s="21" t="s">
        <v>1429</v>
      </c>
    </row>
    <row r="269" spans="2:15" ht="14.25" customHeight="1">
      <c r="B269" s="19" t="str">
        <f>+'LOCALIZA HN'!$J269</f>
        <v>Ilama</v>
      </c>
      <c r="C269" s="20" t="s">
        <v>167</v>
      </c>
      <c r="D269" s="20" t="s">
        <v>168</v>
      </c>
      <c r="E269" s="20">
        <v>16</v>
      </c>
      <c r="F269" s="20" t="s">
        <v>1380</v>
      </c>
      <c r="G269" s="20" t="s">
        <v>59</v>
      </c>
      <c r="H269" s="20">
        <v>11</v>
      </c>
      <c r="I269" s="57" t="s">
        <v>1430</v>
      </c>
      <c r="J269" s="58" t="s">
        <v>127</v>
      </c>
      <c r="K269" s="20">
        <v>15.0519</v>
      </c>
      <c r="L269" s="20">
        <v>-88.126800000000003</v>
      </c>
      <c r="M269" s="20" t="s">
        <v>1431</v>
      </c>
      <c r="N269" s="21" t="s">
        <v>1432</v>
      </c>
      <c r="O269" s="21" t="s">
        <v>1433</v>
      </c>
    </row>
    <row r="270" spans="2:15" ht="14.25" customHeight="1">
      <c r="B270" s="19" t="str">
        <f>+'LOCALIZA HN'!$J270</f>
        <v>Macuelizo</v>
      </c>
      <c r="C270" s="20" t="s">
        <v>167</v>
      </c>
      <c r="D270" s="20" t="s">
        <v>168</v>
      </c>
      <c r="E270" s="20">
        <v>16</v>
      </c>
      <c r="F270" s="20" t="s">
        <v>1380</v>
      </c>
      <c r="G270" s="20" t="s">
        <v>59</v>
      </c>
      <c r="H270" s="20">
        <v>12</v>
      </c>
      <c r="I270" s="57" t="s">
        <v>1434</v>
      </c>
      <c r="J270" s="58" t="s">
        <v>102</v>
      </c>
      <c r="K270" s="20">
        <v>15.2325</v>
      </c>
      <c r="L270" s="20">
        <v>-88.573499999999996</v>
      </c>
      <c r="M270" s="20" t="s">
        <v>1435</v>
      </c>
      <c r="N270" s="21" t="s">
        <v>1436</v>
      </c>
      <c r="O270" s="21" t="s">
        <v>1437</v>
      </c>
    </row>
    <row r="271" spans="2:15" ht="14.25" customHeight="1">
      <c r="B271" s="19" t="str">
        <f>+'LOCALIZA HN'!$J271</f>
        <v>Naranjito</v>
      </c>
      <c r="C271" s="20" t="s">
        <v>167</v>
      </c>
      <c r="D271" s="20" t="s">
        <v>168</v>
      </c>
      <c r="E271" s="20">
        <v>16</v>
      </c>
      <c r="F271" s="20" t="s">
        <v>1380</v>
      </c>
      <c r="G271" s="20" t="s">
        <v>59</v>
      </c>
      <c r="H271" s="20">
        <v>13</v>
      </c>
      <c r="I271" s="57" t="s">
        <v>1438</v>
      </c>
      <c r="J271" s="58" t="s">
        <v>1439</v>
      </c>
      <c r="K271" s="20">
        <v>14.972300000000001</v>
      </c>
      <c r="L271" s="20">
        <v>-88.626099999999994</v>
      </c>
      <c r="M271" s="20" t="s">
        <v>1440</v>
      </c>
      <c r="N271" s="21" t="s">
        <v>1441</v>
      </c>
      <c r="O271" s="21" t="s">
        <v>1442</v>
      </c>
    </row>
    <row r="272" spans="2:15" ht="14.25" customHeight="1">
      <c r="B272" s="19" t="str">
        <f>+'LOCALIZA HN'!$J272</f>
        <v>Nuevo Celilac</v>
      </c>
      <c r="C272" s="20" t="s">
        <v>167</v>
      </c>
      <c r="D272" s="20" t="s">
        <v>168</v>
      </c>
      <c r="E272" s="20">
        <v>16</v>
      </c>
      <c r="F272" s="20" t="s">
        <v>1380</v>
      </c>
      <c r="G272" s="20" t="s">
        <v>59</v>
      </c>
      <c r="H272" s="20">
        <v>14</v>
      </c>
      <c r="I272" s="57" t="s">
        <v>1443</v>
      </c>
      <c r="J272" s="58" t="s">
        <v>1444</v>
      </c>
      <c r="K272" s="20">
        <v>14.978400000000001</v>
      </c>
      <c r="L272" s="20">
        <v>-88.374300000000005</v>
      </c>
      <c r="M272" s="20" t="s">
        <v>1445</v>
      </c>
      <c r="N272" s="21" t="s">
        <v>1446</v>
      </c>
      <c r="O272" s="21" t="s">
        <v>1447</v>
      </c>
    </row>
    <row r="273" spans="2:15" ht="14.25" customHeight="1">
      <c r="B273" s="19" t="str">
        <f>+'LOCALIZA HN'!$J273</f>
        <v>Petoa</v>
      </c>
      <c r="C273" s="20" t="s">
        <v>167</v>
      </c>
      <c r="D273" s="20" t="s">
        <v>168</v>
      </c>
      <c r="E273" s="20">
        <v>16</v>
      </c>
      <c r="F273" s="20" t="s">
        <v>1380</v>
      </c>
      <c r="G273" s="20" t="s">
        <v>59</v>
      </c>
      <c r="H273" s="20">
        <v>15</v>
      </c>
      <c r="I273" s="57" t="s">
        <v>1448</v>
      </c>
      <c r="J273" s="58" t="s">
        <v>73</v>
      </c>
      <c r="K273" s="20">
        <v>15.275</v>
      </c>
      <c r="L273" s="20">
        <v>-88.232900000000001</v>
      </c>
      <c r="M273" s="20" t="s">
        <v>1449</v>
      </c>
      <c r="N273" s="21" t="s">
        <v>1450</v>
      </c>
      <c r="O273" s="21" t="s">
        <v>1451</v>
      </c>
    </row>
    <row r="274" spans="2:15" ht="14.25" customHeight="1">
      <c r="B274" s="19" t="str">
        <f>+'LOCALIZA HN'!$J274</f>
        <v>Proteccion</v>
      </c>
      <c r="C274" s="20" t="s">
        <v>167</v>
      </c>
      <c r="D274" s="20" t="s">
        <v>168</v>
      </c>
      <c r="E274" s="20">
        <v>16</v>
      </c>
      <c r="F274" s="20" t="s">
        <v>1380</v>
      </c>
      <c r="G274" s="20" t="s">
        <v>59</v>
      </c>
      <c r="H274" s="20">
        <v>16</v>
      </c>
      <c r="I274" s="57" t="s">
        <v>1452</v>
      </c>
      <c r="J274" s="58" t="s">
        <v>1453</v>
      </c>
      <c r="K274" s="20">
        <v>15.078099999999999</v>
      </c>
      <c r="L274" s="20">
        <v>-88.617800000000003</v>
      </c>
      <c r="M274" s="20" t="s">
        <v>1454</v>
      </c>
      <c r="N274" s="21" t="s">
        <v>1455</v>
      </c>
      <c r="O274" s="21" t="s">
        <v>1456</v>
      </c>
    </row>
    <row r="275" spans="2:15" ht="14.25" customHeight="1">
      <c r="B275" s="19" t="str">
        <f>+'LOCALIZA HN'!$J275</f>
        <v>Quimistan</v>
      </c>
      <c r="C275" s="20" t="s">
        <v>167</v>
      </c>
      <c r="D275" s="20" t="s">
        <v>168</v>
      </c>
      <c r="E275" s="20">
        <v>16</v>
      </c>
      <c r="F275" s="20" t="s">
        <v>1380</v>
      </c>
      <c r="G275" s="20" t="s">
        <v>59</v>
      </c>
      <c r="H275" s="20">
        <v>17</v>
      </c>
      <c r="I275" s="57" t="s">
        <v>1457</v>
      </c>
      <c r="J275" s="58" t="s">
        <v>1458</v>
      </c>
      <c r="K275" s="20">
        <v>15.414099999999999</v>
      </c>
      <c r="L275" s="20">
        <v>-88.357200000000006</v>
      </c>
      <c r="M275" s="20" t="s">
        <v>1459</v>
      </c>
      <c r="N275" s="21" t="s">
        <v>1460</v>
      </c>
      <c r="O275" s="21" t="s">
        <v>1461</v>
      </c>
    </row>
    <row r="276" spans="2:15" ht="14.25" customHeight="1">
      <c r="B276" s="19" t="str">
        <f>+'LOCALIZA HN'!$J276</f>
        <v>San Francisco de Ojuera</v>
      </c>
      <c r="C276" s="20" t="s">
        <v>167</v>
      </c>
      <c r="D276" s="20" t="s">
        <v>168</v>
      </c>
      <c r="E276" s="20">
        <v>16</v>
      </c>
      <c r="F276" s="20" t="s">
        <v>1380</v>
      </c>
      <c r="G276" s="20" t="s">
        <v>59</v>
      </c>
      <c r="H276" s="20">
        <v>18</v>
      </c>
      <c r="I276" s="57" t="s">
        <v>1462</v>
      </c>
      <c r="J276" s="58" t="s">
        <v>1463</v>
      </c>
      <c r="K276" s="20">
        <v>14.712199999999999</v>
      </c>
      <c r="L276" s="20">
        <v>-88.200199999999995</v>
      </c>
      <c r="M276" s="20" t="s">
        <v>1464</v>
      </c>
      <c r="N276" s="21" t="s">
        <v>1465</v>
      </c>
      <c r="O276" s="21" t="s">
        <v>1466</v>
      </c>
    </row>
    <row r="277" spans="2:15" ht="14.25" customHeight="1">
      <c r="B277" s="19" t="str">
        <f>+'LOCALIZA HN'!$J277</f>
        <v>San Jose de Colinas</v>
      </c>
      <c r="C277" s="20" t="s">
        <v>167</v>
      </c>
      <c r="D277" s="20" t="s">
        <v>168</v>
      </c>
      <c r="E277" s="20">
        <v>16</v>
      </c>
      <c r="F277" s="20" t="s">
        <v>1380</v>
      </c>
      <c r="G277" s="20" t="s">
        <v>59</v>
      </c>
      <c r="H277" s="20">
        <v>19</v>
      </c>
      <c r="I277" s="57" t="s">
        <v>1467</v>
      </c>
      <c r="J277" s="58" t="s">
        <v>1468</v>
      </c>
      <c r="K277" s="20">
        <v>15.0709</v>
      </c>
      <c r="L277" s="20">
        <v>-88.328100000000006</v>
      </c>
      <c r="M277" s="20" t="s">
        <v>1469</v>
      </c>
      <c r="N277" s="21" t="s">
        <v>1470</v>
      </c>
      <c r="O277" s="21" t="s">
        <v>1471</v>
      </c>
    </row>
    <row r="278" spans="2:15" ht="14.25" customHeight="1">
      <c r="B278" s="19" t="str">
        <f>+'LOCALIZA HN'!$J278</f>
        <v>San Luis</v>
      </c>
      <c r="C278" s="20" t="s">
        <v>167</v>
      </c>
      <c r="D278" s="20" t="s">
        <v>168</v>
      </c>
      <c r="E278" s="20">
        <v>16</v>
      </c>
      <c r="F278" s="20" t="s">
        <v>1380</v>
      </c>
      <c r="G278" s="20" t="s">
        <v>59</v>
      </c>
      <c r="H278" s="20">
        <v>20</v>
      </c>
      <c r="I278" s="57" t="s">
        <v>1472</v>
      </c>
      <c r="J278" s="58" t="s">
        <v>332</v>
      </c>
      <c r="K278" s="20">
        <v>15.1092</v>
      </c>
      <c r="L278" s="20">
        <v>-88.477400000000003</v>
      </c>
      <c r="M278" s="20" t="s">
        <v>1473</v>
      </c>
      <c r="N278" s="21" t="s">
        <v>1474</v>
      </c>
      <c r="O278" s="21" t="s">
        <v>1475</v>
      </c>
    </row>
    <row r="279" spans="2:15" ht="14.25" customHeight="1">
      <c r="B279" s="19" t="str">
        <f>+'LOCALIZA HN'!$J279</f>
        <v>San Marcos</v>
      </c>
      <c r="C279" s="20" t="s">
        <v>167</v>
      </c>
      <c r="D279" s="20" t="s">
        <v>168</v>
      </c>
      <c r="E279" s="20">
        <v>16</v>
      </c>
      <c r="F279" s="20" t="s">
        <v>1380</v>
      </c>
      <c r="G279" s="20" t="s">
        <v>59</v>
      </c>
      <c r="H279" s="20">
        <v>21</v>
      </c>
      <c r="I279" s="57" t="s">
        <v>1476</v>
      </c>
      <c r="J279" s="58" t="s">
        <v>1248</v>
      </c>
      <c r="K279" s="20">
        <v>15.263</v>
      </c>
      <c r="L279" s="20">
        <v>-88.403199999999998</v>
      </c>
      <c r="M279" s="20" t="s">
        <v>1477</v>
      </c>
      <c r="N279" s="21" t="s">
        <v>1478</v>
      </c>
      <c r="O279" s="21" t="s">
        <v>1479</v>
      </c>
    </row>
    <row r="280" spans="2:15" ht="14.25" customHeight="1">
      <c r="B280" s="19" t="str">
        <f>+'LOCALIZA HN'!$J280</f>
        <v>San Nicolas</v>
      </c>
      <c r="C280" s="20" t="s">
        <v>167</v>
      </c>
      <c r="D280" s="20" t="s">
        <v>168</v>
      </c>
      <c r="E280" s="20">
        <v>16</v>
      </c>
      <c r="F280" s="20" t="s">
        <v>1380</v>
      </c>
      <c r="G280" s="20" t="s">
        <v>59</v>
      </c>
      <c r="H280" s="20">
        <v>22</v>
      </c>
      <c r="I280" s="57" t="s">
        <v>1480</v>
      </c>
      <c r="J280" s="58" t="s">
        <v>448</v>
      </c>
      <c r="K280" s="20">
        <v>14.930300000000001</v>
      </c>
      <c r="L280" s="20">
        <v>-88.359700000000004</v>
      </c>
      <c r="M280" s="20" t="s">
        <v>1481</v>
      </c>
      <c r="N280" s="21" t="s">
        <v>1482</v>
      </c>
      <c r="O280" s="21" t="s">
        <v>1483</v>
      </c>
    </row>
    <row r="281" spans="2:15" ht="14.25" customHeight="1">
      <c r="B281" s="19" t="str">
        <f>+'LOCALIZA HN'!$J281</f>
        <v>San Pedro Zacapa</v>
      </c>
      <c r="C281" s="20" t="s">
        <v>167</v>
      </c>
      <c r="D281" s="20" t="s">
        <v>168</v>
      </c>
      <c r="E281" s="20">
        <v>16</v>
      </c>
      <c r="F281" s="20" t="s">
        <v>1380</v>
      </c>
      <c r="G281" s="20" t="s">
        <v>59</v>
      </c>
      <c r="H281" s="20">
        <v>23</v>
      </c>
      <c r="I281" s="57" t="s">
        <v>1484</v>
      </c>
      <c r="J281" s="58" t="s">
        <v>1485</v>
      </c>
      <c r="K281" s="20">
        <v>14.733700000000001</v>
      </c>
      <c r="L281" s="20">
        <v>-88.123000000000005</v>
      </c>
      <c r="M281" s="20" t="s">
        <v>1486</v>
      </c>
      <c r="N281" s="21" t="s">
        <v>1487</v>
      </c>
      <c r="O281" s="21" t="s">
        <v>1488</v>
      </c>
    </row>
    <row r="282" spans="2:15" ht="14.25" customHeight="1">
      <c r="B282" s="19" t="str">
        <f>+'LOCALIZA HN'!$J282</f>
        <v>San Vicente Centenario</v>
      </c>
      <c r="C282" s="20" t="s">
        <v>167</v>
      </c>
      <c r="D282" s="20" t="s">
        <v>168</v>
      </c>
      <c r="E282" s="20">
        <v>16</v>
      </c>
      <c r="F282" s="20" t="s">
        <v>1380</v>
      </c>
      <c r="G282" s="20" t="s">
        <v>59</v>
      </c>
      <c r="H282" s="20">
        <v>24</v>
      </c>
      <c r="I282" s="57" t="s">
        <v>1489</v>
      </c>
      <c r="J282" s="58" t="s">
        <v>1490</v>
      </c>
      <c r="K282" s="20">
        <v>14.886200000000001</v>
      </c>
      <c r="L282" s="20">
        <v>-88.302599999999998</v>
      </c>
      <c r="M282" s="20" t="s">
        <v>1491</v>
      </c>
      <c r="N282" s="21" t="s">
        <v>1492</v>
      </c>
      <c r="O282" s="21" t="s">
        <v>1493</v>
      </c>
    </row>
    <row r="283" spans="2:15" ht="14.25" customHeight="1">
      <c r="B283" s="19" t="str">
        <f>+'LOCALIZA HN'!$J283</f>
        <v>Santa Rita</v>
      </c>
      <c r="C283" s="20" t="s">
        <v>167</v>
      </c>
      <c r="D283" s="20" t="s">
        <v>168</v>
      </c>
      <c r="E283" s="20">
        <v>16</v>
      </c>
      <c r="F283" s="20" t="s">
        <v>1380</v>
      </c>
      <c r="G283" s="20" t="s">
        <v>59</v>
      </c>
      <c r="H283" s="20">
        <v>25</v>
      </c>
      <c r="I283" s="57" t="s">
        <v>1494</v>
      </c>
      <c r="J283" s="58" t="s">
        <v>126</v>
      </c>
      <c r="K283" s="20">
        <v>14.755000000000001</v>
      </c>
      <c r="L283" s="20">
        <v>-88.270600000000002</v>
      </c>
      <c r="M283" s="20" t="s">
        <v>1495</v>
      </c>
      <c r="N283" s="21" t="s">
        <v>1496</v>
      </c>
      <c r="O283" s="21" t="s">
        <v>1497</v>
      </c>
    </row>
    <row r="284" spans="2:15" ht="14.25" customHeight="1">
      <c r="B284" s="19" t="str">
        <f>+'LOCALIZA HN'!$J284</f>
        <v>Trinidad</v>
      </c>
      <c r="C284" s="20" t="s">
        <v>167</v>
      </c>
      <c r="D284" s="20" t="s">
        <v>168</v>
      </c>
      <c r="E284" s="20">
        <v>16</v>
      </c>
      <c r="F284" s="20" t="s">
        <v>1380</v>
      </c>
      <c r="G284" s="20" t="s">
        <v>59</v>
      </c>
      <c r="H284" s="20">
        <v>26</v>
      </c>
      <c r="I284" s="57" t="s">
        <v>1498</v>
      </c>
      <c r="J284" s="58" t="s">
        <v>1499</v>
      </c>
      <c r="K284" s="20">
        <v>15.160500000000001</v>
      </c>
      <c r="L284" s="20">
        <v>-88.2607</v>
      </c>
      <c r="M284" s="20" t="s">
        <v>1500</v>
      </c>
      <c r="N284" s="21" t="s">
        <v>1501</v>
      </c>
      <c r="O284" s="21" t="s">
        <v>1502</v>
      </c>
    </row>
    <row r="285" spans="2:15" ht="14.25" customHeight="1">
      <c r="B285" s="19" t="str">
        <f>+'LOCALIZA HN'!$J285</f>
        <v>Las Vegas</v>
      </c>
      <c r="C285" s="20" t="s">
        <v>167</v>
      </c>
      <c r="D285" s="20" t="s">
        <v>168</v>
      </c>
      <c r="E285" s="20">
        <v>16</v>
      </c>
      <c r="F285" s="20" t="s">
        <v>1380</v>
      </c>
      <c r="G285" s="20" t="s">
        <v>59</v>
      </c>
      <c r="H285" s="20">
        <v>27</v>
      </c>
      <c r="I285" s="57" t="s">
        <v>1503</v>
      </c>
      <c r="J285" s="58" t="s">
        <v>67</v>
      </c>
      <c r="K285" s="20">
        <v>14.8681</v>
      </c>
      <c r="L285" s="20">
        <v>-88.061999999999998</v>
      </c>
      <c r="M285" s="20" t="s">
        <v>1504</v>
      </c>
      <c r="N285" s="21" t="s">
        <v>1505</v>
      </c>
      <c r="O285" s="21" t="s">
        <v>1506</v>
      </c>
    </row>
    <row r="286" spans="2:15" ht="14.25" customHeight="1">
      <c r="B286" s="19" t="str">
        <f>+'LOCALIZA HN'!$J286</f>
        <v>Nueva Frontera</v>
      </c>
      <c r="C286" s="20" t="s">
        <v>167</v>
      </c>
      <c r="D286" s="20" t="s">
        <v>168</v>
      </c>
      <c r="E286" s="20">
        <v>16</v>
      </c>
      <c r="F286" s="20" t="s">
        <v>1380</v>
      </c>
      <c r="G286" s="20" t="s">
        <v>59</v>
      </c>
      <c r="H286" s="20">
        <v>28</v>
      </c>
      <c r="I286" s="57" t="s">
        <v>1507</v>
      </c>
      <c r="J286" s="58" t="s">
        <v>1508</v>
      </c>
      <c r="K286" s="20">
        <v>15.2729</v>
      </c>
      <c r="L286" s="20">
        <v>-88.669899999999998</v>
      </c>
      <c r="M286" s="20" t="s">
        <v>1509</v>
      </c>
      <c r="N286" s="21" t="s">
        <v>1510</v>
      </c>
      <c r="O286" s="21" t="s">
        <v>1511</v>
      </c>
    </row>
    <row r="287" spans="2:15" ht="14.25" customHeight="1">
      <c r="B287" s="19" t="str">
        <f>+'LOCALIZA HN'!$J287</f>
        <v>Nacaome</v>
      </c>
      <c r="C287" s="20" t="s">
        <v>167</v>
      </c>
      <c r="D287" s="20" t="s">
        <v>168</v>
      </c>
      <c r="E287" s="20">
        <v>17</v>
      </c>
      <c r="F287" s="20" t="s">
        <v>1512</v>
      </c>
      <c r="G287" s="20" t="s">
        <v>110</v>
      </c>
      <c r="H287" s="20">
        <v>1</v>
      </c>
      <c r="I287" s="57" t="s">
        <v>1513</v>
      </c>
      <c r="J287" s="58" t="s">
        <v>1514</v>
      </c>
      <c r="K287" s="20">
        <v>13.5185</v>
      </c>
      <c r="L287" s="20">
        <v>-87.5261</v>
      </c>
      <c r="M287" s="20" t="s">
        <v>1515</v>
      </c>
      <c r="N287" s="21" t="s">
        <v>1516</v>
      </c>
      <c r="O287" s="21" t="s">
        <v>1517</v>
      </c>
    </row>
    <row r="288" spans="2:15" ht="14.25" customHeight="1">
      <c r="B288" s="19" t="str">
        <f>+'LOCALIZA HN'!$J288</f>
        <v>Alianza</v>
      </c>
      <c r="C288" s="20" t="s">
        <v>167</v>
      </c>
      <c r="D288" s="20" t="s">
        <v>168</v>
      </c>
      <c r="E288" s="20">
        <v>17</v>
      </c>
      <c r="F288" s="20" t="s">
        <v>1512</v>
      </c>
      <c r="G288" s="20" t="s">
        <v>110</v>
      </c>
      <c r="H288" s="20">
        <v>2</v>
      </c>
      <c r="I288" s="57" t="s">
        <v>1518</v>
      </c>
      <c r="J288" s="58" t="s">
        <v>1519</v>
      </c>
      <c r="K288" s="20">
        <v>13.4009</v>
      </c>
      <c r="L288" s="20">
        <v>-87.727999999999994</v>
      </c>
      <c r="M288" s="20" t="s">
        <v>1520</v>
      </c>
      <c r="N288" s="21" t="s">
        <v>1521</v>
      </c>
      <c r="O288" s="21" t="s">
        <v>1522</v>
      </c>
    </row>
    <row r="289" spans="2:15" ht="14.25" customHeight="1">
      <c r="B289" s="19" t="str">
        <f>+'LOCALIZA HN'!$J289</f>
        <v>Amapala</v>
      </c>
      <c r="C289" s="20" t="s">
        <v>167</v>
      </c>
      <c r="D289" s="20" t="s">
        <v>168</v>
      </c>
      <c r="E289" s="20">
        <v>17</v>
      </c>
      <c r="F289" s="20" t="s">
        <v>1512</v>
      </c>
      <c r="G289" s="20" t="s">
        <v>110</v>
      </c>
      <c r="H289" s="20">
        <v>3</v>
      </c>
      <c r="I289" s="57" t="s">
        <v>1523</v>
      </c>
      <c r="J289" s="58" t="s">
        <v>1524</v>
      </c>
      <c r="K289" s="20">
        <v>13.3409</v>
      </c>
      <c r="L289" s="20">
        <v>-87.615899999999996</v>
      </c>
      <c r="M289" s="20" t="s">
        <v>1525</v>
      </c>
      <c r="N289" s="21" t="s">
        <v>1526</v>
      </c>
      <c r="O289" s="21" t="s">
        <v>1527</v>
      </c>
    </row>
    <row r="290" spans="2:15" ht="14.25" customHeight="1">
      <c r="B290" s="19" t="str">
        <f>+'LOCALIZA HN'!$J290</f>
        <v>Aramecina</v>
      </c>
      <c r="C290" s="20" t="s">
        <v>167</v>
      </c>
      <c r="D290" s="20" t="s">
        <v>168</v>
      </c>
      <c r="E290" s="20">
        <v>17</v>
      </c>
      <c r="F290" s="20" t="s">
        <v>1512</v>
      </c>
      <c r="G290" s="20" t="s">
        <v>110</v>
      </c>
      <c r="H290" s="20">
        <v>4</v>
      </c>
      <c r="I290" s="57" t="s">
        <v>1528</v>
      </c>
      <c r="J290" s="58" t="s">
        <v>111</v>
      </c>
      <c r="K290" s="20">
        <v>13.733000000000001</v>
      </c>
      <c r="L290" s="20">
        <v>-87.690399999999997</v>
      </c>
      <c r="M290" s="20" t="s">
        <v>1529</v>
      </c>
      <c r="N290" s="21" t="s">
        <v>1530</v>
      </c>
      <c r="O290" s="21" t="s">
        <v>1531</v>
      </c>
    </row>
    <row r="291" spans="2:15" ht="14.25" customHeight="1">
      <c r="B291" s="19" t="str">
        <f>+'LOCALIZA HN'!$J291</f>
        <v>Caridad</v>
      </c>
      <c r="C291" s="20" t="s">
        <v>167</v>
      </c>
      <c r="D291" s="20" t="s">
        <v>168</v>
      </c>
      <c r="E291" s="20">
        <v>17</v>
      </c>
      <c r="F291" s="20" t="s">
        <v>1512</v>
      </c>
      <c r="G291" s="20" t="s">
        <v>110</v>
      </c>
      <c r="H291" s="20">
        <v>5</v>
      </c>
      <c r="I291" s="57" t="s">
        <v>1532</v>
      </c>
      <c r="J291" s="58" t="s">
        <v>1533</v>
      </c>
      <c r="K291" s="20">
        <v>13.819100000000001</v>
      </c>
      <c r="L291" s="20">
        <v>-87.687700000000007</v>
      </c>
      <c r="M291" s="20" t="s">
        <v>1534</v>
      </c>
      <c r="N291" s="21" t="s">
        <v>1535</v>
      </c>
      <c r="O291" s="21" t="s">
        <v>1536</v>
      </c>
    </row>
    <row r="292" spans="2:15" ht="14.25" customHeight="1">
      <c r="B292" s="19" t="str">
        <f>+'LOCALIZA HN'!$J292</f>
        <v>Goascoran</v>
      </c>
      <c r="C292" s="20" t="s">
        <v>167</v>
      </c>
      <c r="D292" s="20" t="s">
        <v>168</v>
      </c>
      <c r="E292" s="20">
        <v>17</v>
      </c>
      <c r="F292" s="20" t="s">
        <v>1512</v>
      </c>
      <c r="G292" s="20" t="s">
        <v>110</v>
      </c>
      <c r="H292" s="20">
        <v>6</v>
      </c>
      <c r="I292" s="57" t="s">
        <v>1537</v>
      </c>
      <c r="J292" s="58" t="s">
        <v>1538</v>
      </c>
      <c r="K292" s="20">
        <v>13.5938</v>
      </c>
      <c r="L292" s="20">
        <v>-87.712599999999995</v>
      </c>
      <c r="M292" s="20" t="s">
        <v>1539</v>
      </c>
      <c r="N292" s="21" t="s">
        <v>1540</v>
      </c>
      <c r="O292" s="21" t="s">
        <v>1541</v>
      </c>
    </row>
    <row r="293" spans="2:15" ht="14.25" customHeight="1">
      <c r="B293" s="19" t="str">
        <f>+'LOCALIZA HN'!$J293</f>
        <v>Langue</v>
      </c>
      <c r="C293" s="20" t="s">
        <v>167</v>
      </c>
      <c r="D293" s="20" t="s">
        <v>168</v>
      </c>
      <c r="E293" s="20">
        <v>17</v>
      </c>
      <c r="F293" s="20" t="s">
        <v>1512</v>
      </c>
      <c r="G293" s="20" t="s">
        <v>110</v>
      </c>
      <c r="H293" s="20">
        <v>7</v>
      </c>
      <c r="I293" s="57" t="s">
        <v>1542</v>
      </c>
      <c r="J293" s="58" t="s">
        <v>1543</v>
      </c>
      <c r="K293" s="20">
        <v>13.6571</v>
      </c>
      <c r="L293" s="20">
        <v>-87.629099999999994</v>
      </c>
      <c r="M293" s="20" t="s">
        <v>1544</v>
      </c>
      <c r="N293" s="21" t="s">
        <v>1545</v>
      </c>
      <c r="O293" s="21" t="s">
        <v>1546</v>
      </c>
    </row>
    <row r="294" spans="2:15" ht="14.25" customHeight="1">
      <c r="B294" s="19" t="str">
        <f>+'LOCALIZA HN'!$J294</f>
        <v>San Francisco de Coray</v>
      </c>
      <c r="C294" s="20" t="s">
        <v>167</v>
      </c>
      <c r="D294" s="20" t="s">
        <v>168</v>
      </c>
      <c r="E294" s="20">
        <v>17</v>
      </c>
      <c r="F294" s="20" t="s">
        <v>1512</v>
      </c>
      <c r="G294" s="20" t="s">
        <v>110</v>
      </c>
      <c r="H294" s="20">
        <v>8</v>
      </c>
      <c r="I294" s="57" t="s">
        <v>1547</v>
      </c>
      <c r="J294" s="58" t="s">
        <v>1548</v>
      </c>
      <c r="K294" s="20">
        <v>13.669600000000001</v>
      </c>
      <c r="L294" s="20">
        <v>-87.545699999999997</v>
      </c>
      <c r="M294" s="20" t="s">
        <v>1549</v>
      </c>
      <c r="N294" s="21" t="s">
        <v>1550</v>
      </c>
      <c r="O294" s="21" t="s">
        <v>1551</v>
      </c>
    </row>
    <row r="295" spans="2:15" ht="14.25" customHeight="1">
      <c r="B295" s="19" t="str">
        <f>+'LOCALIZA HN'!$J295</f>
        <v>San Lorenzo</v>
      </c>
      <c r="C295" s="20" t="s">
        <v>167</v>
      </c>
      <c r="D295" s="20" t="s">
        <v>168</v>
      </c>
      <c r="E295" s="20">
        <v>17</v>
      </c>
      <c r="F295" s="20" t="s">
        <v>1512</v>
      </c>
      <c r="G295" s="20" t="s">
        <v>110</v>
      </c>
      <c r="H295" s="20">
        <v>9</v>
      </c>
      <c r="I295" s="57" t="s">
        <v>1552</v>
      </c>
      <c r="J295" s="58" t="s">
        <v>1553</v>
      </c>
      <c r="K295" s="20">
        <v>13.455500000000001</v>
      </c>
      <c r="L295" s="20">
        <v>-87.4101</v>
      </c>
      <c r="M295" s="20" t="s">
        <v>1554</v>
      </c>
      <c r="N295" s="21" t="s">
        <v>1555</v>
      </c>
      <c r="O295" s="21" t="s">
        <v>1556</v>
      </c>
    </row>
    <row r="296" spans="2:15" ht="14.25" customHeight="1">
      <c r="B296" s="19" t="str">
        <f>+'LOCALIZA HN'!$J296</f>
        <v>Yoro</v>
      </c>
      <c r="C296" s="20" t="s">
        <v>167</v>
      </c>
      <c r="D296" s="20" t="s">
        <v>168</v>
      </c>
      <c r="E296" s="20">
        <v>18</v>
      </c>
      <c r="F296" s="20" t="s">
        <v>1557</v>
      </c>
      <c r="G296" s="20" t="s">
        <v>46</v>
      </c>
      <c r="H296" s="20">
        <v>1</v>
      </c>
      <c r="I296" s="57" t="s">
        <v>1558</v>
      </c>
      <c r="J296" s="58" t="s">
        <v>46</v>
      </c>
      <c r="K296" s="20">
        <v>15.2433</v>
      </c>
      <c r="L296" s="20">
        <v>-87.227500000000006</v>
      </c>
      <c r="M296" s="20" t="s">
        <v>1559</v>
      </c>
      <c r="N296" s="21" t="s">
        <v>1560</v>
      </c>
      <c r="O296" s="21" t="s">
        <v>1561</v>
      </c>
    </row>
    <row r="297" spans="2:15" ht="14.25" customHeight="1">
      <c r="B297" s="19" t="str">
        <f>+'LOCALIZA HN'!$J297</f>
        <v>Arenal</v>
      </c>
      <c r="C297" s="20" t="s">
        <v>167</v>
      </c>
      <c r="D297" s="20" t="s">
        <v>168</v>
      </c>
      <c r="E297" s="20">
        <v>18</v>
      </c>
      <c r="F297" s="20" t="s">
        <v>1557</v>
      </c>
      <c r="G297" s="20" t="s">
        <v>46</v>
      </c>
      <c r="H297" s="20">
        <v>2</v>
      </c>
      <c r="I297" s="57" t="s">
        <v>1562</v>
      </c>
      <c r="J297" s="58" t="s">
        <v>1563</v>
      </c>
      <c r="K297" s="20">
        <v>15.3565</v>
      </c>
      <c r="L297" s="20">
        <v>-86.821799999999996</v>
      </c>
      <c r="M297" s="20" t="s">
        <v>1564</v>
      </c>
      <c r="N297" s="21" t="s">
        <v>1565</v>
      </c>
      <c r="O297" s="21" t="s">
        <v>1566</v>
      </c>
    </row>
    <row r="298" spans="2:15" ht="14.25" customHeight="1">
      <c r="B298" s="19" t="str">
        <f>+'LOCALIZA HN'!$J298</f>
        <v>El Negrito</v>
      </c>
      <c r="C298" s="20" t="s">
        <v>167</v>
      </c>
      <c r="D298" s="20" t="s">
        <v>168</v>
      </c>
      <c r="E298" s="20">
        <v>18</v>
      </c>
      <c r="F298" s="20" t="s">
        <v>1557</v>
      </c>
      <c r="G298" s="20" t="s">
        <v>46</v>
      </c>
      <c r="H298" s="20">
        <v>3</v>
      </c>
      <c r="I298" s="57" t="s">
        <v>1567</v>
      </c>
      <c r="J298" s="58" t="s">
        <v>1568</v>
      </c>
      <c r="K298" s="20">
        <v>15.3383</v>
      </c>
      <c r="L298" s="20">
        <v>-87.701999999999998</v>
      </c>
      <c r="M298" s="20" t="s">
        <v>1569</v>
      </c>
      <c r="N298" s="21" t="s">
        <v>1570</v>
      </c>
      <c r="O298" s="21" t="s">
        <v>1571</v>
      </c>
    </row>
    <row r="299" spans="2:15" ht="14.25" customHeight="1">
      <c r="B299" s="19" t="str">
        <f>+'LOCALIZA HN'!$J299</f>
        <v>El Progreso</v>
      </c>
      <c r="C299" s="20" t="s">
        <v>167</v>
      </c>
      <c r="D299" s="20" t="s">
        <v>168</v>
      </c>
      <c r="E299" s="20">
        <v>18</v>
      </c>
      <c r="F299" s="20" t="s">
        <v>1557</v>
      </c>
      <c r="G299" s="20" t="s">
        <v>46</v>
      </c>
      <c r="H299" s="20">
        <v>4</v>
      </c>
      <c r="I299" s="57" t="s">
        <v>1572</v>
      </c>
      <c r="J299" s="58" t="s">
        <v>69</v>
      </c>
      <c r="K299" s="20">
        <v>15.3446</v>
      </c>
      <c r="L299" s="20">
        <v>-87.812100000000001</v>
      </c>
      <c r="M299" s="20" t="s">
        <v>1573</v>
      </c>
      <c r="N299" s="21" t="s">
        <v>1574</v>
      </c>
      <c r="O299" s="21" t="s">
        <v>1575</v>
      </c>
    </row>
    <row r="300" spans="2:15" ht="14.25" customHeight="1">
      <c r="B300" s="19" t="str">
        <f>+'LOCALIZA HN'!$J300</f>
        <v>Jocon</v>
      </c>
      <c r="C300" s="20" t="s">
        <v>167</v>
      </c>
      <c r="D300" s="20" t="s">
        <v>168</v>
      </c>
      <c r="E300" s="20">
        <v>18</v>
      </c>
      <c r="F300" s="20" t="s">
        <v>1557</v>
      </c>
      <c r="G300" s="20" t="s">
        <v>46</v>
      </c>
      <c r="H300" s="20">
        <v>5</v>
      </c>
      <c r="I300" s="57" t="s">
        <v>1576</v>
      </c>
      <c r="J300" s="58" t="s">
        <v>1577</v>
      </c>
      <c r="K300" s="20">
        <v>15.3</v>
      </c>
      <c r="L300" s="20">
        <v>-86.956900000000005</v>
      </c>
      <c r="M300" s="20" t="s">
        <v>1578</v>
      </c>
      <c r="N300" s="21" t="s">
        <v>1579</v>
      </c>
      <c r="O300" s="21" t="s">
        <v>1580</v>
      </c>
    </row>
    <row r="301" spans="2:15" ht="14.25" customHeight="1">
      <c r="B301" s="19" t="str">
        <f>+'LOCALIZA HN'!$J301</f>
        <v>Morazan</v>
      </c>
      <c r="C301" s="20" t="s">
        <v>167</v>
      </c>
      <c r="D301" s="20" t="s">
        <v>168</v>
      </c>
      <c r="E301" s="20">
        <v>18</v>
      </c>
      <c r="F301" s="20" t="s">
        <v>1557</v>
      </c>
      <c r="G301" s="20" t="s">
        <v>46</v>
      </c>
      <c r="H301" s="20">
        <v>6</v>
      </c>
      <c r="I301" s="57" t="s">
        <v>1581</v>
      </c>
      <c r="J301" s="58" t="s">
        <v>1582</v>
      </c>
      <c r="K301" s="20">
        <v>15.3363</v>
      </c>
      <c r="L301" s="20">
        <v>-87.561300000000003</v>
      </c>
      <c r="M301" s="20" t="s">
        <v>1583</v>
      </c>
      <c r="N301" s="21" t="s">
        <v>1584</v>
      </c>
      <c r="O301" s="21" t="s">
        <v>1585</v>
      </c>
    </row>
    <row r="302" spans="2:15" ht="14.25" customHeight="1">
      <c r="B302" s="19" t="str">
        <f>+'LOCALIZA HN'!$J302</f>
        <v>Olanchito</v>
      </c>
      <c r="C302" s="20" t="s">
        <v>167</v>
      </c>
      <c r="D302" s="20" t="s">
        <v>168</v>
      </c>
      <c r="E302" s="20">
        <v>18</v>
      </c>
      <c r="F302" s="20" t="s">
        <v>1557</v>
      </c>
      <c r="G302" s="20" t="s">
        <v>46</v>
      </c>
      <c r="H302" s="20">
        <v>7</v>
      </c>
      <c r="I302" s="57" t="s">
        <v>1586</v>
      </c>
      <c r="J302" s="58" t="s">
        <v>1587</v>
      </c>
      <c r="K302" s="20">
        <v>15.499700000000001</v>
      </c>
      <c r="L302" s="20">
        <v>-86.461399999999998</v>
      </c>
      <c r="M302" s="20" t="s">
        <v>1588</v>
      </c>
      <c r="N302" s="21" t="s">
        <v>1589</v>
      </c>
      <c r="O302" s="21" t="s">
        <v>1590</v>
      </c>
    </row>
    <row r="303" spans="2:15" ht="14.25" customHeight="1">
      <c r="B303" s="19" t="str">
        <f>+'LOCALIZA HN'!$J303</f>
        <v>Santa Rita</v>
      </c>
      <c r="C303" s="20" t="s">
        <v>167</v>
      </c>
      <c r="D303" s="20" t="s">
        <v>168</v>
      </c>
      <c r="E303" s="20">
        <v>18</v>
      </c>
      <c r="F303" s="20" t="s">
        <v>1557</v>
      </c>
      <c r="G303" s="20" t="s">
        <v>46</v>
      </c>
      <c r="H303" s="20">
        <v>8</v>
      </c>
      <c r="I303" s="57" t="s">
        <v>1591</v>
      </c>
      <c r="J303" s="58" t="s">
        <v>126</v>
      </c>
      <c r="K303" s="20">
        <v>15.193099999999999</v>
      </c>
      <c r="L303" s="20">
        <v>-87.812799999999996</v>
      </c>
      <c r="M303" s="20" t="s">
        <v>1592</v>
      </c>
      <c r="N303" s="21" t="s">
        <v>1593</v>
      </c>
      <c r="O303" s="21" t="s">
        <v>1594</v>
      </c>
    </row>
    <row r="304" spans="2:15" ht="14.25" customHeight="1">
      <c r="B304" s="19" t="str">
        <f>+'LOCALIZA HN'!$J304</f>
        <v>Sulaco</v>
      </c>
      <c r="C304" s="20" t="s">
        <v>167</v>
      </c>
      <c r="D304" s="20" t="s">
        <v>168</v>
      </c>
      <c r="E304" s="20">
        <v>18</v>
      </c>
      <c r="F304" s="20" t="s">
        <v>1557</v>
      </c>
      <c r="G304" s="20" t="s">
        <v>46</v>
      </c>
      <c r="H304" s="20">
        <v>9</v>
      </c>
      <c r="I304" s="57" t="s">
        <v>1595</v>
      </c>
      <c r="J304" s="58" t="s">
        <v>1596</v>
      </c>
      <c r="K304" s="20">
        <v>14.9725</v>
      </c>
      <c r="L304" s="20">
        <v>-87.278599999999997</v>
      </c>
      <c r="M304" s="20" t="s">
        <v>1597</v>
      </c>
      <c r="N304" s="21" t="s">
        <v>1598</v>
      </c>
      <c r="O304" s="21" t="s">
        <v>1599</v>
      </c>
    </row>
    <row r="305" spans="2:15" ht="14.25" customHeight="1">
      <c r="B305" s="19" t="str">
        <f>+'LOCALIZA HN'!$J305</f>
        <v>Victoria</v>
      </c>
      <c r="C305" s="20" t="s">
        <v>167</v>
      </c>
      <c r="D305" s="20" t="s">
        <v>168</v>
      </c>
      <c r="E305" s="20">
        <v>18</v>
      </c>
      <c r="F305" s="20" t="s">
        <v>1557</v>
      </c>
      <c r="G305" s="20" t="s">
        <v>46</v>
      </c>
      <c r="H305" s="20">
        <v>10</v>
      </c>
      <c r="I305" s="57" t="s">
        <v>1600</v>
      </c>
      <c r="J305" s="58" t="s">
        <v>1601</v>
      </c>
      <c r="K305" s="20">
        <v>15.1127</v>
      </c>
      <c r="L305" s="20">
        <v>-87.558300000000003</v>
      </c>
      <c r="M305" s="20" t="s">
        <v>1602</v>
      </c>
      <c r="N305" s="21" t="s">
        <v>1603</v>
      </c>
      <c r="O305" s="21" t="s">
        <v>1604</v>
      </c>
    </row>
    <row r="306" spans="2:15" ht="14.25" customHeight="1">
      <c r="B306" s="19" t="str">
        <f>+'LOCALIZA HN'!$J306</f>
        <v>Yorito</v>
      </c>
      <c r="C306" s="20" t="s">
        <v>167</v>
      </c>
      <c r="D306" s="20" t="s">
        <v>168</v>
      </c>
      <c r="E306" s="20">
        <v>18</v>
      </c>
      <c r="F306" s="20" t="s">
        <v>1557</v>
      </c>
      <c r="G306" s="20" t="s">
        <v>46</v>
      </c>
      <c r="H306" s="20">
        <v>11</v>
      </c>
      <c r="I306" s="57" t="s">
        <v>1605</v>
      </c>
      <c r="J306" s="58" t="s">
        <v>1606</v>
      </c>
      <c r="K306" s="20">
        <v>15.074299999999999</v>
      </c>
      <c r="L306" s="20">
        <v>-87.3048</v>
      </c>
      <c r="M306" s="20" t="s">
        <v>1607</v>
      </c>
      <c r="N306" s="21" t="s">
        <v>1608</v>
      </c>
      <c r="O306" s="21" t="s">
        <v>1609</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4" t="s">
        <v>1610</v>
      </c>
    </row>
    <row r="5" spans="3:3" ht="14.25" customHeight="1">
      <c r="C5" s="28">
        <v>43893</v>
      </c>
    </row>
    <row r="6" spans="3:3" ht="14.25" customHeight="1">
      <c r="C6" s="28">
        <v>43894</v>
      </c>
    </row>
    <row r="7" spans="3:3" ht="14.25" customHeight="1">
      <c r="C7" s="28">
        <v>43895</v>
      </c>
    </row>
    <row r="8" spans="3:3" ht="14.25" customHeight="1">
      <c r="C8" s="28">
        <v>43896</v>
      </c>
    </row>
    <row r="9" spans="3:3" ht="14.25" customHeight="1">
      <c r="C9" s="28">
        <v>43897</v>
      </c>
    </row>
    <row r="10" spans="3:3" ht="14.25" customHeight="1">
      <c r="C10" s="28">
        <v>43898</v>
      </c>
    </row>
    <row r="11" spans="3:3" ht="14.25" customHeight="1">
      <c r="C11" s="28">
        <v>43899</v>
      </c>
    </row>
    <row r="12" spans="3:3" ht="14.25" customHeight="1">
      <c r="C12" s="28">
        <v>43900</v>
      </c>
    </row>
    <row r="13" spans="3:3" ht="14.25" customHeight="1">
      <c r="C13" s="28">
        <v>43901</v>
      </c>
    </row>
    <row r="14" spans="3:3" ht="14.25" customHeight="1">
      <c r="C14" s="28">
        <v>43902</v>
      </c>
    </row>
    <row r="15" spans="3:3" ht="14.25" customHeight="1">
      <c r="C15" s="28">
        <v>43903</v>
      </c>
    </row>
    <row r="16" spans="3:3" ht="14.25" customHeight="1">
      <c r="C16" s="28">
        <v>43904</v>
      </c>
    </row>
    <row r="17" spans="3:3" ht="14.25" customHeight="1">
      <c r="C17" s="28">
        <v>43905</v>
      </c>
    </row>
    <row r="18" spans="3:3" ht="14.25" customHeight="1">
      <c r="C18" s="28">
        <v>43906</v>
      </c>
    </row>
    <row r="19" spans="3:3" ht="14.25" customHeight="1">
      <c r="C19" s="28">
        <v>43907</v>
      </c>
    </row>
    <row r="20" spans="3:3" ht="14.25" customHeight="1">
      <c r="C20" s="28">
        <v>43908</v>
      </c>
    </row>
    <row r="21" spans="3:3" ht="14.25" customHeight="1">
      <c r="C21" s="28">
        <v>43909</v>
      </c>
    </row>
    <row r="22" spans="3:3" ht="14.25" customHeight="1">
      <c r="C22" s="28">
        <v>43910</v>
      </c>
    </row>
    <row r="23" spans="3:3" ht="14.25" customHeight="1">
      <c r="C23" s="28">
        <v>43911</v>
      </c>
    </row>
    <row r="24" spans="3:3" ht="14.25" customHeight="1">
      <c r="C24" s="28">
        <v>43912</v>
      </c>
    </row>
    <row r="25" spans="3:3" ht="14.25" customHeight="1">
      <c r="C25" s="28">
        <v>43913</v>
      </c>
    </row>
    <row r="26" spans="3:3" ht="14.25" customHeight="1">
      <c r="C26" s="28">
        <v>43914</v>
      </c>
    </row>
    <row r="27" spans="3:3" ht="14.25" customHeight="1">
      <c r="C27" s="28">
        <v>43915</v>
      </c>
    </row>
    <row r="28" spans="3:3" ht="14.25" customHeight="1">
      <c r="C28" s="28">
        <v>43916</v>
      </c>
    </row>
    <row r="29" spans="3:3" ht="14.25" customHeight="1">
      <c r="C29" s="28">
        <v>43917</v>
      </c>
    </row>
    <row r="30" spans="3:3" ht="14.25" customHeight="1">
      <c r="C30" s="28">
        <v>43918</v>
      </c>
    </row>
    <row r="31" spans="3:3" ht="14.25" customHeight="1">
      <c r="C31" s="28">
        <v>43919</v>
      </c>
    </row>
    <row r="32" spans="3:3" ht="14.25" customHeight="1">
      <c r="C32" s="28">
        <v>43920</v>
      </c>
    </row>
    <row r="33" spans="3:3" ht="14.25" customHeight="1">
      <c r="C33" s="28">
        <v>43921</v>
      </c>
    </row>
    <row r="34" spans="3:3" ht="14.25" customHeight="1">
      <c r="C34" s="28">
        <v>43922</v>
      </c>
    </row>
    <row r="35" spans="3:3" ht="14.25" customHeight="1">
      <c r="C35" s="28">
        <v>43923</v>
      </c>
    </row>
    <row r="36" spans="3:3" ht="14.25" customHeight="1">
      <c r="C36" s="28">
        <v>43924</v>
      </c>
    </row>
    <row r="37" spans="3:3" ht="14.25" customHeight="1">
      <c r="C37" s="28">
        <v>43925</v>
      </c>
    </row>
    <row r="38" spans="3:3" ht="14.25" customHeight="1">
      <c r="C38" s="28">
        <v>43926</v>
      </c>
    </row>
    <row r="39" spans="3:3" ht="14.25" customHeight="1">
      <c r="C39" s="28">
        <v>43927</v>
      </c>
    </row>
    <row r="40" spans="3:3" ht="14.25" customHeight="1">
      <c r="C40" s="28">
        <v>43928</v>
      </c>
    </row>
    <row r="41" spans="3:3" ht="14.25" customHeight="1">
      <c r="C41" s="28">
        <v>43929</v>
      </c>
    </row>
    <row r="42" spans="3:3" ht="14.25" customHeight="1">
      <c r="C42" s="28">
        <v>43930</v>
      </c>
    </row>
    <row r="43" spans="3:3" ht="14.25" customHeight="1">
      <c r="C43" s="28">
        <v>43931</v>
      </c>
    </row>
    <row r="44" spans="3:3" ht="14.25" customHeight="1">
      <c r="C44" s="28">
        <v>43932</v>
      </c>
    </row>
    <row r="45" spans="3:3" ht="14.25" customHeight="1">
      <c r="C45" s="28">
        <v>43933</v>
      </c>
    </row>
    <row r="46" spans="3:3" ht="14.25" customHeight="1">
      <c r="C46" s="28">
        <v>43934</v>
      </c>
    </row>
    <row r="47" spans="3:3" ht="14.25" customHeight="1">
      <c r="C47" s="28">
        <v>43935</v>
      </c>
    </row>
    <row r="48" spans="3:3" ht="14.25" customHeight="1">
      <c r="C48" s="28">
        <v>43936</v>
      </c>
    </row>
    <row r="49" spans="3:3" ht="14.25" customHeight="1">
      <c r="C49" s="28">
        <v>43937</v>
      </c>
    </row>
    <row r="50" spans="3:3" ht="14.25" customHeight="1">
      <c r="C50" s="28">
        <v>43938</v>
      </c>
    </row>
    <row r="51" spans="3:3" ht="14.25" customHeight="1">
      <c r="C51" s="28">
        <v>43939</v>
      </c>
    </row>
    <row r="52" spans="3:3" ht="14.25" customHeight="1">
      <c r="C52" s="28">
        <v>43940</v>
      </c>
    </row>
    <row r="53" spans="3:3" ht="14.25" customHeight="1">
      <c r="C53" s="28">
        <v>43941</v>
      </c>
    </row>
    <row r="54" spans="3:3" ht="14.25" customHeight="1">
      <c r="C54" s="28">
        <v>43942</v>
      </c>
    </row>
    <row r="55" spans="3:3" ht="14.25" customHeight="1">
      <c r="C55" s="28">
        <v>43943</v>
      </c>
    </row>
    <row r="56" spans="3:3" ht="14.25" customHeight="1">
      <c r="C56" s="28">
        <v>43944</v>
      </c>
    </row>
    <row r="57" spans="3:3" ht="14.25" customHeight="1">
      <c r="C57" s="28">
        <v>43945</v>
      </c>
    </row>
    <row r="58" spans="3:3" ht="14.25" customHeight="1">
      <c r="C58" s="28">
        <v>43946</v>
      </c>
    </row>
    <row r="59" spans="3:3" ht="14.25" customHeight="1">
      <c r="C59" s="28">
        <v>43947</v>
      </c>
    </row>
    <row r="60" spans="3:3" ht="14.25" customHeight="1">
      <c r="C60" s="28">
        <v>43948</v>
      </c>
    </row>
    <row r="61" spans="3:3" ht="14.25" customHeight="1">
      <c r="C61" s="28">
        <v>43949</v>
      </c>
    </row>
    <row r="62" spans="3:3" ht="14.25" customHeight="1">
      <c r="C62" s="28">
        <v>43950</v>
      </c>
    </row>
    <row r="63" spans="3:3" ht="14.25" customHeight="1">
      <c r="C63" s="28">
        <v>43951</v>
      </c>
    </row>
    <row r="64" spans="3:3" ht="14.25" customHeight="1">
      <c r="C64" s="28">
        <v>43952</v>
      </c>
    </row>
    <row r="65" spans="3:3" ht="14.25" customHeight="1">
      <c r="C65" s="28">
        <v>43953</v>
      </c>
    </row>
    <row r="66" spans="3:3" ht="14.25" customHeight="1">
      <c r="C66" s="28">
        <v>43954</v>
      </c>
    </row>
    <row r="67" spans="3:3" ht="14.25" customHeight="1">
      <c r="C67" s="28">
        <v>43955</v>
      </c>
    </row>
    <row r="68" spans="3:3" ht="14.25" customHeight="1">
      <c r="C68" s="28">
        <v>43956</v>
      </c>
    </row>
    <row r="69" spans="3:3" ht="14.25" customHeight="1">
      <c r="C69" s="28">
        <v>43957</v>
      </c>
    </row>
    <row r="70" spans="3:3" ht="14.25" customHeight="1">
      <c r="C70" s="28">
        <v>43958</v>
      </c>
    </row>
    <row r="71" spans="3:3" ht="14.25" customHeight="1">
      <c r="C71" s="28">
        <v>43959</v>
      </c>
    </row>
    <row r="72" spans="3:3" ht="14.25" customHeight="1">
      <c r="C72" s="28">
        <v>43960</v>
      </c>
    </row>
    <row r="73" spans="3:3" ht="14.25" customHeight="1">
      <c r="C73" s="28">
        <v>43961</v>
      </c>
    </row>
    <row r="74" spans="3:3" ht="14.25" customHeight="1">
      <c r="C74" s="28">
        <v>43962</v>
      </c>
    </row>
    <row r="75" spans="3:3" ht="14.25" customHeight="1">
      <c r="C75" s="28">
        <v>43963</v>
      </c>
    </row>
    <row r="76" spans="3:3" ht="14.25" customHeight="1">
      <c r="C76" s="28">
        <v>43964</v>
      </c>
    </row>
    <row r="77" spans="3:3" ht="14.25" customHeight="1">
      <c r="C77" s="28">
        <v>43965</v>
      </c>
    </row>
    <row r="78" spans="3:3" ht="14.25" customHeight="1">
      <c r="C78" s="28">
        <v>43966</v>
      </c>
    </row>
    <row r="79" spans="3:3" ht="14.25" customHeight="1">
      <c r="C79" s="28">
        <v>43967</v>
      </c>
    </row>
    <row r="80" spans="3:3" ht="14.25" customHeight="1">
      <c r="C80" s="28">
        <v>43968</v>
      </c>
    </row>
    <row r="81" spans="3:3" ht="14.25" customHeight="1">
      <c r="C81" s="28">
        <v>43969</v>
      </c>
    </row>
    <row r="82" spans="3:3" ht="14.25" customHeight="1">
      <c r="C82" s="28">
        <v>43970</v>
      </c>
    </row>
    <row r="83" spans="3:3" ht="14.25" customHeight="1">
      <c r="C83" s="28">
        <v>43971</v>
      </c>
    </row>
    <row r="84" spans="3:3" ht="14.25" customHeight="1">
      <c r="C84" s="28">
        <v>43972</v>
      </c>
    </row>
    <row r="85" spans="3:3" ht="14.25" customHeight="1">
      <c r="C85" s="28">
        <v>43973</v>
      </c>
    </row>
    <row r="86" spans="3:3" ht="14.25" customHeight="1">
      <c r="C86" s="28">
        <v>43974</v>
      </c>
    </row>
    <row r="87" spans="3:3" ht="14.25" customHeight="1">
      <c r="C87" s="28">
        <v>43975</v>
      </c>
    </row>
    <row r="88" spans="3:3" ht="14.25" customHeight="1">
      <c r="C88" s="28">
        <v>43976</v>
      </c>
    </row>
    <row r="89" spans="3:3" ht="14.25" customHeight="1">
      <c r="C89" s="28">
        <v>43977</v>
      </c>
    </row>
    <row r="90" spans="3:3" ht="14.25" customHeight="1">
      <c r="C90" s="28">
        <v>43978</v>
      </c>
    </row>
    <row r="91" spans="3:3" ht="14.25" customHeight="1">
      <c r="C91" s="28">
        <v>43979</v>
      </c>
    </row>
    <row r="92" spans="3:3" ht="14.25" customHeight="1">
      <c r="C92" s="28">
        <v>43980</v>
      </c>
    </row>
    <row r="93" spans="3:3" ht="14.25" customHeight="1">
      <c r="C93" s="28">
        <v>43981</v>
      </c>
    </row>
    <row r="94" spans="3:3" ht="14.25" customHeight="1">
      <c r="C94" s="28">
        <v>43982</v>
      </c>
    </row>
    <row r="95" spans="3:3" ht="14.25" customHeight="1">
      <c r="C95" s="28">
        <v>43983</v>
      </c>
    </row>
    <row r="96" spans="3:3" ht="14.25" customHeight="1">
      <c r="C96" s="28">
        <v>43984</v>
      </c>
    </row>
    <row r="97" spans="3:3" ht="14.25" customHeight="1">
      <c r="C97" s="28">
        <v>43985</v>
      </c>
    </row>
    <row r="98" spans="3:3" ht="14.25" customHeight="1">
      <c r="C98" s="28">
        <v>43986</v>
      </c>
    </row>
    <row r="99" spans="3:3" ht="14.25" customHeight="1">
      <c r="C99" s="28">
        <v>43987</v>
      </c>
    </row>
    <row r="100" spans="3:3" ht="14.25" customHeight="1">
      <c r="C100" s="28">
        <v>43988</v>
      </c>
    </row>
    <row r="101" spans="3:3" ht="14.25" customHeight="1">
      <c r="C101" s="28">
        <v>43989</v>
      </c>
    </row>
    <row r="102" spans="3:3" ht="14.25" customHeight="1">
      <c r="C102" s="28">
        <v>43990</v>
      </c>
    </row>
    <row r="103" spans="3:3" ht="14.25" customHeight="1">
      <c r="C103" s="28">
        <v>43991</v>
      </c>
    </row>
    <row r="104" spans="3:3" ht="14.25" customHeight="1">
      <c r="C104" s="28">
        <v>43992</v>
      </c>
    </row>
    <row r="105" spans="3:3" ht="14.25" customHeight="1">
      <c r="C105" s="28">
        <v>43993</v>
      </c>
    </row>
    <row r="106" spans="3:3" ht="14.25" customHeight="1">
      <c r="C106" s="28">
        <v>43994</v>
      </c>
    </row>
    <row r="107" spans="3:3" ht="14.25" customHeight="1">
      <c r="C107" s="28">
        <v>43995</v>
      </c>
    </row>
    <row r="108" spans="3:3" ht="14.25" customHeight="1">
      <c r="C108" s="28">
        <v>43996</v>
      </c>
    </row>
    <row r="109" spans="3:3" ht="14.25" customHeight="1">
      <c r="C109" s="28">
        <v>43997</v>
      </c>
    </row>
    <row r="110" spans="3:3" ht="14.25" customHeight="1">
      <c r="C110" s="28">
        <v>43998</v>
      </c>
    </row>
    <row r="111" spans="3:3" ht="14.25" customHeight="1">
      <c r="C111" s="28">
        <v>43999</v>
      </c>
    </row>
    <row r="112" spans="3:3" ht="14.25" customHeight="1">
      <c r="C112" s="28">
        <v>44000</v>
      </c>
    </row>
    <row r="113" spans="3:3" ht="14.25" customHeight="1">
      <c r="C113" s="28">
        <v>44001</v>
      </c>
    </row>
    <row r="114" spans="3:3" ht="14.25" customHeight="1">
      <c r="C114" s="28">
        <v>44002</v>
      </c>
    </row>
    <row r="115" spans="3:3" ht="14.25" customHeight="1">
      <c r="C115" s="28">
        <v>44003</v>
      </c>
    </row>
    <row r="116" spans="3:3" ht="14.25" customHeight="1">
      <c r="C116" s="28">
        <v>44004</v>
      </c>
    </row>
    <row r="117" spans="3:3" ht="14.25" customHeight="1">
      <c r="C117" s="28">
        <v>44005</v>
      </c>
    </row>
    <row r="118" spans="3:3" ht="14.25" customHeight="1">
      <c r="C118" s="28">
        <v>44006</v>
      </c>
    </row>
    <row r="119" spans="3:3" ht="14.25" customHeight="1">
      <c r="C119" s="28">
        <v>44007</v>
      </c>
    </row>
    <row r="120" spans="3:3" ht="14.25" customHeight="1">
      <c r="C120" s="28">
        <v>44008</v>
      </c>
    </row>
    <row r="121" spans="3:3" ht="14.25" customHeight="1">
      <c r="C121" s="28">
        <v>44009</v>
      </c>
    </row>
    <row r="122" spans="3:3" ht="14.25" customHeight="1">
      <c r="C122" s="28">
        <v>44010</v>
      </c>
    </row>
    <row r="123" spans="3:3" ht="14.25" customHeight="1">
      <c r="C123" s="28">
        <v>44011</v>
      </c>
    </row>
    <row r="124" spans="3:3" ht="14.25" customHeight="1">
      <c r="C124" s="28">
        <v>44012</v>
      </c>
    </row>
    <row r="125" spans="3:3" ht="14.25" customHeight="1">
      <c r="C125" s="28">
        <v>44013</v>
      </c>
    </row>
    <row r="126" spans="3:3" ht="14.25" customHeight="1">
      <c r="C126" s="28">
        <v>44014</v>
      </c>
    </row>
    <row r="127" spans="3:3" ht="14.25" customHeight="1">
      <c r="C127" s="28">
        <v>44015</v>
      </c>
    </row>
    <row r="128" spans="3:3" ht="14.25" customHeight="1">
      <c r="C128" s="28">
        <v>44016</v>
      </c>
    </row>
    <row r="129" spans="3:3" ht="14.25" customHeight="1">
      <c r="C129" s="28">
        <v>44017</v>
      </c>
    </row>
    <row r="130" spans="3:3" ht="14.25" customHeight="1">
      <c r="C130" s="28">
        <v>44018</v>
      </c>
    </row>
    <row r="131" spans="3:3" ht="14.25" customHeight="1">
      <c r="C131" s="28">
        <v>44019</v>
      </c>
    </row>
    <row r="132" spans="3:3" ht="14.25" customHeight="1">
      <c r="C132" s="28">
        <v>44020</v>
      </c>
    </row>
    <row r="133" spans="3:3" ht="14.25" customHeight="1">
      <c r="C133" s="28">
        <v>44021</v>
      </c>
    </row>
    <row r="134" spans="3:3" ht="14.25" customHeight="1">
      <c r="C134" s="28">
        <v>44022</v>
      </c>
    </row>
    <row r="135" spans="3:3" ht="14.25" customHeight="1">
      <c r="C135" s="28">
        <v>44023</v>
      </c>
    </row>
    <row r="136" spans="3:3" ht="14.25" customHeight="1">
      <c r="C136" s="28">
        <v>44024</v>
      </c>
    </row>
    <row r="137" spans="3:3" ht="14.25" customHeight="1">
      <c r="C137" s="28">
        <v>44025</v>
      </c>
    </row>
    <row r="138" spans="3:3" ht="14.25" customHeight="1">
      <c r="C138" s="28">
        <v>44026</v>
      </c>
    </row>
    <row r="139" spans="3:3" ht="14.25" customHeight="1">
      <c r="C139" s="28">
        <v>44027</v>
      </c>
    </row>
    <row r="140" spans="3:3" ht="14.25" customHeight="1">
      <c r="C140" s="28">
        <v>44028</v>
      </c>
    </row>
    <row r="141" spans="3:3" ht="14.25" customHeight="1">
      <c r="C141" s="28">
        <v>44029</v>
      </c>
    </row>
    <row r="142" spans="3:3" ht="14.25" customHeight="1">
      <c r="C142" s="28">
        <v>44030</v>
      </c>
    </row>
    <row r="143" spans="3:3" ht="14.25" customHeight="1">
      <c r="C143" s="28">
        <v>44031</v>
      </c>
    </row>
    <row r="144" spans="3:3" ht="14.25" customHeight="1">
      <c r="C144" s="28">
        <v>44032</v>
      </c>
    </row>
    <row r="145" spans="3:3" ht="14.25" customHeight="1">
      <c r="C145" s="28">
        <v>44033</v>
      </c>
    </row>
    <row r="146" spans="3:3" ht="14.25" customHeight="1">
      <c r="C146" s="28">
        <v>44034</v>
      </c>
    </row>
    <row r="147" spans="3:3" ht="14.25" customHeight="1">
      <c r="C147" s="28">
        <v>44035</v>
      </c>
    </row>
    <row r="148" spans="3:3" ht="14.25" customHeight="1">
      <c r="C148" s="28">
        <v>44036</v>
      </c>
    </row>
    <row r="149" spans="3:3" ht="14.25" customHeight="1">
      <c r="C149" s="28">
        <v>44037</v>
      </c>
    </row>
    <row r="150" spans="3:3" ht="14.25" customHeight="1">
      <c r="C150" s="28">
        <v>44038</v>
      </c>
    </row>
    <row r="151" spans="3:3" ht="14.25" customHeight="1">
      <c r="C151" s="28">
        <v>44039</v>
      </c>
    </row>
    <row r="152" spans="3:3" ht="14.25" customHeight="1">
      <c r="C152" s="28">
        <v>44040</v>
      </c>
    </row>
    <row r="153" spans="3:3" ht="14.25" customHeight="1">
      <c r="C153" s="28">
        <v>44041</v>
      </c>
    </row>
    <row r="154" spans="3:3" ht="14.25" customHeight="1">
      <c r="C154" s="28">
        <v>44042</v>
      </c>
    </row>
    <row r="155" spans="3:3" ht="14.25" customHeight="1">
      <c r="C155" s="28">
        <v>44043</v>
      </c>
    </row>
    <row r="156" spans="3:3" ht="14.25" customHeight="1">
      <c r="C156" s="28">
        <v>44044</v>
      </c>
    </row>
    <row r="157" spans="3:3" ht="14.25" customHeight="1">
      <c r="C157" s="28">
        <v>44045</v>
      </c>
    </row>
    <row r="158" spans="3:3" ht="14.25" customHeight="1">
      <c r="C158" s="28">
        <v>44046</v>
      </c>
    </row>
    <row r="159" spans="3:3" ht="14.25" customHeight="1">
      <c r="C159" s="28">
        <v>44047</v>
      </c>
    </row>
    <row r="160" spans="3:3" ht="14.25" customHeight="1">
      <c r="C160" s="28">
        <v>44048</v>
      </c>
    </row>
    <row r="161" spans="3:3" ht="14.25" customHeight="1">
      <c r="C161" s="28">
        <v>44049</v>
      </c>
    </row>
    <row r="162" spans="3:3" ht="14.25" customHeight="1">
      <c r="C162" s="28">
        <v>44050</v>
      </c>
    </row>
    <row r="163" spans="3:3" ht="14.25" customHeight="1">
      <c r="C163" s="28">
        <v>44051</v>
      </c>
    </row>
    <row r="164" spans="3:3" ht="14.25" customHeight="1">
      <c r="C164" s="28">
        <v>44052</v>
      </c>
    </row>
    <row r="165" spans="3:3" ht="14.25" customHeight="1">
      <c r="C165" s="28">
        <v>44053</v>
      </c>
    </row>
    <row r="166" spans="3:3" ht="14.25" customHeight="1">
      <c r="C166" s="28">
        <v>44054</v>
      </c>
    </row>
    <row r="167" spans="3:3" ht="14.25" customHeight="1">
      <c r="C167" s="28">
        <v>44055</v>
      </c>
    </row>
    <row r="168" spans="3:3" ht="14.25" customHeight="1">
      <c r="C168" s="28">
        <v>44056</v>
      </c>
    </row>
    <row r="169" spans="3:3" ht="14.25" customHeight="1">
      <c r="C169" s="28">
        <v>44057</v>
      </c>
    </row>
    <row r="170" spans="3:3" ht="14.25" customHeight="1">
      <c r="C170" s="28">
        <v>44058</v>
      </c>
    </row>
    <row r="171" spans="3:3" ht="14.25" customHeight="1">
      <c r="C171" s="28">
        <v>44059</v>
      </c>
    </row>
    <row r="172" spans="3:3" ht="14.25" customHeight="1">
      <c r="C172" s="28">
        <v>44060</v>
      </c>
    </row>
    <row r="173" spans="3:3" ht="14.25" customHeight="1">
      <c r="C173" s="28">
        <v>44061</v>
      </c>
    </row>
    <row r="174" spans="3:3" ht="14.25" customHeight="1">
      <c r="C174" s="28">
        <v>44062</v>
      </c>
    </row>
    <row r="175" spans="3:3" ht="14.25" customHeight="1">
      <c r="C175" s="28">
        <v>44063</v>
      </c>
    </row>
    <row r="176" spans="3:3" ht="14.25" customHeight="1">
      <c r="C176" s="28">
        <v>44064</v>
      </c>
    </row>
    <row r="177" spans="3:3" ht="14.25" customHeight="1">
      <c r="C177" s="28">
        <v>44065</v>
      </c>
    </row>
    <row r="178" spans="3:3" ht="14.25" customHeight="1">
      <c r="C178" s="28">
        <v>44066</v>
      </c>
    </row>
    <row r="179" spans="3:3" ht="14.25" customHeight="1">
      <c r="C179" s="28">
        <v>44067</v>
      </c>
    </row>
    <row r="180" spans="3:3" ht="14.25" customHeight="1">
      <c r="C180" s="28">
        <v>44068</v>
      </c>
    </row>
    <row r="181" spans="3:3" ht="14.25" customHeight="1">
      <c r="C181" s="28">
        <v>44069</v>
      </c>
    </row>
    <row r="182" spans="3:3" ht="14.25" customHeight="1">
      <c r="C182" s="28">
        <v>44070</v>
      </c>
    </row>
    <row r="183" spans="3:3" ht="14.25" customHeight="1">
      <c r="C183" s="28">
        <v>44071</v>
      </c>
    </row>
    <row r="184" spans="3:3" ht="14.25" customHeight="1">
      <c r="C184" s="28">
        <v>44072</v>
      </c>
    </row>
    <row r="185" spans="3:3" ht="14.25" customHeight="1">
      <c r="C185" s="28">
        <v>44073</v>
      </c>
    </row>
    <row r="186" spans="3:3" ht="14.25" customHeight="1">
      <c r="C186" s="28">
        <v>44074</v>
      </c>
    </row>
    <row r="187" spans="3:3" ht="14.25" customHeight="1">
      <c r="C187" s="28">
        <v>44075</v>
      </c>
    </row>
    <row r="188" spans="3:3" ht="14.25" customHeight="1">
      <c r="C188" s="28">
        <v>44076</v>
      </c>
    </row>
    <row r="189" spans="3:3" ht="14.25" customHeight="1">
      <c r="C189" s="28">
        <v>44077</v>
      </c>
    </row>
    <row r="190" spans="3:3" ht="14.25" customHeight="1">
      <c r="C190" s="28">
        <v>44078</v>
      </c>
    </row>
    <row r="191" spans="3:3" ht="14.25" customHeight="1">
      <c r="C191" s="28">
        <v>44079</v>
      </c>
    </row>
    <row r="192" spans="3:3" ht="14.25" customHeight="1">
      <c r="C192" s="28">
        <v>44080</v>
      </c>
    </row>
    <row r="193" spans="3:3" ht="14.25" customHeight="1">
      <c r="C193" s="28">
        <v>44081</v>
      </c>
    </row>
    <row r="194" spans="3:3" ht="14.25" customHeight="1">
      <c r="C194" s="28">
        <v>44082</v>
      </c>
    </row>
    <row r="195" spans="3:3" ht="14.25" customHeight="1">
      <c r="C195" s="28">
        <v>44083</v>
      </c>
    </row>
    <row r="196" spans="3:3" ht="14.25" customHeight="1">
      <c r="C196" s="28">
        <v>44084</v>
      </c>
    </row>
    <row r="197" spans="3:3" ht="14.25" customHeight="1">
      <c r="C197" s="28">
        <v>44085</v>
      </c>
    </row>
    <row r="198" spans="3:3" ht="14.25" customHeight="1">
      <c r="C198" s="28">
        <v>44086</v>
      </c>
    </row>
    <row r="199" spans="3:3" ht="14.25" customHeight="1">
      <c r="C199" s="28">
        <v>44087</v>
      </c>
    </row>
    <row r="200" spans="3:3" ht="14.25" customHeight="1">
      <c r="C200" s="28">
        <v>44088</v>
      </c>
    </row>
    <row r="201" spans="3:3" ht="14.25" customHeight="1">
      <c r="C201" s="28">
        <v>44089</v>
      </c>
    </row>
    <row r="202" spans="3:3" ht="14.25" customHeight="1">
      <c r="C202" s="28">
        <v>44090</v>
      </c>
    </row>
    <row r="203" spans="3:3" ht="14.25" customHeight="1">
      <c r="C203" s="28">
        <v>44091</v>
      </c>
    </row>
    <row r="204" spans="3:3" ht="14.25" customHeight="1">
      <c r="C204" s="28">
        <v>44092</v>
      </c>
    </row>
    <row r="205" spans="3:3" ht="14.25" customHeight="1">
      <c r="C205" s="28">
        <v>44093</v>
      </c>
    </row>
    <row r="206" spans="3:3" ht="14.25" customHeight="1">
      <c r="C206" s="28">
        <v>44094</v>
      </c>
    </row>
    <row r="207" spans="3:3" ht="14.25" customHeight="1">
      <c r="C207" s="28">
        <v>44095</v>
      </c>
    </row>
    <row r="208" spans="3:3" ht="14.25" customHeight="1">
      <c r="C208" s="28">
        <v>44096</v>
      </c>
    </row>
    <row r="209" spans="3:3" ht="14.25" customHeight="1">
      <c r="C209" s="28">
        <v>44097</v>
      </c>
    </row>
    <row r="210" spans="3:3" ht="14.25" customHeight="1">
      <c r="C210" s="28">
        <v>44098</v>
      </c>
    </row>
    <row r="211" spans="3:3" ht="14.25" customHeight="1">
      <c r="C211" s="28">
        <v>44099</v>
      </c>
    </row>
    <row r="212" spans="3:3" ht="14.25" customHeight="1">
      <c r="C212" s="28">
        <v>44100</v>
      </c>
    </row>
    <row r="213" spans="3:3" ht="14.25" customHeight="1">
      <c r="C213" s="28">
        <v>44101</v>
      </c>
    </row>
    <row r="214" spans="3:3" ht="14.25" customHeight="1">
      <c r="C214" s="28">
        <v>44102</v>
      </c>
    </row>
    <row r="215" spans="3:3" ht="14.25" customHeight="1">
      <c r="C215" s="28">
        <v>44103</v>
      </c>
    </row>
    <row r="216" spans="3:3" ht="14.25" customHeight="1">
      <c r="C216" s="28">
        <v>44104</v>
      </c>
    </row>
    <row r="217" spans="3:3" ht="14.25" customHeight="1">
      <c r="C217" s="28">
        <v>44105</v>
      </c>
    </row>
    <row r="218" spans="3:3" ht="14.25" customHeight="1">
      <c r="C218" s="28">
        <v>44106</v>
      </c>
    </row>
    <row r="219" spans="3:3" ht="14.25" customHeight="1">
      <c r="C219" s="28">
        <v>44107</v>
      </c>
    </row>
    <row r="220" spans="3:3" ht="14.25" customHeight="1">
      <c r="C220" s="28">
        <v>44108</v>
      </c>
    </row>
    <row r="221" spans="3:3" ht="14.25" customHeight="1">
      <c r="C221" s="28">
        <v>44109</v>
      </c>
    </row>
    <row r="222" spans="3:3" ht="14.25" customHeight="1">
      <c r="C222" s="28">
        <v>44110</v>
      </c>
    </row>
    <row r="223" spans="3:3" ht="14.25" customHeight="1">
      <c r="C223" s="28">
        <v>44111</v>
      </c>
    </row>
    <row r="224" spans="3:3" ht="14.25" customHeight="1">
      <c r="C224" s="28">
        <v>44112</v>
      </c>
    </row>
    <row r="225" spans="3:3" ht="14.25" customHeight="1">
      <c r="C225" s="28">
        <v>44113</v>
      </c>
    </row>
    <row r="226" spans="3:3" ht="14.25" customHeight="1">
      <c r="C226" s="28">
        <v>44114</v>
      </c>
    </row>
    <row r="227" spans="3:3" ht="14.25" customHeight="1">
      <c r="C227" s="28">
        <v>44115</v>
      </c>
    </row>
    <row r="228" spans="3:3" ht="14.25" customHeight="1">
      <c r="C228" s="28">
        <v>44116</v>
      </c>
    </row>
    <row r="229" spans="3:3" ht="14.25" customHeight="1">
      <c r="C229" s="28">
        <v>44117</v>
      </c>
    </row>
    <row r="230" spans="3:3" ht="14.25" customHeight="1">
      <c r="C230" s="28">
        <v>44118</v>
      </c>
    </row>
    <row r="231" spans="3:3" ht="14.25" customHeight="1">
      <c r="C231" s="28">
        <v>44119</v>
      </c>
    </row>
    <row r="232" spans="3:3" ht="14.25" customHeight="1">
      <c r="C232" s="28">
        <v>44120</v>
      </c>
    </row>
    <row r="233" spans="3:3" ht="14.25" customHeight="1">
      <c r="C233" s="28">
        <v>44121</v>
      </c>
    </row>
    <row r="234" spans="3:3" ht="14.25" customHeight="1">
      <c r="C234" s="28">
        <v>44122</v>
      </c>
    </row>
    <row r="235" spans="3:3" ht="14.25" customHeight="1">
      <c r="C235" s="28">
        <v>44123</v>
      </c>
    </row>
    <row r="236" spans="3:3" ht="14.25" customHeight="1">
      <c r="C236" s="28">
        <v>44124</v>
      </c>
    </row>
    <row r="237" spans="3:3" ht="14.25" customHeight="1">
      <c r="C237" s="28">
        <v>44125</v>
      </c>
    </row>
    <row r="238" spans="3:3" ht="14.25" customHeight="1">
      <c r="C238" s="28">
        <v>44126</v>
      </c>
    </row>
    <row r="239" spans="3:3" ht="14.25" customHeight="1">
      <c r="C239" s="28">
        <v>44127</v>
      </c>
    </row>
    <row r="240" spans="3:3" ht="14.25" customHeight="1">
      <c r="C240" s="28">
        <v>44128</v>
      </c>
    </row>
    <row r="241" spans="3:3" ht="14.25" customHeight="1">
      <c r="C241" s="28">
        <v>44129</v>
      </c>
    </row>
    <row r="242" spans="3:3" ht="14.25" customHeight="1">
      <c r="C242" s="28">
        <v>44130</v>
      </c>
    </row>
    <row r="243" spans="3:3" ht="14.25" customHeight="1">
      <c r="C243" s="28">
        <v>44131</v>
      </c>
    </row>
    <row r="244" spans="3:3" ht="14.25" customHeight="1">
      <c r="C244" s="28">
        <v>44132</v>
      </c>
    </row>
    <row r="245" spans="3:3" ht="14.25" customHeight="1">
      <c r="C245" s="28">
        <v>44133</v>
      </c>
    </row>
    <row r="246" spans="3:3" ht="14.25" customHeight="1">
      <c r="C246" s="28">
        <v>44134</v>
      </c>
    </row>
    <row r="247" spans="3:3" ht="14.25" customHeight="1">
      <c r="C247" s="28">
        <v>44135</v>
      </c>
    </row>
    <row r="248" spans="3:3" ht="14.25" customHeight="1">
      <c r="C248" s="28">
        <v>44136</v>
      </c>
    </row>
    <row r="249" spans="3:3" ht="14.25" customHeight="1">
      <c r="C249" s="28">
        <v>44137</v>
      </c>
    </row>
    <row r="250" spans="3:3" ht="14.25" customHeight="1">
      <c r="C250" s="28">
        <v>44138</v>
      </c>
    </row>
    <row r="251" spans="3:3" ht="14.25" customHeight="1">
      <c r="C251" s="28">
        <v>44139</v>
      </c>
    </row>
    <row r="252" spans="3:3" ht="14.25" customHeight="1">
      <c r="C252" s="28">
        <v>44140</v>
      </c>
    </row>
    <row r="253" spans="3:3" ht="14.25" customHeight="1">
      <c r="C253" s="28">
        <v>44141</v>
      </c>
    </row>
    <row r="254" spans="3:3" ht="14.25" customHeight="1">
      <c r="C254" s="28">
        <v>44142</v>
      </c>
    </row>
    <row r="255" spans="3:3" ht="14.25" customHeight="1">
      <c r="C255" s="28">
        <v>44143</v>
      </c>
    </row>
    <row r="256" spans="3:3" ht="14.25" customHeight="1">
      <c r="C256" s="28">
        <v>44144</v>
      </c>
    </row>
    <row r="257" spans="3:3" ht="14.25" customHeight="1">
      <c r="C257" s="28">
        <v>44145</v>
      </c>
    </row>
    <row r="258" spans="3:3" ht="14.25" customHeight="1">
      <c r="C258" s="28">
        <v>44146</v>
      </c>
    </row>
    <row r="259" spans="3:3" ht="14.25" customHeight="1">
      <c r="C259" s="28">
        <v>44147</v>
      </c>
    </row>
    <row r="260" spans="3:3" ht="14.25" customHeight="1">
      <c r="C260" s="28">
        <v>44148</v>
      </c>
    </row>
    <row r="261" spans="3:3" ht="14.25" customHeight="1">
      <c r="C261" s="28">
        <v>44149</v>
      </c>
    </row>
    <row r="262" spans="3:3" ht="14.25" customHeight="1">
      <c r="C262" s="28">
        <v>44150</v>
      </c>
    </row>
    <row r="263" spans="3:3" ht="14.25" customHeight="1">
      <c r="C263" s="28">
        <v>44151</v>
      </c>
    </row>
    <row r="264" spans="3:3" ht="14.25" customHeight="1">
      <c r="C264" s="28">
        <v>44152</v>
      </c>
    </row>
    <row r="265" spans="3:3" ht="14.25" customHeight="1">
      <c r="C265" s="28">
        <v>44153</v>
      </c>
    </row>
    <row r="266" spans="3:3" ht="14.25" customHeight="1">
      <c r="C266" s="28">
        <v>44154</v>
      </c>
    </row>
    <row r="267" spans="3:3" ht="14.25" customHeight="1">
      <c r="C267" s="28">
        <v>44155</v>
      </c>
    </row>
    <row r="268" spans="3:3" ht="14.25" customHeight="1">
      <c r="C268" s="28">
        <v>44156</v>
      </c>
    </row>
    <row r="269" spans="3:3" ht="14.25" customHeight="1">
      <c r="C269" s="28">
        <v>44157</v>
      </c>
    </row>
    <row r="270" spans="3:3" ht="14.25" customHeight="1">
      <c r="C270" s="28">
        <v>44158</v>
      </c>
    </row>
    <row r="271" spans="3:3" ht="14.25" customHeight="1">
      <c r="C271" s="28">
        <v>44159</v>
      </c>
    </row>
    <row r="272" spans="3:3" ht="14.25" customHeight="1">
      <c r="C272" s="28">
        <v>44160</v>
      </c>
    </row>
    <row r="273" spans="3:3" ht="14.25" customHeight="1">
      <c r="C273" s="28">
        <v>44161</v>
      </c>
    </row>
    <row r="274" spans="3:3" ht="14.25" customHeight="1">
      <c r="C274" s="28">
        <v>44162</v>
      </c>
    </row>
    <row r="275" spans="3:3" ht="14.25" customHeight="1">
      <c r="C275" s="28">
        <v>44163</v>
      </c>
    </row>
    <row r="276" spans="3:3" ht="14.25" customHeight="1">
      <c r="C276" s="28">
        <v>44164</v>
      </c>
    </row>
    <row r="277" spans="3:3" ht="14.25" customHeight="1">
      <c r="C277" s="28">
        <v>44165</v>
      </c>
    </row>
    <row r="278" spans="3:3" ht="14.25" customHeight="1">
      <c r="C278" s="28">
        <v>44166</v>
      </c>
    </row>
    <row r="279" spans="3:3" ht="14.25" customHeight="1">
      <c r="C279" s="28">
        <v>44167</v>
      </c>
    </row>
    <row r="280" spans="3:3" ht="14.25" customHeight="1">
      <c r="C280" s="28">
        <v>44168</v>
      </c>
    </row>
    <row r="281" spans="3:3" ht="14.25" customHeight="1">
      <c r="C281" s="28">
        <v>44169</v>
      </c>
    </row>
    <row r="282" spans="3:3" ht="14.25" customHeight="1">
      <c r="C282" s="28">
        <v>44170</v>
      </c>
    </row>
    <row r="283" spans="3:3" ht="14.25" customHeight="1">
      <c r="C283" s="28">
        <v>44171</v>
      </c>
    </row>
    <row r="284" spans="3:3" ht="14.25" customHeight="1">
      <c r="C284" s="28">
        <v>44172</v>
      </c>
    </row>
    <row r="285" spans="3:3" ht="14.25" customHeight="1">
      <c r="C285" s="28">
        <v>44173</v>
      </c>
    </row>
    <row r="286" spans="3:3" ht="14.25" customHeight="1">
      <c r="C286" s="28">
        <v>44174</v>
      </c>
    </row>
    <row r="287" spans="3:3" ht="14.25" customHeight="1">
      <c r="C287" s="28">
        <v>44175</v>
      </c>
    </row>
    <row r="288" spans="3:3" ht="14.25" customHeight="1">
      <c r="C288" s="28">
        <v>44176</v>
      </c>
    </row>
    <row r="289" spans="3:3" ht="14.25" customHeight="1">
      <c r="C289" s="28">
        <v>44177</v>
      </c>
    </row>
    <row r="290" spans="3:3" ht="14.25" customHeight="1">
      <c r="C290" s="28">
        <v>44178</v>
      </c>
    </row>
    <row r="291" spans="3:3" ht="14.25" customHeight="1">
      <c r="C291" s="28">
        <v>44179</v>
      </c>
    </row>
    <row r="292" spans="3:3" ht="14.25" customHeight="1">
      <c r="C292" s="28">
        <v>44180</v>
      </c>
    </row>
    <row r="293" spans="3:3" ht="14.25" customHeight="1">
      <c r="C293" s="28">
        <v>44181</v>
      </c>
    </row>
    <row r="294" spans="3:3" ht="14.25" customHeight="1">
      <c r="C294" s="28">
        <v>44182</v>
      </c>
    </row>
    <row r="295" spans="3:3" ht="14.25" customHeight="1">
      <c r="C295" s="28">
        <v>44183</v>
      </c>
    </row>
    <row r="296" spans="3:3" ht="14.25" customHeight="1">
      <c r="C296" s="28">
        <v>44184</v>
      </c>
    </row>
    <row r="297" spans="3:3" ht="14.25" customHeight="1">
      <c r="C297" s="28">
        <v>44185</v>
      </c>
    </row>
    <row r="298" spans="3:3" ht="14.25" customHeight="1">
      <c r="C298" s="28">
        <v>44186</v>
      </c>
    </row>
    <row r="299" spans="3:3" ht="14.25" customHeight="1">
      <c r="C299" s="28">
        <v>44187</v>
      </c>
    </row>
    <row r="300" spans="3:3" ht="14.25" customHeight="1">
      <c r="C300" s="28">
        <v>44188</v>
      </c>
    </row>
    <row r="301" spans="3:3" ht="14.25" customHeight="1">
      <c r="C301" s="28">
        <v>44189</v>
      </c>
    </row>
    <row r="302" spans="3:3" ht="14.25" customHeight="1">
      <c r="C302" s="28">
        <v>44190</v>
      </c>
    </row>
    <row r="303" spans="3:3" ht="14.25" customHeight="1">
      <c r="C303" s="28">
        <v>44191</v>
      </c>
    </row>
    <row r="304" spans="3:3" ht="14.25" customHeight="1">
      <c r="C304" s="28">
        <v>44192</v>
      </c>
    </row>
    <row r="305" spans="3:3" ht="14.25" customHeight="1">
      <c r="C305" s="28">
        <v>44193</v>
      </c>
    </row>
    <row r="306" spans="3:3" ht="14.25" customHeight="1">
      <c r="C306" s="28">
        <v>44194</v>
      </c>
    </row>
    <row r="307" spans="3:3" ht="14.25" customHeight="1">
      <c r="C307" s="28">
        <v>44195</v>
      </c>
    </row>
    <row r="308" spans="3:3" ht="14.25" customHeight="1">
      <c r="C308" s="28">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Guest User</cp:lastModifiedBy>
  <cp:revision/>
  <dcterms:created xsi:type="dcterms:W3CDTF">2020-04-20T03:52:09Z</dcterms:created>
  <dcterms:modified xsi:type="dcterms:W3CDTF">2020-04-29T17:08:16Z</dcterms:modified>
  <cp:category/>
  <cp:contentStatus/>
</cp:coreProperties>
</file>