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6888" documentId="11_9248B46DC1CBB2E3ED7FF6F9903E8C1851038383" xr6:coauthVersionLast="45" xr6:coauthVersionMax="45" xr10:uidLastSave="{2A908B1B-E701-4060-AFBB-6A6E608E0DA6}"/>
  <bookViews>
    <workbookView xWindow="-120" yWindow="-120" windowWidth="29040" windowHeight="15840" firstSheet="2" activeTab="1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22" i="3" l="1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AP254" i="1"/>
  <c r="J254" i="1"/>
  <c r="I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4" i="1"/>
  <c r="X254" i="1"/>
  <c r="Y254" i="1"/>
  <c r="AA254" i="1"/>
  <c r="AB254" i="1"/>
  <c r="AC254" i="1"/>
  <c r="AD254" i="1"/>
  <c r="AE254" i="1"/>
  <c r="AF254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J253" i="1"/>
  <c r="I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3" i="1"/>
  <c r="X253" i="1"/>
  <c r="Y253" i="1"/>
  <c r="AA253" i="1"/>
  <c r="AB253" i="1"/>
  <c r="AC253" i="1"/>
  <c r="AD253" i="1"/>
  <c r="AE253" i="1"/>
  <c r="AF253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J252" i="1"/>
  <c r="I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2" i="1"/>
  <c r="X252" i="1"/>
  <c r="Y252" i="1"/>
  <c r="AA252" i="1"/>
  <c r="AB252" i="1"/>
  <c r="AC252" i="1"/>
  <c r="AD252" i="1"/>
  <c r="AE252" i="1"/>
  <c r="AF252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J251" i="1"/>
  <c r="I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1" i="1"/>
  <c r="X251" i="1"/>
  <c r="Y251" i="1"/>
  <c r="AA251" i="1"/>
  <c r="AB251" i="1"/>
  <c r="AC251" i="1"/>
  <c r="AD251" i="1"/>
  <c r="AE251" i="1"/>
  <c r="AF251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J250" i="1"/>
  <c r="I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50" i="1"/>
  <c r="X250" i="1"/>
  <c r="Y250" i="1"/>
  <c r="AA250" i="1"/>
  <c r="AB250" i="1"/>
  <c r="AC250" i="1"/>
  <c r="AD250" i="1"/>
  <c r="AE250" i="1"/>
  <c r="AF250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J249" i="1"/>
  <c r="I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9" i="1"/>
  <c r="X249" i="1"/>
  <c r="Y249" i="1"/>
  <c r="AA249" i="1"/>
  <c r="AB249" i="1"/>
  <c r="AC249" i="1"/>
  <c r="AD249" i="1"/>
  <c r="AE249" i="1"/>
  <c r="AF249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J248" i="1"/>
  <c r="I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8" i="1"/>
  <c r="X248" i="1"/>
  <c r="Y248" i="1"/>
  <c r="AA248" i="1"/>
  <c r="AB248" i="1"/>
  <c r="AC248" i="1"/>
  <c r="AD248" i="1"/>
  <c r="AE248" i="1"/>
  <c r="AF248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J247" i="1"/>
  <c r="I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7" i="1"/>
  <c r="X247" i="1"/>
  <c r="Y247" i="1"/>
  <c r="AA247" i="1"/>
  <c r="AB247" i="1"/>
  <c r="AC247" i="1"/>
  <c r="AD247" i="1"/>
  <c r="AE247" i="1"/>
  <c r="AF247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J246" i="1"/>
  <c r="I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6" i="1"/>
  <c r="X246" i="1"/>
  <c r="Y246" i="1"/>
  <c r="AA246" i="1"/>
  <c r="AB246" i="1"/>
  <c r="AC246" i="1"/>
  <c r="AD246" i="1"/>
  <c r="AE246" i="1"/>
  <c r="AF246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J245" i="1"/>
  <c r="I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5" i="1"/>
  <c r="X245" i="1"/>
  <c r="Y245" i="1"/>
  <c r="AA245" i="1"/>
  <c r="AB245" i="1"/>
  <c r="AC245" i="1"/>
  <c r="AD245" i="1"/>
  <c r="AE245" i="1"/>
  <c r="AF245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J244" i="1"/>
  <c r="I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4" i="1"/>
  <c r="X244" i="1"/>
  <c r="Y244" i="1"/>
  <c r="AA244" i="1"/>
  <c r="AB244" i="1"/>
  <c r="AC244" i="1"/>
  <c r="AD244" i="1"/>
  <c r="AE244" i="1"/>
  <c r="AF244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J243" i="1"/>
  <c r="I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3" i="1"/>
  <c r="X243" i="1"/>
  <c r="Y243" i="1"/>
  <c r="AA243" i="1"/>
  <c r="AB243" i="1"/>
  <c r="AC243" i="1"/>
  <c r="AD243" i="1"/>
  <c r="AE243" i="1"/>
  <c r="AF243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J242" i="1"/>
  <c r="I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2" i="1"/>
  <c r="X242" i="1"/>
  <c r="Y242" i="1"/>
  <c r="AA242" i="1"/>
  <c r="AB242" i="1"/>
  <c r="AC242" i="1"/>
  <c r="AD242" i="1"/>
  <c r="AE242" i="1"/>
  <c r="AF242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J241" i="1"/>
  <c r="I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1" i="1"/>
  <c r="X241" i="1"/>
  <c r="Y241" i="1"/>
  <c r="AA241" i="1"/>
  <c r="AB241" i="1"/>
  <c r="AC241" i="1"/>
  <c r="AD241" i="1"/>
  <c r="AE241" i="1"/>
  <c r="AF241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J240" i="1"/>
  <c r="I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40" i="1"/>
  <c r="X240" i="1"/>
  <c r="Y240" i="1"/>
  <c r="AA240" i="1"/>
  <c r="AB240" i="1"/>
  <c r="AC240" i="1"/>
  <c r="AD240" i="1"/>
  <c r="AE240" i="1"/>
  <c r="AF240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J239" i="1"/>
  <c r="I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9" i="1"/>
  <c r="X239" i="1"/>
  <c r="Y239" i="1"/>
  <c r="AA239" i="1"/>
  <c r="AB239" i="1"/>
  <c r="AC239" i="1"/>
  <c r="AD239" i="1"/>
  <c r="AE239" i="1"/>
  <c r="AF239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J238" i="1"/>
  <c r="I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8" i="1"/>
  <c r="X238" i="1"/>
  <c r="Y238" i="1"/>
  <c r="AA238" i="1"/>
  <c r="AB238" i="1"/>
  <c r="AC238" i="1"/>
  <c r="AD238" i="1"/>
  <c r="AE238" i="1"/>
  <c r="AF238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J237" i="1"/>
  <c r="I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7" i="1"/>
  <c r="X237" i="1"/>
  <c r="Y237" i="1"/>
  <c r="AA237" i="1"/>
  <c r="AB237" i="1"/>
  <c r="AC237" i="1"/>
  <c r="AD237" i="1"/>
  <c r="AE237" i="1"/>
  <c r="AF237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J236" i="1"/>
  <c r="I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6" i="1"/>
  <c r="X236" i="1"/>
  <c r="Y236" i="1"/>
  <c r="AA236" i="1"/>
  <c r="AB236" i="1"/>
  <c r="AC236" i="1"/>
  <c r="AD236" i="1"/>
  <c r="AE236" i="1"/>
  <c r="AF236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J235" i="1"/>
  <c r="I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5" i="1"/>
  <c r="X235" i="1"/>
  <c r="Y235" i="1"/>
  <c r="AA235" i="1"/>
  <c r="AB235" i="1"/>
  <c r="AC235" i="1"/>
  <c r="AD235" i="1"/>
  <c r="AE235" i="1"/>
  <c r="AF235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J234" i="1"/>
  <c r="I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D234" i="1"/>
  <c r="AB234" i="1"/>
  <c r="AA234" i="1"/>
  <c r="AC234" i="1"/>
  <c r="Y234" i="1"/>
  <c r="W234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AE234" i="1"/>
  <c r="BG234" i="1"/>
  <c r="BF234" i="1"/>
  <c r="AQ233" i="1"/>
  <c r="AP233" i="1"/>
  <c r="J233" i="1"/>
  <c r="I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3" i="1"/>
  <c r="X233" i="1"/>
  <c r="Y233" i="1"/>
  <c r="AA233" i="1"/>
  <c r="AB233" i="1"/>
  <c r="AC233" i="1"/>
  <c r="AD233" i="1"/>
  <c r="AE233" i="1"/>
  <c r="AF233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J232" i="1"/>
  <c r="I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2" i="1"/>
  <c r="X232" i="1"/>
  <c r="Y232" i="1"/>
  <c r="AA232" i="1"/>
  <c r="AB232" i="1"/>
  <c r="AC232" i="1"/>
  <c r="AD232" i="1"/>
  <c r="AE232" i="1"/>
  <c r="AF232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J231" i="1"/>
  <c r="I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1" i="1"/>
  <c r="X231" i="1"/>
  <c r="Y231" i="1"/>
  <c r="AA231" i="1"/>
  <c r="AB231" i="1"/>
  <c r="AC231" i="1"/>
  <c r="AD231" i="1"/>
  <c r="AE231" i="1"/>
  <c r="AF231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J230" i="1"/>
  <c r="I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30" i="1"/>
  <c r="X230" i="1"/>
  <c r="Y230" i="1"/>
  <c r="AA230" i="1"/>
  <c r="AB230" i="1"/>
  <c r="AC230" i="1"/>
  <c r="AD230" i="1"/>
  <c r="AE230" i="1"/>
  <c r="AF230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J229" i="1"/>
  <c r="I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9" i="1"/>
  <c r="X229" i="1"/>
  <c r="Y229" i="1"/>
  <c r="AA229" i="1"/>
  <c r="AB229" i="1"/>
  <c r="AC229" i="1"/>
  <c r="AD229" i="1"/>
  <c r="AE229" i="1"/>
  <c r="AF229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J228" i="1"/>
  <c r="I228" i="1"/>
  <c r="I227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8" i="1"/>
  <c r="X228" i="1"/>
  <c r="Y228" i="1"/>
  <c r="AA228" i="1"/>
  <c r="AB228" i="1"/>
  <c r="AC228" i="1"/>
  <c r="AD228" i="1"/>
  <c r="AE228" i="1"/>
  <c r="AF228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7" i="1"/>
  <c r="X227" i="1"/>
  <c r="Y227" i="1"/>
  <c r="AA227" i="1"/>
  <c r="AB227" i="1"/>
  <c r="AC227" i="1"/>
  <c r="AD227" i="1"/>
  <c r="AE227" i="1"/>
  <c r="AF227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J226" i="1"/>
  <c r="J225" i="1"/>
  <c r="I226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6" i="1"/>
  <c r="X226" i="1"/>
  <c r="Y226" i="1"/>
  <c r="AA226" i="1"/>
  <c r="AB226" i="1"/>
  <c r="AC226" i="1"/>
  <c r="AD226" i="1"/>
  <c r="AE226" i="1"/>
  <c r="AF226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I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5" i="1"/>
  <c r="X225" i="1"/>
  <c r="Y225" i="1"/>
  <c r="AA225" i="1"/>
  <c r="AB225" i="1"/>
  <c r="AC225" i="1"/>
  <c r="AD225" i="1"/>
  <c r="AE225" i="1"/>
  <c r="AF225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J224" i="1"/>
  <c r="D2986" i="3"/>
  <c r="D2985" i="3"/>
  <c r="I224" i="1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4" i="1"/>
  <c r="X224" i="1"/>
  <c r="Y224" i="1"/>
  <c r="AA224" i="1"/>
  <c r="AB224" i="1"/>
  <c r="AC224" i="1"/>
  <c r="AD224" i="1"/>
  <c r="AE224" i="1"/>
  <c r="AF224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J223" i="1"/>
  <c r="I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3" i="1"/>
  <c r="X223" i="1"/>
  <c r="Y223" i="1"/>
  <c r="AA223" i="1"/>
  <c r="AB223" i="1"/>
  <c r="AC223" i="1"/>
  <c r="AD223" i="1"/>
  <c r="AE223" i="1"/>
  <c r="AF223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J222" i="1"/>
  <c r="I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2" i="1"/>
  <c r="X222" i="1"/>
  <c r="Y222" i="1"/>
  <c r="AA222" i="1"/>
  <c r="AB222" i="1"/>
  <c r="AC222" i="1"/>
  <c r="AD222" i="1"/>
  <c r="AE222" i="1"/>
  <c r="AF222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J221" i="1"/>
  <c r="I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1" i="1"/>
  <c r="X221" i="1"/>
  <c r="Y221" i="1"/>
  <c r="AA221" i="1"/>
  <c r="AB221" i="1"/>
  <c r="AC221" i="1"/>
  <c r="AD221" i="1"/>
  <c r="AE221" i="1"/>
  <c r="AF221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J220" i="1"/>
  <c r="I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20" i="1"/>
  <c r="X220" i="1"/>
  <c r="Y220" i="1"/>
  <c r="AA220" i="1"/>
  <c r="AB220" i="1"/>
  <c r="AC220" i="1"/>
  <c r="AD220" i="1"/>
  <c r="AE220" i="1"/>
  <c r="AF220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K2838" i="3"/>
  <c r="I2904" i="3"/>
  <c r="J2904" i="3"/>
  <c r="AQ219" i="1"/>
  <c r="AP219" i="1"/>
  <c r="J219" i="1"/>
  <c r="I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9" i="1"/>
  <c r="X219" i="1"/>
  <c r="Y219" i="1"/>
  <c r="AA219" i="1"/>
  <c r="AB219" i="1"/>
  <c r="AC219" i="1"/>
  <c r="AD219" i="1"/>
  <c r="AE219" i="1"/>
  <c r="AF219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J218" i="1"/>
  <c r="I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8" i="1"/>
  <c r="X218" i="1"/>
  <c r="Y218" i="1"/>
  <c r="AA218" i="1"/>
  <c r="AB218" i="1"/>
  <c r="AC218" i="1"/>
  <c r="AD218" i="1"/>
  <c r="AE218" i="1"/>
  <c r="AF218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J217" i="1"/>
  <c r="I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7" i="1"/>
  <c r="X217" i="1"/>
  <c r="Y217" i="1"/>
  <c r="AA217" i="1"/>
  <c r="AB217" i="1"/>
  <c r="AC217" i="1"/>
  <c r="AD217" i="1"/>
  <c r="AE217" i="1"/>
  <c r="AF217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J216" i="1"/>
  <c r="I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6" i="1"/>
  <c r="X216" i="1"/>
  <c r="Y216" i="1"/>
  <c r="AA216" i="1"/>
  <c r="AB216" i="1"/>
  <c r="AC216" i="1"/>
  <c r="AD216" i="1"/>
  <c r="AE216" i="1"/>
  <c r="AF216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J215" i="1"/>
  <c r="I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5" i="1"/>
  <c r="X215" i="1"/>
  <c r="Y215" i="1"/>
  <c r="AA215" i="1"/>
  <c r="AB215" i="1"/>
  <c r="AC215" i="1"/>
  <c r="AD215" i="1"/>
  <c r="AE215" i="1"/>
  <c r="AF215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J214" i="1"/>
  <c r="I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4" i="1"/>
  <c r="X214" i="1"/>
  <c r="Y214" i="1"/>
  <c r="AA214" i="1"/>
  <c r="AB214" i="1"/>
  <c r="AC214" i="1"/>
  <c r="AD214" i="1"/>
  <c r="AE214" i="1"/>
  <c r="AF214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J213" i="1"/>
  <c r="I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3" i="1"/>
  <c r="X213" i="1"/>
  <c r="Y213" i="1"/>
  <c r="AA213" i="1"/>
  <c r="AB213" i="1"/>
  <c r="AC213" i="1"/>
  <c r="AD213" i="1"/>
  <c r="AE213" i="1"/>
  <c r="AF213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J212" i="1"/>
  <c r="H211" i="1"/>
  <c r="H212" i="1"/>
  <c r="I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2" i="1"/>
  <c r="X212" i="1"/>
  <c r="Y212" i="1"/>
  <c r="AA212" i="1"/>
  <c r="AB212" i="1"/>
  <c r="AC212" i="1"/>
  <c r="AD212" i="1"/>
  <c r="AE212" i="1"/>
  <c r="AF212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J211" i="1"/>
  <c r="I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1" i="1"/>
  <c r="X211" i="1"/>
  <c r="Y211" i="1"/>
  <c r="AA211" i="1"/>
  <c r="AB211" i="1"/>
  <c r="AC211" i="1"/>
  <c r="AD211" i="1"/>
  <c r="AE211" i="1"/>
  <c r="AF211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J210" i="1"/>
  <c r="I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10" i="1"/>
  <c r="X210" i="1"/>
  <c r="Y210" i="1"/>
  <c r="AA210" i="1"/>
  <c r="AB210" i="1"/>
  <c r="AC210" i="1"/>
  <c r="AD210" i="1"/>
  <c r="AE210" i="1"/>
  <c r="AF210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J209" i="1"/>
  <c r="I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9" i="1"/>
  <c r="X209" i="1"/>
  <c r="Y209" i="1"/>
  <c r="AA209" i="1"/>
  <c r="AB209" i="1"/>
  <c r="AC209" i="1"/>
  <c r="AD209" i="1"/>
  <c r="AE209" i="1"/>
  <c r="AF209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J208" i="1"/>
  <c r="I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8" i="1"/>
  <c r="X208" i="1"/>
  <c r="Y208" i="1"/>
  <c r="AA208" i="1"/>
  <c r="AB208" i="1"/>
  <c r="AC208" i="1"/>
  <c r="AD208" i="1"/>
  <c r="AE208" i="1"/>
  <c r="AF208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J207" i="1"/>
  <c r="I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7" i="1"/>
  <c r="X207" i="1"/>
  <c r="Y207" i="1"/>
  <c r="AA207" i="1"/>
  <c r="AB207" i="1"/>
  <c r="AC207" i="1"/>
  <c r="AD207" i="1"/>
  <c r="AE207" i="1"/>
  <c r="AF207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J206" i="1"/>
  <c r="I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6" i="1"/>
  <c r="X206" i="1"/>
  <c r="Y206" i="1"/>
  <c r="AA206" i="1"/>
  <c r="AB206" i="1"/>
  <c r="AC206" i="1"/>
  <c r="AD206" i="1"/>
  <c r="AE206" i="1"/>
  <c r="AF206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J205" i="1"/>
  <c r="I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D205" i="1"/>
  <c r="AB205" i="1"/>
  <c r="AA205" i="1"/>
  <c r="AC205" i="1"/>
  <c r="Y205" i="1"/>
  <c r="W205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AE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G205" i="1"/>
  <c r="AQ204" i="1"/>
  <c r="AP204" i="1"/>
  <c r="J204" i="1"/>
  <c r="I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4" i="1"/>
  <c r="X204" i="1"/>
  <c r="Y204" i="1"/>
  <c r="AA204" i="1"/>
  <c r="AB204" i="1"/>
  <c r="AC204" i="1"/>
  <c r="AD204" i="1"/>
  <c r="AE204" i="1"/>
  <c r="AF204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J203" i="1"/>
  <c r="I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3" i="1"/>
  <c r="X203" i="1"/>
  <c r="Y203" i="1"/>
  <c r="AA203" i="1"/>
  <c r="AB203" i="1"/>
  <c r="AC203" i="1"/>
  <c r="AD203" i="1"/>
  <c r="AE203" i="1"/>
  <c r="AF203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J202" i="1"/>
  <c r="I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2" i="1"/>
  <c r="X202" i="1"/>
  <c r="Y202" i="1"/>
  <c r="AA202" i="1"/>
  <c r="AB202" i="1"/>
  <c r="AC202" i="1"/>
  <c r="AD202" i="1"/>
  <c r="AE202" i="1"/>
  <c r="AF202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1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D201" i="1"/>
  <c r="AI201" i="1"/>
  <c r="AE201" i="1"/>
  <c r="W201" i="1"/>
  <c r="AH201" i="1"/>
  <c r="AG201" i="1"/>
  <c r="AF201" i="1"/>
  <c r="AA201" i="1"/>
  <c r="AC201" i="1"/>
  <c r="AB201" i="1"/>
  <c r="Y201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J200" i="1"/>
  <c r="I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200" i="1"/>
  <c r="X200" i="1"/>
  <c r="Y200" i="1"/>
  <c r="AA200" i="1"/>
  <c r="AB200" i="1"/>
  <c r="AC200" i="1"/>
  <c r="AD200" i="1"/>
  <c r="AE200" i="1"/>
  <c r="AF200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/>
  <c r="Y199" i="1"/>
  <c r="W199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</calcChain>
</file>

<file path=xl/sharedStrings.xml><?xml version="1.0" encoding="utf-8"?>
<sst xmlns="http://schemas.openxmlformats.org/spreadsheetml/2006/main" count="6046" uniqueCount="1039">
  <si>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</si>
  <si>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</si>
  <si>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</si>
  <si>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</si>
  <si>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</si>
  <si>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</si>
  <si>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</si>
  <si>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</si>
  <si>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</si>
  <si>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</si>
  <si>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</si>
  <si>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</si>
  <si>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</si>
  <si>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</si>
  <si>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</si>
  <si>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</si>
  <si>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</si>
  <si>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</si>
  <si>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</si>
  <si>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</si>
  <si>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</si>
  <si>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</si>
  <si>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</si>
  <si>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</si>
  <si>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</si>
  <si>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</si>
  <si>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</si>
  <si>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</si>
  <si>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</si>
  <si>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</si>
  <si>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</si>
  <si>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</si>
  <si>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</si>
  <si>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</si>
  <si>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</si>
  <si>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</si>
  <si>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</si>
  <si>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</si>
  <si>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</si>
  <si>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</si>
  <si>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</si>
  <si>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</si>
  <si>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</si>
  <si>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</si>
  <si>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</si>
  <si>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</si>
  <si>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</si>
  <si>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</si>
  <si>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</si>
  <si>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</si>
  <si>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</si>
  <si>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</si>
  <si>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</si>
  <si>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</si>
  <si>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</si>
  <si>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</si>
  <si>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</si>
  <si>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</si>
  <si>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</si>
  <si>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</si>
  <si>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</si>
  <si>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</si>
  <si>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</si>
  <si>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</si>
  <si>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</si>
  <si>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</si>
  <si>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</si>
  <si>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</si>
  <si>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</si>
  <si>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</si>
  <si>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</si>
  <si>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</si>
  <si>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</si>
  <si>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</si>
  <si>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</si>
  <si>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</si>
  <si>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</si>
  <si>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</si>
  <si>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</si>
  <si>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</si>
  <si>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</si>
  <si>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</si>
  <si>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</si>
  <si>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</si>
  <si>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</si>
  <si>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</si>
  <si>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</si>
  <si>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</si>
  <si>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</si>
  <si>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</si>
  <si>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</si>
  <si>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</si>
  <si>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</si>
  <si>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</si>
  <si>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</si>
  <si>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</si>
  <si>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</si>
  <si>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</si>
  <si>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</si>
  <si>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</si>
  <si>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</si>
  <si>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</si>
  <si>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</si>
  <si>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</si>
  <si>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</si>
  <si>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</si>
  <si>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</si>
  <si>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</si>
  <si>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</si>
  <si>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</si>
  <si>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</si>
  <si>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</si>
  <si>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</si>
  <si>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</si>
  <si>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</si>
  <si>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</si>
  <si>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</si>
  <si>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</si>
  <si>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</si>
  <si>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</si>
  <si>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</si>
  <si>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</si>
  <si>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</si>
  <si>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</si>
  <si>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</si>
  <si>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</si>
  <si>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</si>
  <si>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</si>
  <si>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</si>
  <si>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</si>
  <si>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</si>
  <si>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</si>
  <si>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</si>
  <si>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</si>
  <si>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</si>
  <si>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</si>
  <si>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</si>
  <si>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</si>
  <si>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</si>
  <si>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</si>
  <si>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</si>
  <si>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</si>
  <si>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</si>
  <si>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</si>
  <si>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</si>
  <si>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</si>
  <si>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</si>
  <si>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</si>
  <si>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</si>
  <si>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</si>
  <si>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</si>
  <si>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</si>
  <si>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</si>
  <si>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</si>
  <si>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</si>
  <si>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</si>
  <si>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</si>
  <si>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</si>
  <si>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</si>
  <si>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</si>
  <si>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</si>
  <si>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</si>
  <si>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</si>
  <si>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</si>
  <si>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</si>
  <si>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</si>
  <si>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</si>
  <si>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</si>
  <si>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</si>
  <si>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</si>
  <si>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</si>
  <si>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</si>
  <si>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</si>
  <si>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</si>
  <si>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</si>
  <si>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</si>
  <si>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</si>
  <si>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</si>
  <si>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</si>
  <si>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</si>
  <si>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</si>
  <si>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</si>
  <si>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</si>
  <si>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</si>
  <si>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</si>
  <si>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</si>
  <si>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</si>
  <si>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</si>
  <si>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</si>
  <si>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</si>
  <si>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</si>
  <si>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</si>
  <si>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</si>
  <si>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</si>
  <si>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</si>
  <si>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</si>
  <si>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</si>
  <si>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</si>
  <si>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</si>
  <si>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</si>
  <si>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</si>
  <si>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</si>
  <si>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</si>
  <si>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</si>
  <si>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</si>
  <si>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</si>
  <si>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</si>
  <si>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</si>
  <si>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</si>
  <si>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</si>
  <si>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</si>
  <si>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</si>
  <si>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</si>
  <si>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</si>
  <si>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</si>
  <si>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</si>
  <si>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</si>
  <si>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</si>
  <si>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</si>
  <si>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</si>
  <si>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</si>
  <si>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</si>
  <si>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</si>
  <si>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</si>
  <si>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</si>
  <si>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</si>
  <si>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</si>
  <si>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</si>
  <si>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</si>
  <si>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</si>
  <si>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</si>
  <si>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</si>
  <si>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</si>
  <si>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</si>
  <si>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</si>
  <si>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</si>
  <si>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</si>
  <si>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</si>
  <si>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</si>
  <si>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</si>
  <si>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</si>
  <si>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</si>
  <si>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</si>
  <si>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</si>
  <si>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</si>
  <si>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</si>
  <si>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</si>
  <si>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</si>
  <si>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</si>
  <si>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</si>
  <si>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</si>
  <si>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</si>
  <si>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</si>
  <si>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</si>
  <si>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</si>
  <si>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</si>
  <si>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</si>
  <si>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</si>
  <si>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</si>
  <si>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</si>
  <si>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</si>
  <si>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</si>
  <si>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</si>
  <si>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</si>
  <si>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</si>
  <si>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</si>
  <si>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</si>
  <si>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</si>
  <si>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</si>
  <si>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</si>
  <si>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</si>
  <si>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</si>
  <si>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</si>
  <si>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</si>
  <si>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</si>
  <si>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</si>
  <si>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</si>
  <si>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</si>
  <si>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</si>
  <si>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</si>
  <si>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</si>
  <si>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</si>
  <si>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</si>
  <si>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</si>
  <si>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</si>
  <si>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</si>
  <si>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</si>
  <si>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</si>
  <si>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</si>
  <si>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</si>
  <si>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</si>
  <si>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</si>
  <si>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</si>
  <si>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</si>
  <si>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</si>
  <si>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</si>
  <si>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</si>
  <si>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</si>
  <si>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</si>
  <si>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</si>
  <si>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</si>
  <si>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</si>
  <si>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</si>
  <si>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</si>
  <si>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</si>
  <si>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</si>
  <si>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</si>
  <si>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</si>
  <si>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</si>
  <si>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</si>
  <si>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</si>
  <si>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</si>
  <si>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</si>
  <si>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</si>
  <si>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</si>
  <si>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</si>
  <si>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</si>
  <si>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</si>
  <si>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</si>
  <si>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</si>
  <si>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</si>
  <si>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</si>
  <si>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</si>
  <si>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</si>
  <si>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</si>
  <si>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</si>
  <si>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</si>
  <si>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</si>
  <si>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</si>
  <si>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</si>
  <si>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</si>
  <si>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</si>
  <si>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</si>
  <si>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</si>
  <si>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</si>
  <si>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</si>
  <si>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</si>
  <si>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</si>
  <si>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</si>
  <si>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</si>
  <si>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</si>
  <si>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</si>
  <si>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</si>
  <si>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</si>
  <si>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</si>
  <si>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</si>
  <si>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</si>
  <si>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</si>
  <si>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</si>
  <si>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</si>
  <si>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</si>
  <si>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</si>
  <si>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</si>
  <si>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</si>
  <si>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</si>
  <si>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</si>
  <si>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</si>
  <si>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</si>
  <si>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</si>
  <si>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</si>
  <si>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</si>
  <si>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</si>
  <si>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</si>
  <si>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</si>
  <si>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</si>
  <si>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</si>
  <si>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</si>
  <si>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</si>
  <si>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</si>
  <si>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</si>
  <si>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</si>
  <si>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</si>
  <si>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</si>
  <si>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</si>
  <si>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</si>
  <si>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</si>
  <si>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</si>
  <si>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</si>
  <si>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</si>
  <si>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</si>
  <si>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</si>
  <si>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</si>
  <si>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</si>
  <si>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</si>
  <si>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</si>
  <si>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</si>
  <si>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</si>
  <si>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</si>
  <si>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</si>
  <si>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</si>
  <si>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</si>
  <si>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</si>
  <si>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</si>
  <si>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</si>
  <si>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</si>
  <si>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</si>
  <si>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</si>
  <si>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</si>
  <si>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</si>
  <si>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</si>
  <si>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</si>
  <si>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</si>
  <si>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</si>
  <si>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</si>
  <si>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</si>
  <si>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</si>
  <si>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</si>
  <si>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</si>
  <si>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</si>
  <si>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</si>
  <si>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</si>
  <si>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</si>
  <si>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</si>
  <si>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</si>
  <si>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</si>
  <si>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</si>
  <si>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</si>
  <si>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</si>
  <si>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</si>
  <si>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</si>
  <si>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</si>
  <si>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</si>
  <si>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</si>
  <si>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</si>
  <si>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</si>
  <si>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</si>
  <si>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</si>
  <si>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</si>
  <si>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</si>
  <si>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</si>
  <si>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</si>
  <si>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</si>
  <si>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</si>
  <si>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</si>
  <si>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</si>
  <si>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</si>
  <si>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</si>
  <si>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</si>
  <si>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</si>
  <si>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</si>
  <si>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</si>
  <si>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</si>
  <si>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</si>
  <si>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</si>
  <si>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</si>
  <si>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</si>
  <si>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</si>
  <si>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</si>
  <si>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</si>
  <si>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</si>
  <si>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</si>
  <si>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</si>
  <si>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</si>
  <si>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</si>
  <si>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</si>
  <si>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</si>
  <si>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</si>
  <si>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</si>
  <si>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</si>
  <si>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</si>
  <si>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</si>
  <si>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</si>
  <si>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</si>
  <si>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</si>
  <si>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</si>
  <si>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</si>
  <si>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</si>
  <si>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</si>
  <si>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</si>
  <si>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</si>
  <si>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</si>
  <si>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</si>
  <si>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</si>
  <si>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</si>
  <si>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</si>
  <si>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</si>
  <si>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</si>
  <si>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</si>
  <si>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</si>
  <si>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</si>
  <si>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</si>
  <si>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</si>
  <si>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</si>
  <si>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</si>
  <si>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</si>
  <si>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</si>
  <si>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</si>
  <si>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</si>
  <si>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</si>
  <si>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</si>
  <si>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</si>
  <si>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</si>
  <si>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</si>
  <si>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</si>
  <si>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</si>
  <si>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</si>
  <si>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</si>
  <si>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</si>
  <si>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</si>
  <si>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</si>
  <si>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</si>
  <si>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</si>
  <si>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</si>
  <si>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</si>
  <si>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</si>
  <si>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</si>
  <si>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</si>
  <si>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</si>
  <si>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</si>
  <si>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</si>
  <si>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</si>
  <si>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</si>
  <si>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</si>
  <si>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</si>
  <si>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</si>
  <si>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</si>
  <si>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</si>
  <si>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</si>
  <si>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</si>
  <si>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</si>
  <si>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</si>
  <si>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</si>
  <si>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</si>
  <si>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</si>
  <si>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</si>
  <si>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</si>
  <si>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</si>
  <si>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</si>
  <si>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</si>
  <si>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</si>
  <si>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</si>
  <si>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</si>
  <si>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</si>
  <si>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</si>
  <si>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</si>
  <si>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</si>
  <si>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</si>
  <si>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</si>
  <si>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</si>
  <si>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</si>
  <si>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</si>
  <si>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</si>
  <si>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</si>
  <si>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</si>
  <si>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</si>
  <si>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</si>
  <si>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</si>
  <si>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</si>
  <si>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21-20-2020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</si>
  <si>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</si>
  <si>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</si>
  <si>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</si>
  <si>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</si>
  <si>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</si>
  <si>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</si>
  <si>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</si>
  <si>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</si>
  <si>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</si>
  <si>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</si>
  <si>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</si>
  <si>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</si>
  <si>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</si>
  <si>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</si>
  <si>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</si>
  <si>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</si>
  <si>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</si>
  <si>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</si>
  <si>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</si>
  <si>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</si>
  <si>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</si>
  <si>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</si>
  <si>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</si>
  <si>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</si>
  <si>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</si>
  <si>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</si>
  <si>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</si>
  <si>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</si>
  <si>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</si>
  <si>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</si>
  <si>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</si>
  <si>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</si>
  <si>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</si>
  <si>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</si>
  <si>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</si>
  <si>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</si>
  <si>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</si>
  <si>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</si>
  <si>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</si>
  <si>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</si>
  <si>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</si>
  <si>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</si>
  <si>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</si>
  <si>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</si>
  <si>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</si>
  <si>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</si>
  <si>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</si>
  <si>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</si>
  <si>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</si>
  <si>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</si>
  <si>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</si>
  <si>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</si>
  <si>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</si>
  <si>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</si>
  <si>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</si>
  <si>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</si>
  <si>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</si>
  <si>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</si>
  <si>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</si>
  <si>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</si>
  <si>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</si>
  <si>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</si>
  <si>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Boca Chica</t>
  </si>
  <si>
    <t>San Lorenzo</t>
  </si>
  <si>
    <t>Besiko</t>
  </si>
  <si>
    <t>Boca del Monte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</si>
  <si>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</si>
  <si>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</si>
  <si>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</si>
  <si>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</si>
  <si>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</si>
  <si>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</si>
  <si>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</si>
  <si>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</si>
  <si>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</si>
  <si>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</si>
  <si>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</si>
  <si>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</si>
  <si>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</si>
  <si>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</si>
  <si>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</si>
  <si>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</si>
  <si>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</si>
  <si>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</si>
  <si>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</si>
  <si>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</si>
  <si>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</si>
  <si>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</si>
  <si>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</si>
  <si>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</si>
  <si>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</si>
  <si>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</si>
  <si>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</si>
  <si>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</si>
  <si>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</si>
  <si>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</si>
  <si>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</si>
  <si>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</si>
  <si>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</si>
  <si>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</si>
  <si>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</si>
  <si>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</si>
  <si>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</si>
  <si>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</si>
  <si>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</si>
  <si>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</si>
  <si>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</si>
  <si>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</si>
  <si>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</si>
  <si>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</si>
  <si>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</si>
  <si>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</si>
  <si>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</si>
  <si>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</si>
  <si>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</si>
  <si>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</si>
  <si>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</si>
  <si>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</si>
  <si>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</si>
  <si>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</si>
  <si>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</si>
  <si>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</si>
  <si>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</si>
  <si>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</si>
  <si>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</si>
  <si>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</si>
  <si>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</si>
  <si>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</si>
  <si>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</si>
  <si>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</si>
  <si>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</si>
  <si>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</si>
  <si>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</si>
  <si>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</si>
  <si>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</si>
  <si>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</si>
  <si>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</si>
  <si>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</si>
  <si>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</si>
  <si>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</si>
  <si>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</si>
  <si>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</si>
  <si>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</si>
  <si>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</si>
  <si>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</si>
  <si>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</si>
  <si>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</si>
  <si>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</si>
  <si>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</si>
  <si>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</si>
  <si>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</si>
  <si>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</si>
  <si>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</si>
  <si>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</si>
  <si>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</si>
  <si>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</si>
  <si>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</si>
  <si>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</si>
  <si>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</si>
  <si>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</si>
  <si>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</si>
  <si>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</si>
  <si>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</si>
  <si>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</si>
  <si>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</si>
  <si>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</si>
  <si>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</si>
  <si>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</si>
  <si>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</si>
  <si>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</si>
  <si>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</si>
  <si>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</si>
  <si>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</si>
  <si>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</si>
  <si>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</si>
  <si>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</si>
  <si>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</si>
  <si>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</si>
  <si>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</si>
  <si>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</si>
  <si>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</si>
  <si>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</si>
  <si>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</si>
  <si>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</si>
  <si>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</si>
  <si>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</si>
  <si>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</si>
  <si>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</si>
  <si>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</si>
  <si>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</si>
  <si>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</si>
  <si>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</si>
  <si>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</si>
  <si>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</si>
  <si>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</si>
  <si>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</si>
  <si>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</si>
  <si>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</si>
  <si>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</si>
  <si>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</si>
  <si>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</si>
  <si>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</si>
  <si>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</si>
  <si>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</si>
  <si>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</si>
  <si>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</si>
  <si>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</si>
  <si>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</si>
  <si>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</si>
  <si>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</si>
  <si>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</si>
  <si>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</si>
  <si>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</si>
  <si>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</si>
  <si>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</si>
  <si>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</si>
  <si>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</si>
  <si>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</si>
  <si>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</si>
  <si>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</si>
  <si>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</si>
  <si>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</si>
  <si>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</si>
  <si>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</si>
  <si>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</si>
  <si>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</si>
  <si>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</si>
  <si>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</si>
  <si>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</si>
  <si>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</si>
  <si>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</si>
  <si>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</si>
  <si>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</si>
  <si>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</si>
  <si>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</si>
  <si>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</si>
  <si>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</si>
  <si>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</si>
  <si>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</si>
  <si>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</si>
  <si>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</si>
  <si>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</si>
  <si>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</si>
  <si>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</si>
  <si>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</si>
  <si>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</si>
  <si>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</si>
  <si>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</si>
  <si>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</si>
  <si>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</si>
  <si>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</si>
  <si>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</si>
  <si>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</si>
  <si>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</si>
  <si>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</si>
  <si>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</si>
  <si>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</si>
  <si>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</si>
  <si>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</si>
  <si>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</si>
  <si>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</si>
  <si>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</si>
  <si>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</si>
  <si>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</si>
  <si>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</si>
  <si>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</si>
  <si>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</si>
  <si>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</si>
  <si>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</si>
  <si>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</si>
  <si>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</si>
  <si>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</si>
  <si>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</si>
  <si>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</si>
  <si>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</si>
  <si>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</si>
  <si>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</si>
  <si>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</si>
  <si>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</si>
  <si>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</si>
  <si>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</si>
  <si>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</si>
  <si>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</si>
  <si>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</si>
  <si>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</si>
  <si>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</si>
  <si>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</si>
  <si>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</si>
  <si>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</si>
  <si>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</si>
  <si>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</si>
  <si>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</si>
  <si>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</si>
  <si>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</si>
  <si>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</si>
  <si>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</si>
  <si>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</si>
  <si>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</si>
  <si>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</si>
  <si>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</si>
  <si>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</si>
  <si>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</si>
  <si>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</si>
  <si>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</si>
  <si>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</si>
  <si>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</si>
  <si>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</si>
  <si>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</si>
  <si>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</si>
  <si>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</si>
  <si>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</si>
  <si>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</si>
  <si>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</si>
  <si>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</si>
  <si>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</si>
  <si>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</si>
  <si>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</si>
  <si>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</si>
  <si>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</si>
  <si>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</si>
  <si>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</si>
  <si>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</si>
  <si>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</si>
  <si>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</si>
  <si>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</si>
  <si>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</si>
  <si>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</si>
  <si>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</si>
  <si>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</si>
  <si>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</si>
  <si>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</si>
  <si>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</si>
  <si>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</si>
  <si>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</si>
  <si>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</si>
  <si>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</si>
  <si>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</si>
  <si>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</si>
  <si>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</si>
  <si>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</si>
  <si>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</si>
  <si>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</si>
  <si>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</si>
  <si>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</si>
  <si>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</si>
  <si>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</si>
  <si>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</si>
  <si>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</si>
  <si>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</si>
  <si>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</si>
  <si>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</si>
  <si>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</si>
  <si>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</si>
  <si>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</si>
  <si>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</si>
  <si>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</si>
  <si>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</si>
  <si>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</si>
  <si>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</si>
  <si>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</si>
  <si>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</si>
  <si>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</si>
  <si>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</si>
  <si>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</si>
  <si>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</si>
  <si>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</si>
  <si>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</si>
  <si>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</si>
  <si>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</si>
  <si>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</si>
  <si>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</si>
  <si>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</si>
  <si>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</si>
  <si>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</si>
  <si>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</si>
  <si>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</si>
  <si>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</si>
  <si>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</si>
  <si>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</si>
  <si>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</si>
  <si>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</si>
  <si>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</si>
  <si>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</si>
  <si>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</si>
  <si>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</si>
  <si>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</si>
  <si>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</si>
  <si>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</si>
  <si>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</si>
  <si>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</si>
  <si>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</si>
  <si>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</si>
  <si>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</si>
  <si>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</si>
  <si>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</si>
  <si>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</si>
  <si>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</si>
  <si>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</si>
  <si>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</si>
  <si>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</si>
  <si>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</si>
  <si>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</si>
  <si>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</si>
  <si>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</si>
  <si>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</si>
  <si>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</si>
  <si>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</si>
  <si>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</si>
  <si>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</si>
  <si>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</si>
  <si>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</si>
  <si>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</si>
  <si>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</si>
  <si>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</si>
  <si>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</si>
  <si>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</si>
  <si>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</si>
  <si>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</si>
  <si>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</si>
  <si>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</si>
  <si>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</si>
  <si>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</si>
  <si>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</si>
  <si>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Rodeo Viejo</t>
  </si>
  <si>
    <t>Rodrigo Luque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</si>
  <si>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</si>
  <si>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</si>
  <si>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</si>
  <si>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</si>
  <si>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</si>
  <si>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</si>
  <si>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</si>
  <si>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</si>
  <si>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</si>
  <si>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</si>
  <si>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</si>
  <si>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</si>
  <si>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</si>
  <si>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José</t>
  </si>
  <si>
    <t>San José  del General (Cabecera)</t>
  </si>
  <si>
    <t>San Juan de Dios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</si>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</sst>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254" totalsRowShown="0">
  <autoFilter ref="B1:CA254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IY14" totalsRowShown="0" headerRowDxfId="3">
  <autoFilter ref="A2:IY14" xr:uid="{4E023B16-8D96-417E-81CC-D158CD34A486}"/>
  <tableColumns count="25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  <tableColumn id="200" xr3:uid="{24298FCA-4881-4D4A-955E-E0C3AB1F39B6}" name="44097"/>
    <tableColumn id="201" xr3:uid="{B201F7F2-D319-4F74-93F4-CCF6782939CC}" name="44098"/>
    <tableColumn id="202" xr3:uid="{EACF1B89-8E18-4A3E-8B44-E735528C0858}" name="44099"/>
    <tableColumn id="203" xr3:uid="{F8A65A55-9AA5-45AD-BCDD-8AA60C22E56E}" name="44100"/>
    <tableColumn id="204" xr3:uid="{D5D502F5-B101-4EED-852A-943C775FE72C}" name="44101"/>
    <tableColumn id="205" xr3:uid="{E4CF7B61-B917-44A5-AD11-7CBDE464447B}" name="44102"/>
    <tableColumn id="206" xr3:uid="{68848D3C-A6AD-4A85-BFE7-A57FD7461290}" name="44103"/>
    <tableColumn id="207" xr3:uid="{AD05E1B7-EA57-4CAA-B108-BF1E96DF931B}" name="44104"/>
    <tableColumn id="208" xr3:uid="{649A6BE7-2AF8-456D-9AE8-364AB7EDA833}" name="44105"/>
    <tableColumn id="209" xr3:uid="{C269E016-A6A2-424B-8229-52A5C0994799}" name="44106"/>
    <tableColumn id="210" xr3:uid="{ED136606-B81E-47BD-86DB-C2D60549338E}" name="44107"/>
    <tableColumn id="211" xr3:uid="{6F1A6D53-335A-4A30-80FC-D17A535BE962}" name="44108"/>
    <tableColumn id="212" xr3:uid="{269C83AA-EFAF-4381-808C-EE7AAD293EF1}" name="44109"/>
    <tableColumn id="213" xr3:uid="{79C992C3-4BCC-4069-8AE2-AA0AC5934EFA}" name="44110"/>
    <tableColumn id="214" xr3:uid="{4ACF8D33-4EE4-4683-BD65-A6FE7081F0A3}" name="44111"/>
    <tableColumn id="215" xr3:uid="{517D8E95-1F82-4341-B4A8-F259D8263F18}" name="44112"/>
    <tableColumn id="216" xr3:uid="{7EECEFF1-38C7-40FE-9A89-AD52D16B5D9C}" name="44113"/>
    <tableColumn id="217" xr3:uid="{696413D5-DCC0-438B-8BA5-D973B3193A1D}" name="44114"/>
    <tableColumn id="218" xr3:uid="{3F4DDE53-CF0E-4DFC-BDDC-CFB56BE75DA6}" name="44115"/>
    <tableColumn id="219" xr3:uid="{8EC50D9B-2372-45AB-80D7-C3729C204787}" name="44116"/>
    <tableColumn id="220" xr3:uid="{810CF171-56EF-48E0-BB1F-C4F792B6C797}" name="44117"/>
    <tableColumn id="221" xr3:uid="{60B6A775-B44D-4CD1-85C6-0E056987E2B9}" name="44118"/>
    <tableColumn id="222" xr3:uid="{20D1B9FC-2624-44CC-AD64-F5CBF0E5BBDD}" name="44119"/>
    <tableColumn id="223" xr3:uid="{6DEF1C34-8CD1-4670-A395-B56F5249943D}" name="44120"/>
    <tableColumn id="224" xr3:uid="{FFC346D9-411D-40CE-A740-34E8FE40FC62}" name="44121"/>
    <tableColumn id="225" xr3:uid="{013DC7B3-7848-41FF-97A9-A9371570B1F1}" name="44122"/>
    <tableColumn id="226" xr3:uid="{D5B0CC72-17F0-419A-BE70-B9781AD00DC2}" name="44123"/>
    <tableColumn id="227" xr3:uid="{6E604DAD-599E-455A-9404-840587A87621}" name="44124"/>
    <tableColumn id="228" xr3:uid="{C16AFFB3-6E42-48C7-BA11-66B73FB0B63A}" name="44125"/>
    <tableColumn id="229" xr3:uid="{578A7F99-069D-4A96-A677-23A0EFDBD756}" name="44126"/>
    <tableColumn id="230" xr3:uid="{D5EAC61F-EF82-4756-8BED-83F20B18C379}" name="44127"/>
    <tableColumn id="231" xr3:uid="{61B1D1A5-D57D-4D2A-9D33-DB2D21E7AF72}" name="44128"/>
    <tableColumn id="232" xr3:uid="{BD29DBA5-FEE5-4339-8F27-285729B157FB}" name="44129"/>
    <tableColumn id="233" xr3:uid="{E6E08E84-37D3-4842-92E0-7C2E132402AD}" name="44130"/>
    <tableColumn id="234" xr3:uid="{43DA2F58-40B3-42CC-8A8D-4925C6E6819C}" name="44131"/>
    <tableColumn id="235" xr3:uid="{91470F2E-70EC-4606-9ECC-C1D69AEDA939}" name="44132"/>
    <tableColumn id="236" xr3:uid="{21B3A9D7-AF6C-4E2B-B38D-3BD6E36D66EA}" name="44133"/>
    <tableColumn id="237" xr3:uid="{76F98DD6-5045-428B-9B90-A7012AD08C05}" name="44134"/>
    <tableColumn id="238" xr3:uid="{ECA080B4-1986-427B-810B-8DA7C76DC29A}" name="44135"/>
    <tableColumn id="239" xr3:uid="{37ECCCFE-1C0F-460B-B6A3-52D076709E0E}" name="44136"/>
    <tableColumn id="240" xr3:uid="{592D2352-00D4-4955-8FE8-36FF9E022C2E}" name="44137"/>
    <tableColumn id="241" xr3:uid="{AEA93CFC-3BFA-426D-8812-EA233D8C1366}" name="44138"/>
    <tableColumn id="242" xr3:uid="{1ED7B37A-3DE5-4711-A544-EDDEEBC08CBC}" name="44139"/>
    <tableColumn id="243" xr3:uid="{5FDE1E26-CCBC-45AE-A157-08DA7C3D75EE}" name="44140"/>
    <tableColumn id="244" xr3:uid="{63C6FA67-D3E2-43AA-879E-4417CB219B51}" name="44141"/>
    <tableColumn id="245" xr3:uid="{9E28CB29-1A30-47D1-8E3B-475A04640BE1}" name="44142"/>
    <tableColumn id="246" xr3:uid="{539A3ECE-FD00-4143-9E13-E2F6B04F4C4D}" name="44143"/>
    <tableColumn id="247" xr3:uid="{4041DBEB-7D19-4F24-9C24-BE4EB0A39FF4}" name="44144"/>
    <tableColumn id="248" xr3:uid="{6B2E82B4-526D-4D62-AC7C-C3CF8DC48FE2}" name="44145"/>
    <tableColumn id="249" xr3:uid="{71360E8A-3E9D-429D-82C4-FB285D035D8D}" name="44146"/>
    <tableColumn id="250" xr3:uid="{F3446C9C-4FD9-498C-BA84-4F685C9DFF70}" name="44147"/>
    <tableColumn id="251" xr3:uid="{75FB6E12-D09E-4F53-A58A-0F61915BE847}" name="44148"/>
    <tableColumn id="252" xr3:uid="{DEDBC2C7-9EC3-4F9A-B608-7EF508A0A948}" name="44149"/>
    <tableColumn id="253" xr3:uid="{617EBFFC-00B7-466E-B156-F597F1BB6FB7}" name="44150"/>
    <tableColumn id="254" xr3:uid="{33F26EE7-4515-4D05-B2A7-EEA0E263D1B2}" name="44151"/>
    <tableColumn id="255" xr3:uid="{FEF009E9-29BF-4DE3-9A77-F464BB71B391}" name="44152"/>
    <tableColumn id="256" xr3:uid="{F335F896-B3A0-4761-B20D-B2165E3C82EA}" name="44153"/>
    <tableColumn id="257" xr3:uid="{02F920D3-501D-46A3-9BE1-073FAE213FDA}" name="44154"/>
    <tableColumn id="258" xr3:uid="{9BDDA7B6-CEE3-446F-B37E-5AAD88C36EBD}" name="44155"/>
    <tableColumn id="259" xr3:uid="{4A1BD608-A4FC-4440-93D6-56CC0BD8BDC7}" name="44156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3622" totalsRowShown="0" headerRowDxfId="2">
  <autoFilter ref="B1:E362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Y240" activePane="bottomRight" state="frozen"/>
      <selection pane="bottomRight" activeCell="BZ255" sqref="BZ25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200" s="3">
        <v>44097</v>
      </c>
      <c r="B200" s="22">
        <v>44097</v>
      </c>
      <c r="C200" s="10">
        <v>107990</v>
      </c>
      <c r="D200">
        <f>IFERROR(C200-C199,"")</f>
        <v>706</v>
      </c>
      <c r="E200" s="10">
        <v>2291</v>
      </c>
      <c r="F200">
        <f>E200-E199</f>
        <v>6</v>
      </c>
      <c r="G200" s="10">
        <v>84437</v>
      </c>
      <c r="H200">
        <f>G200-G199</f>
        <v>1119</v>
      </c>
      <c r="I200">
        <f>+IFERROR(C200-E200-G200,"")</f>
        <v>21262</v>
      </c>
      <c r="J200">
        <f>+IFERROR(I200-I199,"")</f>
        <v>-419</v>
      </c>
      <c r="K200">
        <f>+IFERROR(E200/C200,"")</f>
        <v>2.1214927308084081E-2</v>
      </c>
      <c r="L200">
        <f>+IFERROR(G200/C200,"")</f>
        <v>0.7818964718955459</v>
      </c>
      <c r="M200">
        <f>+IFERROR(I200/C200,"")</f>
        <v>0.19688860079637002</v>
      </c>
      <c r="N200" s="22">
        <f>+IFERROR(D200/C200,"")</f>
        <v>6.5376423742939159E-3</v>
      </c>
      <c r="O200">
        <f>+IFERROR(F200/E200,"")</f>
        <v>2.6189436927106066E-3</v>
      </c>
      <c r="P200">
        <f>+IFERROR(H200/G200,"")</f>
        <v>1.3252484100572025E-2</v>
      </c>
      <c r="Q200">
        <f>+IFERROR(J200/I200,"")</f>
        <v>-1.9706518671808861E-2</v>
      </c>
      <c r="R200" s="22">
        <f>+IFERROR(C200/3.974,"")</f>
        <v>27174.131857070959</v>
      </c>
      <c r="S200" s="22">
        <f>+IFERROR(E200/3.974,"")</f>
        <v>576.49723200805226</v>
      </c>
      <c r="T200" s="22">
        <f>+IFERROR(G200/3.974,"")</f>
        <v>21247.357825868141</v>
      </c>
      <c r="U200" s="22">
        <f>+IFERROR(I200/3.974,"")</f>
        <v>5350.2767991947658</v>
      </c>
      <c r="V200" s="10">
        <v>447769</v>
      </c>
      <c r="W200">
        <f>V200-V199</f>
        <v>5520</v>
      </c>
      <c r="X200" s="22">
        <f>IFERROR(W200-W199,0)</f>
        <v>977</v>
      </c>
      <c r="Y200" s="35">
        <f>IFERROR(V200/3.974,0)</f>
        <v>112674.63512833416</v>
      </c>
      <c r="Z200" s="10">
        <v>336229</v>
      </c>
      <c r="AA200" s="2">
        <f>Z200-Z199</f>
        <v>4814</v>
      </c>
      <c r="AB200" s="29">
        <f>IFERROR(Z200/V200,0)</f>
        <v>0.7508983426722261</v>
      </c>
      <c r="AC200" s="32">
        <f>IFERROR(AA200-AA199,0)</f>
        <v>745</v>
      </c>
      <c r="AD200">
        <f>V200-Z200</f>
        <v>111540</v>
      </c>
      <c r="AE200" s="1">
        <f>AD200-AD199</f>
        <v>706</v>
      </c>
      <c r="AF200" s="29">
        <f>IFERROR(AD200/V200,0)</f>
        <v>0.24910165732777392</v>
      </c>
      <c r="AG200" s="32">
        <f>IFERROR(AE200-AE199,0)</f>
        <v>232</v>
      </c>
      <c r="AH200" s="34">
        <f>IFERROR(AE200/W200,0)</f>
        <v>0.12789855072463768</v>
      </c>
      <c r="AI200" s="34">
        <f>IFERROR(AD200/3.974,0)</f>
        <v>28067.438349270255</v>
      </c>
      <c r="AJ200" s="10">
        <v>20060</v>
      </c>
      <c r="AK200" s="2">
        <f>AJ200-AJ199</f>
        <v>-418</v>
      </c>
      <c r="AL200" s="2">
        <f>IFERROR(AJ200/AJ199,0)-1</f>
        <v>-2.0412149623986742E-2</v>
      </c>
      <c r="AM200" s="34">
        <f>IFERROR(AJ200/3.974,0)</f>
        <v>5047.8107700050323</v>
      </c>
      <c r="AN200" s="34">
        <f>IFERROR(AJ200/C200," ")</f>
        <v>0.18575794055005093</v>
      </c>
      <c r="AO200" s="10">
        <v>356</v>
      </c>
      <c r="AP200">
        <f>AO200-AO199</f>
        <v>-19</v>
      </c>
      <c r="AQ200">
        <f>IFERROR(AO200/AO199,0)-1</f>
        <v>-5.0666666666666638E-2</v>
      </c>
      <c r="AR200" s="34">
        <f>IFERROR(AO200/3.974,0)</f>
        <v>89.582284851534979</v>
      </c>
      <c r="AS200" s="10">
        <v>724</v>
      </c>
      <c r="AT200" s="2">
        <f>AS200-AS199</f>
        <v>17</v>
      </c>
      <c r="AU200" s="2">
        <f>IFERROR(AS200/AS199,0)-1</f>
        <v>2.4045261669024098E-2</v>
      </c>
      <c r="AV200" s="34">
        <f>IFERROR(AS200/3.974,0)</f>
        <v>182.18419728233516</v>
      </c>
      <c r="AW200" s="80">
        <f>IFERROR(AS200/C200," ")</f>
        <v>6.7043244744883785E-3</v>
      </c>
      <c r="AX200" s="10">
        <v>122</v>
      </c>
      <c r="AY200">
        <f>AX200-AX199</f>
        <v>1</v>
      </c>
      <c r="AZ200" s="22">
        <f>IFERROR(AX200/AX199,0)-1</f>
        <v>8.2644628099173278E-3</v>
      </c>
      <c r="BA200" s="35">
        <f>IFERROR(AX200/3.974,0)</f>
        <v>30.699547055863107</v>
      </c>
      <c r="BB200" s="51">
        <f>IFERROR(AX200/C200," ")</f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>IFERROR(BC200-BC199,0)</f>
        <v>-419</v>
      </c>
      <c r="BE200" s="51">
        <f>IFERROR(BC200/BC199,0)-1</f>
        <v>-1.932567685992348E-2</v>
      </c>
      <c r="BF200" s="35">
        <f>IFERROR(BC200/3.974,0)</f>
        <v>5350.2767991947658</v>
      </c>
      <c r="BG200" s="35">
        <f>IFERROR(BC200/C200," ")</f>
        <v>0.19688860079637002</v>
      </c>
      <c r="BH200" s="45">
        <v>16323</v>
      </c>
      <c r="BI200" s="48">
        <f>IFERROR((BH200-BH199), 0)</f>
        <v>128</v>
      </c>
      <c r="BJ200" s="14">
        <v>44669</v>
      </c>
      <c r="BK200" s="48">
        <f>IFERROR((BJ200-BJ199),0)</f>
        <v>303</v>
      </c>
      <c r="BL200" s="14">
        <v>32505</v>
      </c>
      <c r="BM200" s="48">
        <f>IFERROR((BL200-BL199),0)</f>
        <v>198</v>
      </c>
      <c r="BN200" s="14">
        <v>12060</v>
      </c>
      <c r="BO200" s="48">
        <f>IFERROR((BN200-BN199),0)</f>
        <v>70</v>
      </c>
      <c r="BP200" s="14">
        <v>2433</v>
      </c>
      <c r="BQ200" s="48">
        <f>IFERROR((BP200-BP199),0)</f>
        <v>7</v>
      </c>
      <c r="BR200" s="16">
        <v>21</v>
      </c>
      <c r="BS200" s="24">
        <f>IFERROR((BR200-BR199),0)</f>
        <v>0</v>
      </c>
      <c r="BT200" s="16">
        <v>117</v>
      </c>
      <c r="BU200" s="24">
        <f>IFERROR((BT200-BT199),0)</f>
        <v>0</v>
      </c>
      <c r="BV200" s="16">
        <v>492</v>
      </c>
      <c r="BW200" s="24">
        <f>IFERROR((BV200-BV199),0)</f>
        <v>2</v>
      </c>
      <c r="BX200" s="16">
        <v>1090</v>
      </c>
      <c r="BY200" s="24">
        <f>IFERROR((BX200-BX199),0)</f>
        <v>4</v>
      </c>
      <c r="BZ200" s="21">
        <v>571</v>
      </c>
      <c r="CA200" s="27">
        <f>IFERROR((BZ200-BZ199),0)</f>
        <v>0</v>
      </c>
    </row>
    <row r="201" spans="1:79">
      <c r="A201" s="3">
        <v>44098</v>
      </c>
      <c r="B201" s="22">
        <v>44098</v>
      </c>
      <c r="C201" s="10">
        <v>108726</v>
      </c>
      <c r="D201">
        <f>IFERROR(C201-C200,"")</f>
        <v>736</v>
      </c>
      <c r="E201" s="10">
        <v>2297</v>
      </c>
      <c r="F201">
        <f>E201-E200</f>
        <v>6</v>
      </c>
      <c r="G201" s="10">
        <v>85494</v>
      </c>
      <c r="H201">
        <f>G201-G200</f>
        <v>1057</v>
      </c>
      <c r="I201">
        <f>+IFERROR(C201-E201-G201,"")</f>
        <v>20935</v>
      </c>
      <c r="J201">
        <f>+IFERROR(I201-I200,"")</f>
        <v>-327</v>
      </c>
      <c r="K201">
        <f>+IFERROR(E201/C201,"")</f>
        <v>2.1126501480786566E-2</v>
      </c>
      <c r="L201">
        <f>+IFERROR(G201/C201,"")</f>
        <v>0.78632525798796971</v>
      </c>
      <c r="M201">
        <f>+IFERROR(I201/C201,"")</f>
        <v>0.19254824053124367</v>
      </c>
      <c r="N201" s="22">
        <f>+IFERROR(D201/C201,"")</f>
        <v>6.7693100086455857E-3</v>
      </c>
      <c r="O201">
        <f>+IFERROR(F201/E201,"")</f>
        <v>2.6121027427078798E-3</v>
      </c>
      <c r="P201">
        <f>+IFERROR(H201/G201,"")</f>
        <v>1.236344070928954E-2</v>
      </c>
      <c r="Q201">
        <f>+IFERROR(J201/I201,"")</f>
        <v>-1.5619775495581563E-2</v>
      </c>
      <c r="R201" s="22">
        <f>+IFERROR(C201/3.974,"")</f>
        <v>27359.33568193256</v>
      </c>
      <c r="S201" s="22">
        <f>+IFERROR(E201/3.974,"")</f>
        <v>578.0070457976849</v>
      </c>
      <c r="T201" s="22">
        <f>+IFERROR(G201/3.974,"")</f>
        <v>21513.336688475087</v>
      </c>
      <c r="U201" s="22">
        <f>+IFERROR(I201/3.974,"")</f>
        <v>5267.9919476597879</v>
      </c>
      <c r="V201" s="10">
        <v>453919</v>
      </c>
      <c r="W201">
        <f>V201-V200</f>
        <v>6150</v>
      </c>
      <c r="X201" s="22">
        <f>IFERROR(W201-W200,0)</f>
        <v>630</v>
      </c>
      <c r="Y201" s="35">
        <f>IFERROR(V201/3.974,0)</f>
        <v>114222.19426270759</v>
      </c>
      <c r="Z201" s="10">
        <v>341643</v>
      </c>
      <c r="AA201" s="22">
        <f>Z201-Z200</f>
        <v>5414</v>
      </c>
      <c r="AB201" s="28">
        <f>IFERROR(Z201/V201,0)</f>
        <v>0.75265190485527156</v>
      </c>
      <c r="AC201" s="31">
        <f>IFERROR(AA201-AA200,0)</f>
        <v>600</v>
      </c>
      <c r="AD201">
        <f>V201-Z201</f>
        <v>112276</v>
      </c>
      <c r="AE201">
        <f>AD201-AD200</f>
        <v>736</v>
      </c>
      <c r="AF201" s="28">
        <f>IFERROR(AD201/V201,0)</f>
        <v>0.24734809514472847</v>
      </c>
      <c r="AG201" s="31">
        <f>IFERROR(AE201-AE200,0)</f>
        <v>30</v>
      </c>
      <c r="AH201" s="35">
        <f>IFERROR(AE201/W201,0)</f>
        <v>0.11967479674796748</v>
      </c>
      <c r="AI201" s="35">
        <f>IFERROR(AD201/3.974,0)</f>
        <v>28252.642174131855</v>
      </c>
      <c r="AJ201" s="10">
        <v>19759</v>
      </c>
      <c r="AK201" s="22">
        <f>AJ201-AJ200</f>
        <v>-301</v>
      </c>
      <c r="AL201" s="22">
        <f>IFERROR(AJ201/AJ200,0)-1</f>
        <v>-1.500498504486536E-2</v>
      </c>
      <c r="AM201" s="35">
        <f>IFERROR(AJ201/3.974,0)</f>
        <v>4972.0684448917964</v>
      </c>
      <c r="AN201" s="35">
        <f>IFERROR(AJ201/C201," ")</f>
        <v>0.18173206040873388</v>
      </c>
      <c r="AO201" s="10">
        <v>347</v>
      </c>
      <c r="AP201">
        <f>AO201-AO200</f>
        <v>-9</v>
      </c>
      <c r="AQ201">
        <f>IFERROR(AO201/AO200,0)-1</f>
        <v>-2.5280898876404501E-2</v>
      </c>
      <c r="AR201" s="35">
        <f>IFERROR(AO201/3.974,0)</f>
        <v>87.317564167086061</v>
      </c>
      <c r="AS201" s="10">
        <v>701</v>
      </c>
      <c r="AT201" s="22">
        <f>AS201-AS200</f>
        <v>-23</v>
      </c>
      <c r="AU201" s="22">
        <f>IFERROR(AS201/AS200,0)-1</f>
        <v>-3.1767955801104919E-2</v>
      </c>
      <c r="AV201" s="35">
        <f>IFERROR(AS201/3.974,0)</f>
        <v>176.39657775541016</v>
      </c>
      <c r="AW201" s="51">
        <f>IFERROR(AS201/C201," ")</f>
        <v>6.4473998859518426E-3</v>
      </c>
      <c r="AX201" s="10">
        <v>128</v>
      </c>
      <c r="AY201">
        <f>AX201-AX200</f>
        <v>6</v>
      </c>
      <c r="AZ201" s="22">
        <f>IFERROR(AX201/AX200,0)-1</f>
        <v>4.9180327868852514E-2</v>
      </c>
      <c r="BA201" s="35">
        <f>IFERROR(AX201/3.974,0)</f>
        <v>32.209360845495723</v>
      </c>
      <c r="BB201" s="51">
        <f>IFERROR(AX201/C201," ")</f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>IFERROR(BC201-BC200,0)</f>
        <v>-327</v>
      </c>
      <c r="BE201" s="51">
        <f>IFERROR(BC201/BC200,0)-1</f>
        <v>-1.5379550371554918E-2</v>
      </c>
      <c r="BF201" s="35">
        <f>IFERROR(BC201/3.974,0)</f>
        <v>5267.9919476597879</v>
      </c>
      <c r="BG201" s="35">
        <f>IFERROR(BC201/C201," ")</f>
        <v>0.19254824053124367</v>
      </c>
      <c r="BH201" s="45">
        <v>16501</v>
      </c>
      <c r="BI201" s="48">
        <f>IFERROR((BH201-BH200), 0)</f>
        <v>178</v>
      </c>
      <c r="BJ201" s="14">
        <v>44882</v>
      </c>
      <c r="BK201" s="48">
        <f>IFERROR((BJ201-BJ200),0)</f>
        <v>213</v>
      </c>
      <c r="BL201" s="14">
        <v>32733</v>
      </c>
      <c r="BM201" s="48">
        <f>IFERROR((BL201-BL200),0)</f>
        <v>228</v>
      </c>
      <c r="BN201" s="14">
        <v>12157</v>
      </c>
      <c r="BO201" s="48">
        <f>IFERROR((BN201-BN200),0)</f>
        <v>97</v>
      </c>
      <c r="BP201" s="14">
        <v>2453</v>
      </c>
      <c r="BQ201" s="48">
        <f>IFERROR((BP201-BP200),0)</f>
        <v>20</v>
      </c>
      <c r="BR201" s="57">
        <v>21</v>
      </c>
      <c r="BS201" s="53">
        <f>IFERROR((BR201-BR200),0)</f>
        <v>0</v>
      </c>
      <c r="BT201" s="57">
        <v>117</v>
      </c>
      <c r="BU201" s="53">
        <f>IFERROR((BT201-BT200),0)</f>
        <v>0</v>
      </c>
      <c r="BV201" s="57">
        <v>492</v>
      </c>
      <c r="BW201" s="53">
        <f>IFERROR((BV201-BV200),0)</f>
        <v>0</v>
      </c>
      <c r="BX201" s="57">
        <v>1094</v>
      </c>
      <c r="BY201" s="53">
        <f>IFERROR((BX201-BX200),0)</f>
        <v>4</v>
      </c>
      <c r="BZ201" s="21">
        <v>573</v>
      </c>
      <c r="CA201" s="27">
        <f>IFERROR((BZ201-BZ200),0)</f>
        <v>2</v>
      </c>
    </row>
    <row r="202" spans="1:79">
      <c r="A202" s="3">
        <v>44099</v>
      </c>
      <c r="B202" s="22">
        <v>44099</v>
      </c>
      <c r="C202" s="10">
        <v>109431</v>
      </c>
      <c r="D202">
        <f>IFERROR(C202-C201,"")</f>
        <v>705</v>
      </c>
      <c r="E202" s="10">
        <v>2311</v>
      </c>
      <c r="F202">
        <f>E202-E201</f>
        <v>14</v>
      </c>
      <c r="G202" s="10">
        <v>86158</v>
      </c>
      <c r="H202">
        <f>G202-G201</f>
        <v>664</v>
      </c>
      <c r="I202">
        <f>+IFERROR(C202-E202-G202,"")</f>
        <v>20962</v>
      </c>
      <c r="J202">
        <f>+IFERROR(I202-I201,"")</f>
        <v>27</v>
      </c>
      <c r="K202">
        <f>+IFERROR(E202/C202,"")</f>
        <v>2.1118330272043569E-2</v>
      </c>
      <c r="L202">
        <f>+IFERROR(G202/C202,"")</f>
        <v>0.78732717420109477</v>
      </c>
      <c r="M202">
        <f>+IFERROR(I202/C202,"")</f>
        <v>0.19155449552686168</v>
      </c>
      <c r="N202" s="22">
        <f>+IFERROR(D202/C202,"")</f>
        <v>6.4424157688406395E-3</v>
      </c>
      <c r="O202">
        <f>+IFERROR(F202/E202,"")</f>
        <v>6.0579835569017741E-3</v>
      </c>
      <c r="P202">
        <f>+IFERROR(H202/G202,"")</f>
        <v>7.7067712806703961E-3</v>
      </c>
      <c r="Q202">
        <f>+IFERROR(J202/I202,"")</f>
        <v>1.288045033870814E-3</v>
      </c>
      <c r="R202" s="22">
        <f>+IFERROR(C202/3.974,"")</f>
        <v>27536.738802214393</v>
      </c>
      <c r="S202" s="22">
        <f>+IFERROR(E202/3.974,"")</f>
        <v>581.52994464016103</v>
      </c>
      <c r="T202" s="22">
        <f>+IFERROR(G202/3.974,"")</f>
        <v>21680.422747861096</v>
      </c>
      <c r="U202" s="22">
        <f>+IFERROR(I202/3.974,"")</f>
        <v>5274.7861097131354</v>
      </c>
      <c r="V202" s="10">
        <v>459451</v>
      </c>
      <c r="W202">
        <f>V202-V201</f>
        <v>5532</v>
      </c>
      <c r="X202" s="22">
        <f>IFERROR(W202-W201,0)</f>
        <v>-618</v>
      </c>
      <c r="Y202" s="35">
        <f>IFERROR(V202/3.974,0)</f>
        <v>115614.24257674886</v>
      </c>
      <c r="Z202" s="10">
        <v>346470</v>
      </c>
      <c r="AA202" s="2">
        <f>Z202-Z201</f>
        <v>4827</v>
      </c>
      <c r="AB202" s="29">
        <f>IFERROR(Z202/V202,0)</f>
        <v>0.75409564893753633</v>
      </c>
      <c r="AC202" s="32">
        <f>IFERROR(AA202-AA201,0)</f>
        <v>-587</v>
      </c>
      <c r="AD202">
        <f>V202-Z202</f>
        <v>112981</v>
      </c>
      <c r="AE202" s="1">
        <f>AD202-AD201</f>
        <v>705</v>
      </c>
      <c r="AF202" s="29">
        <f>IFERROR(AD202/V202,0)</f>
        <v>0.24590435106246367</v>
      </c>
      <c r="AG202" s="32">
        <f>IFERROR(AE202-AE201,0)</f>
        <v>-31</v>
      </c>
      <c r="AH202" s="34">
        <f>IFERROR(AE202/W202,0)</f>
        <v>0.12744034707158353</v>
      </c>
      <c r="AI202" s="34">
        <f>IFERROR(AD202/3.974,0)</f>
        <v>28430.045294413689</v>
      </c>
      <c r="AJ202" s="10">
        <v>19777</v>
      </c>
      <c r="AK202" s="2">
        <f>AJ202-AJ201</f>
        <v>18</v>
      </c>
      <c r="AL202" s="2">
        <f>IFERROR(AJ202/AJ201,0)-1</f>
        <v>9.1097727617794888E-4</v>
      </c>
      <c r="AM202" s="34">
        <f>IFERROR(AJ202/3.974,0)</f>
        <v>4976.5978862606944</v>
      </c>
      <c r="AN202" s="34">
        <f>IFERROR(AJ202/C202," ")</f>
        <v>0.1807257541281721</v>
      </c>
      <c r="AO202" s="10">
        <v>352</v>
      </c>
      <c r="AP202">
        <f>AO202-AO201</f>
        <v>5</v>
      </c>
      <c r="AQ202">
        <f>IFERROR(AO202/AO201,0)-1</f>
        <v>1.4409221902017322E-2</v>
      </c>
      <c r="AR202" s="34">
        <f>IFERROR(AO202/3.974,0)</f>
        <v>88.575742325113225</v>
      </c>
      <c r="AS202" s="10">
        <v>712</v>
      </c>
      <c r="AT202" s="2">
        <f>AS202-AS201</f>
        <v>11</v>
      </c>
      <c r="AU202" s="2">
        <f>IFERROR(AS202/AS201,0)-1</f>
        <v>1.5691868758915817E-2</v>
      </c>
      <c r="AV202" s="34">
        <f>IFERROR(AS202/3.974,0)</f>
        <v>179.16456970306996</v>
      </c>
      <c r="AW202" s="80">
        <f>IFERROR(AS202/C202," ")</f>
        <v>6.5063830176092701E-3</v>
      </c>
      <c r="AX202" s="10">
        <v>121</v>
      </c>
      <c r="AY202">
        <f>AX202-AX201</f>
        <v>-7</v>
      </c>
      <c r="AZ202" s="22">
        <f>IFERROR(AX202/AX201,0)-1</f>
        <v>-5.46875E-2</v>
      </c>
      <c r="BA202" s="35">
        <f>IFERROR(AX202/3.974,0)</f>
        <v>30.447911424257672</v>
      </c>
      <c r="BB202" s="51">
        <f>IFERROR(AX202/C202," ")</f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>IFERROR(BC202-BC201,0)</f>
        <v>27</v>
      </c>
      <c r="BE202" s="51">
        <f>IFERROR(BC202/BC201,0)-1</f>
        <v>1.2897062335801568E-3</v>
      </c>
      <c r="BF202" s="35">
        <f>IFERROR(BC202/3.974,0)</f>
        <v>5274.7861097131354</v>
      </c>
      <c r="BG202" s="35">
        <f>IFERROR(BC202/C202," ")</f>
        <v>0.19155449552686168</v>
      </c>
      <c r="BH202" s="45">
        <v>16693</v>
      </c>
      <c r="BI202" s="48">
        <f>IFERROR((BH202-BH201), 0)</f>
        <v>192</v>
      </c>
      <c r="BJ202" s="14">
        <v>45236</v>
      </c>
      <c r="BK202" s="48">
        <f>IFERROR((BJ202-BJ201),0)</f>
        <v>354</v>
      </c>
      <c r="BL202" s="14">
        <v>32794</v>
      </c>
      <c r="BM202" s="48">
        <f>IFERROR((BL202-BL201),0)</f>
        <v>61</v>
      </c>
      <c r="BN202" s="14">
        <v>12235</v>
      </c>
      <c r="BO202" s="48">
        <f>IFERROR((BN202-BN201),0)</f>
        <v>78</v>
      </c>
      <c r="BP202" s="14">
        <v>2473</v>
      </c>
      <c r="BQ202" s="48">
        <f>IFERROR((BP202-BP201),0)</f>
        <v>20</v>
      </c>
      <c r="BR202" s="16">
        <v>21</v>
      </c>
      <c r="BS202" s="24">
        <f>IFERROR((BR202-BR201),0)</f>
        <v>0</v>
      </c>
      <c r="BT202" s="16">
        <v>117</v>
      </c>
      <c r="BU202" s="24">
        <f>IFERROR((BT202-BT201),0)</f>
        <v>0</v>
      </c>
      <c r="BV202" s="16">
        <v>495</v>
      </c>
      <c r="BW202" s="24">
        <f>IFERROR((BV202-BV201),0)</f>
        <v>3</v>
      </c>
      <c r="BX202" s="16">
        <v>1104</v>
      </c>
      <c r="BY202" s="24">
        <f>IFERROR((BX202-BX201),0)</f>
        <v>10</v>
      </c>
      <c r="BZ202" s="21">
        <v>574</v>
      </c>
      <c r="CA202" s="27">
        <f>IFERROR((BZ202-BZ201),0)</f>
        <v>1</v>
      </c>
    </row>
    <row r="203" spans="1:79">
      <c r="A203" s="3">
        <v>44100</v>
      </c>
      <c r="B203" s="22">
        <v>44100</v>
      </c>
      <c r="C203" s="10">
        <v>110108</v>
      </c>
      <c r="D203">
        <f>IFERROR(C203-C202,"")</f>
        <v>677</v>
      </c>
      <c r="E203" s="10">
        <v>2323</v>
      </c>
      <c r="F203">
        <f>E203-E202</f>
        <v>12</v>
      </c>
      <c r="G203" s="10">
        <v>86796</v>
      </c>
      <c r="H203">
        <f>G203-G202</f>
        <v>638</v>
      </c>
      <c r="I203">
        <f>+IFERROR(C203-E203-G203,"")</f>
        <v>20989</v>
      </c>
      <c r="J203">
        <f>+IFERROR(I203-I202,"")</f>
        <v>27</v>
      </c>
      <c r="K203">
        <f>+IFERROR(E203/C203,"")</f>
        <v>2.1097467940567442E-2</v>
      </c>
      <c r="L203">
        <f>+IFERROR(G203/C203,"")</f>
        <v>0.78828059723180877</v>
      </c>
      <c r="M203">
        <f>+IFERROR(I203/C203,"")</f>
        <v>0.1906219348276238</v>
      </c>
      <c r="N203" s="22">
        <f>+IFERROR(D203/C203,"")</f>
        <v>6.1485087368765212E-3</v>
      </c>
      <c r="O203">
        <f>+IFERROR(F203/E203,"")</f>
        <v>5.165733964700818E-3</v>
      </c>
      <c r="P203">
        <f>+IFERROR(H203/G203,"")</f>
        <v>7.350569150652104E-3</v>
      </c>
      <c r="Q203">
        <f>+IFERROR(J203/I203,"")</f>
        <v>1.2863881080566011E-3</v>
      </c>
      <c r="R203" s="22">
        <f>+IFERROR(C203/3.974,"")</f>
        <v>27707.096124811273</v>
      </c>
      <c r="S203" s="22">
        <f>+IFERROR(E203/3.974,"")</f>
        <v>584.5495722194263</v>
      </c>
      <c r="T203" s="22">
        <f>+IFERROR(G203/3.974,"")</f>
        <v>21840.966280825363</v>
      </c>
      <c r="U203" s="22">
        <f>+IFERROR(I203/3.974,"")</f>
        <v>5281.5802717664819</v>
      </c>
      <c r="V203" s="10">
        <v>464739</v>
      </c>
      <c r="W203">
        <f>V203-V202</f>
        <v>5288</v>
      </c>
      <c r="X203" s="22">
        <f>IFERROR(W203-W202,0)</f>
        <v>-244</v>
      </c>
      <c r="Y203" s="35">
        <f>IFERROR(V203/3.974,0)</f>
        <v>116944.89179667841</v>
      </c>
      <c r="Z203" s="10">
        <v>351081</v>
      </c>
      <c r="AA203" s="2">
        <f>Z203-Z202</f>
        <v>4611</v>
      </c>
      <c r="AB203" s="29">
        <f>IFERROR(Z203/V203,0)</f>
        <v>0.75543692265981555</v>
      </c>
      <c r="AC203" s="32">
        <f>IFERROR(AA203-AA202,0)</f>
        <v>-216</v>
      </c>
      <c r="AD203">
        <f>V203-Z203</f>
        <v>113658</v>
      </c>
      <c r="AE203" s="1">
        <f>AD203-AD202</f>
        <v>677</v>
      </c>
      <c r="AF203" s="29">
        <f>IFERROR(AD203/V203,0)</f>
        <v>0.24456307734018448</v>
      </c>
      <c r="AG203" s="32">
        <f>IFERROR(AE203-AE202,0)</f>
        <v>-28</v>
      </c>
      <c r="AH203" s="34">
        <f>IFERROR(AE203/W203,0)</f>
        <v>0.12802571860816944</v>
      </c>
      <c r="AI203" s="34">
        <f>IFERROR(AD203/3.974,0)</f>
        <v>28600.402617010568</v>
      </c>
      <c r="AJ203" s="10">
        <v>19804</v>
      </c>
      <c r="AK203" s="2">
        <f>AJ203-AJ202</f>
        <v>27</v>
      </c>
      <c r="AL203" s="2">
        <f>IFERROR(AJ203/AJ202,0)-1</f>
        <v>1.3652222278404125E-3</v>
      </c>
      <c r="AM203" s="34">
        <f>IFERROR(AJ203/3.974,0)</f>
        <v>4983.3920483140409</v>
      </c>
      <c r="AN203" s="34">
        <f>IFERROR(AJ203/C203," ")</f>
        <v>0.17985977404003342</v>
      </c>
      <c r="AO203" s="10">
        <v>364</v>
      </c>
      <c r="AP203">
        <f>AO203-AO202</f>
        <v>12</v>
      </c>
      <c r="AQ203">
        <f>IFERROR(AO203/AO202,0)-1</f>
        <v>3.4090909090909172E-2</v>
      </c>
      <c r="AR203" s="34">
        <f>IFERROR(AO203/3.974,0)</f>
        <v>91.595369904378458</v>
      </c>
      <c r="AS203" s="10">
        <v>705</v>
      </c>
      <c r="AT203" s="2">
        <f>AS203-AS202</f>
        <v>-7</v>
      </c>
      <c r="AU203" s="2">
        <f>IFERROR(AS203/AS202,0)-1</f>
        <v>-9.8314606741572996E-3</v>
      </c>
      <c r="AV203" s="34">
        <f>IFERROR(AS203/3.974,0)</f>
        <v>177.40312028183189</v>
      </c>
      <c r="AW203" s="80">
        <f>IFERROR(AS203/C203," ")</f>
        <v>6.4028045191993318E-3</v>
      </c>
      <c r="AX203" s="10">
        <v>116</v>
      </c>
      <c r="AY203">
        <f>AX203-AX202</f>
        <v>-5</v>
      </c>
      <c r="AZ203" s="22">
        <f>IFERROR(AX203/AX202,0)-1</f>
        <v>-4.132231404958675E-2</v>
      </c>
      <c r="BA203" s="35">
        <f>IFERROR(AX203/3.974,0)</f>
        <v>29.189733266230498</v>
      </c>
      <c r="BB203" s="51">
        <f>IFERROR(AX203/C203," ")</f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>IFERROR(BC203-BC202,0)</f>
        <v>27</v>
      </c>
      <c r="BE203" s="51">
        <f>IFERROR(BC203/BC202,0)-1</f>
        <v>1.2880450338708105E-3</v>
      </c>
      <c r="BF203" s="35">
        <f>IFERROR(BC203/3.974,0)</f>
        <v>5281.5802717664819</v>
      </c>
      <c r="BG203" s="35">
        <f>IFERROR(BC203/C203," ")</f>
        <v>0.1906219348276238</v>
      </c>
      <c r="BH203" s="45">
        <v>16850</v>
      </c>
      <c r="BI203" s="48">
        <f>IFERROR((BH203-BH202), 0)</f>
        <v>157</v>
      </c>
      <c r="BJ203" s="14">
        <v>45523</v>
      </c>
      <c r="BK203" s="48">
        <f>IFERROR((BJ203-BJ202),0)</f>
        <v>287</v>
      </c>
      <c r="BL203" s="14">
        <v>32941</v>
      </c>
      <c r="BM203" s="48">
        <f>IFERROR((BL203-BL202),0)</f>
        <v>147</v>
      </c>
      <c r="BN203" s="14">
        <v>12308</v>
      </c>
      <c r="BO203" s="48">
        <f>IFERROR((BN203-BN202),0)</f>
        <v>73</v>
      </c>
      <c r="BP203" s="14">
        <v>2486</v>
      </c>
      <c r="BQ203" s="48">
        <f>IFERROR((BP203-BP202),0)</f>
        <v>13</v>
      </c>
      <c r="BR203" s="16">
        <v>21</v>
      </c>
      <c r="BS203" s="24">
        <f>IFERROR((BR203-BR202),0)</f>
        <v>0</v>
      </c>
      <c r="BT203" s="16">
        <v>117</v>
      </c>
      <c r="BU203" s="24">
        <f>IFERROR((BT203-BT202),0)</f>
        <v>0</v>
      </c>
      <c r="BV203" s="16">
        <v>496</v>
      </c>
      <c r="BW203" s="24">
        <f>IFERROR((BV203-BV202),0)</f>
        <v>1</v>
      </c>
      <c r="BX203" s="16">
        <v>1112</v>
      </c>
      <c r="BY203" s="24">
        <f>IFERROR((BX203-BX202),0)</f>
        <v>8</v>
      </c>
      <c r="BZ203" s="21">
        <v>577</v>
      </c>
      <c r="CA203" s="27">
        <f>IFERROR((BZ203-BZ202),0)</f>
        <v>3</v>
      </c>
    </row>
    <row r="204" spans="1:79">
      <c r="A204" s="3">
        <v>44101</v>
      </c>
      <c r="B204" s="22">
        <v>44101</v>
      </c>
      <c r="C204" s="10">
        <v>110555</v>
      </c>
      <c r="D204">
        <f>IFERROR(C204-C203,"")</f>
        <v>447</v>
      </c>
      <c r="E204" s="10">
        <v>2340</v>
      </c>
      <c r="F204">
        <f>E204-E203</f>
        <v>17</v>
      </c>
      <c r="G204" s="10">
        <v>87215</v>
      </c>
      <c r="H204">
        <f>G204-G203</f>
        <v>419</v>
      </c>
      <c r="I204">
        <f>+IFERROR(C204-E204-G204,"")</f>
        <v>21000</v>
      </c>
      <c r="J204">
        <f>+IFERROR(I204-I203,"")</f>
        <v>11</v>
      </c>
      <c r="K204">
        <f>+IFERROR(E204/C204,"")</f>
        <v>2.1165935507213605E-2</v>
      </c>
      <c r="L204">
        <f>+IFERROR(G204/C204,"")</f>
        <v>0.78888336122292069</v>
      </c>
      <c r="M204">
        <f>+IFERROR(I204/C204,"")</f>
        <v>0.18995070326986568</v>
      </c>
      <c r="N204" s="22">
        <f>+IFERROR(D204/C204,"")</f>
        <v>4.0432363981728553E-3</v>
      </c>
      <c r="O204">
        <f>+IFERROR(F204/E204,"")</f>
        <v>7.2649572649572652E-3</v>
      </c>
      <c r="P204">
        <f>+IFERROR(H204/G204,"")</f>
        <v>4.8042194576620994E-3</v>
      </c>
      <c r="Q204">
        <f>+IFERROR(J204/I204,"")</f>
        <v>5.2380952380952383E-4</v>
      </c>
      <c r="R204" s="22">
        <f>+IFERROR(C204/3.974,"")</f>
        <v>27819.577252138901</v>
      </c>
      <c r="S204" s="22">
        <f>+IFERROR(E204/3.974,"")</f>
        <v>588.82737795671869</v>
      </c>
      <c r="T204" s="22">
        <f>+IFERROR(G204/3.974,"")</f>
        <v>21946.401610468041</v>
      </c>
      <c r="U204" s="22">
        <f>+IFERROR(I204/3.974,"")</f>
        <v>5284.3482637141415</v>
      </c>
      <c r="V204" s="10">
        <v>468323</v>
      </c>
      <c r="W204">
        <f>V204-V203</f>
        <v>3584</v>
      </c>
      <c r="X204" s="22">
        <f>IFERROR(W204-W203,0)</f>
        <v>-1704</v>
      </c>
      <c r="Y204" s="35">
        <f>IFERROR(V204/3.974,0)</f>
        <v>117846.75390035228</v>
      </c>
      <c r="Z204" s="10">
        <v>354218</v>
      </c>
      <c r="AA204" s="2">
        <f>Z204-Z203</f>
        <v>3137</v>
      </c>
      <c r="AB204" s="29">
        <f>IFERROR(Z204/V204,0)</f>
        <v>0.75635405478697393</v>
      </c>
      <c r="AC204" s="32">
        <f>IFERROR(AA204-AA203,0)</f>
        <v>-1474</v>
      </c>
      <c r="AD204">
        <f>V204-Z204</f>
        <v>114105</v>
      </c>
      <c r="AE204" s="1">
        <f>AD204-AD203</f>
        <v>447</v>
      </c>
      <c r="AF204" s="29">
        <f>IFERROR(AD204/V204,0)</f>
        <v>0.24364594521302604</v>
      </c>
      <c r="AG204" s="32">
        <f>IFERROR(AE204-AE203,0)</f>
        <v>-230</v>
      </c>
      <c r="AH204" s="34">
        <f>IFERROR(AE204/W204,0)</f>
        <v>0.12472098214285714</v>
      </c>
      <c r="AI204" s="34">
        <f>IFERROR(AD204/3.974,0)</f>
        <v>28712.883744338196</v>
      </c>
      <c r="AJ204" s="10">
        <v>19812</v>
      </c>
      <c r="AK204" s="2">
        <f>AJ204-AJ203</f>
        <v>8</v>
      </c>
      <c r="AL204" s="2">
        <f>IFERROR(AJ204/AJ203,0)-1</f>
        <v>4.0395879620280795E-4</v>
      </c>
      <c r="AM204" s="34">
        <f>IFERROR(AJ204/3.974,0)</f>
        <v>4985.4051333668849</v>
      </c>
      <c r="AN204" s="34">
        <f>IFERROR(AJ204/C204," ")</f>
        <v>0.17920492062774185</v>
      </c>
      <c r="AO204" s="10">
        <v>381</v>
      </c>
      <c r="AP204">
        <f>AO204-AO203</f>
        <v>17</v>
      </c>
      <c r="AQ204">
        <f>IFERROR(AO204/AO203,0)-1</f>
        <v>4.6703296703296759E-2</v>
      </c>
      <c r="AR204" s="34">
        <f>IFERROR(AO204/3.974,0)</f>
        <v>95.873175641670855</v>
      </c>
      <c r="AS204" s="10">
        <v>699</v>
      </c>
      <c r="AT204" s="2">
        <f>AS204-AS203</f>
        <v>-6</v>
      </c>
      <c r="AU204" s="2">
        <f>IFERROR(AS204/AS203,0)-1</f>
        <v>-8.5106382978723527E-3</v>
      </c>
      <c r="AV204" s="34">
        <f>IFERROR(AS204/3.974,0)</f>
        <v>175.89330649219929</v>
      </c>
      <c r="AW204" s="80">
        <f>IFERROR(AS204/C204," ")</f>
        <v>6.3226448374112433E-3</v>
      </c>
      <c r="AX204" s="10">
        <v>108</v>
      </c>
      <c r="AY204">
        <f>AX204-AX203</f>
        <v>-8</v>
      </c>
      <c r="AZ204" s="22">
        <f>IFERROR(AX204/AX203,0)-1</f>
        <v>-6.8965517241379337E-2</v>
      </c>
      <c r="BA204" s="35">
        <f>IFERROR(AX204/3.974,0)</f>
        <v>27.176648213387015</v>
      </c>
      <c r="BB204" s="51">
        <f>IFERROR(AX204/C204," ")</f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>IFERROR(BC204-BC203,0)</f>
        <v>11</v>
      </c>
      <c r="BE204" s="51">
        <f>IFERROR(BC204/BC203,0)-1</f>
        <v>5.2408404402304321E-4</v>
      </c>
      <c r="BF204" s="35">
        <f>IFERROR(BC204/3.974,0)</f>
        <v>5284.3482637141415</v>
      </c>
      <c r="BG204" s="35">
        <f>IFERROR(BC204/C204," ")</f>
        <v>0.18995070326986568</v>
      </c>
      <c r="BH204" s="45">
        <v>16957</v>
      </c>
      <c r="BI204" s="48">
        <f>IFERROR((BH204-BH203), 0)</f>
        <v>107</v>
      </c>
      <c r="BJ204" s="14">
        <v>45663</v>
      </c>
      <c r="BK204" s="48">
        <f>IFERROR((BJ204-BJ203),0)</f>
        <v>140</v>
      </c>
      <c r="BL204" s="14">
        <v>33059</v>
      </c>
      <c r="BM204" s="48">
        <f>IFERROR((BL204-BL203),0)</f>
        <v>118</v>
      </c>
      <c r="BN204" s="14">
        <v>12365</v>
      </c>
      <c r="BO204" s="48">
        <f>IFERROR((BN204-BN203),0)</f>
        <v>57</v>
      </c>
      <c r="BP204" s="14">
        <v>2511</v>
      </c>
      <c r="BQ204" s="48">
        <f>IFERROR((BP204-BP203),0)</f>
        <v>25</v>
      </c>
      <c r="BR204" s="16">
        <v>21</v>
      </c>
      <c r="BS204" s="24">
        <f>IFERROR((BR204-BR203),0)</f>
        <v>0</v>
      </c>
      <c r="BT204" s="16">
        <v>118</v>
      </c>
      <c r="BU204" s="24">
        <f>IFERROR((BT204-BT203),0)</f>
        <v>1</v>
      </c>
      <c r="BV204" s="16">
        <v>498</v>
      </c>
      <c r="BW204" s="24">
        <f>IFERROR((BV204-BV203),0)</f>
        <v>2</v>
      </c>
      <c r="BX204" s="16">
        <v>1122</v>
      </c>
      <c r="BY204" s="24">
        <f>IFERROR((BX204-BX203),0)</f>
        <v>10</v>
      </c>
      <c r="BZ204" s="21">
        <v>581</v>
      </c>
      <c r="CA204" s="27">
        <f>IFERROR((BZ204-BZ203),0)</f>
        <v>4</v>
      </c>
    </row>
    <row r="205" spans="1:79">
      <c r="A205" s="3">
        <v>44102</v>
      </c>
      <c r="B205" s="22">
        <v>44102</v>
      </c>
      <c r="C205" s="10">
        <v>111277</v>
      </c>
      <c r="D205">
        <f>IFERROR(C205-C204,"")</f>
        <v>722</v>
      </c>
      <c r="E205" s="10">
        <v>2348</v>
      </c>
      <c r="F205">
        <f>E205-E204</f>
        <v>8</v>
      </c>
      <c r="G205" s="10">
        <v>87695</v>
      </c>
      <c r="H205">
        <f>G205-G204</f>
        <v>480</v>
      </c>
      <c r="I205">
        <f>+IFERROR(C205-E205-G205,"")</f>
        <v>21234</v>
      </c>
      <c r="J205">
        <f>+IFERROR(I205-I204,"")</f>
        <v>234</v>
      </c>
      <c r="K205">
        <f>+IFERROR(E205/C205,"")</f>
        <v>2.1100496958041642E-2</v>
      </c>
      <c r="L205">
        <f>+IFERROR(G205/C205,"")</f>
        <v>0.78807839895036713</v>
      </c>
      <c r="M205">
        <f>+IFERROR(I205/C205,"")</f>
        <v>0.19082110409159125</v>
      </c>
      <c r="N205" s="22">
        <f>+IFERROR(D205/C205,"")</f>
        <v>6.4883129487674903E-3</v>
      </c>
      <c r="O205">
        <f>+IFERROR(F205/E205,"")</f>
        <v>3.4071550255536627E-3</v>
      </c>
      <c r="P205">
        <f>+IFERROR(H205/G205,"")</f>
        <v>5.4735161639774214E-3</v>
      </c>
      <c r="Q205">
        <f>+IFERROR(J205/I205,"")</f>
        <v>1.1020062164453235E-2</v>
      </c>
      <c r="R205" s="22">
        <f>+IFERROR(C205/3.974,"")</f>
        <v>28001.258178158027</v>
      </c>
      <c r="S205" s="22">
        <f>+IFERROR(E205/3.974,"")</f>
        <v>590.84046300956209</v>
      </c>
      <c r="T205" s="22">
        <f>+IFERROR(G205/3.974,"")</f>
        <v>22067.18671363865</v>
      </c>
      <c r="U205" s="22">
        <f>+IFERROR(I205/3.974,"")</f>
        <v>5343.2310015098137</v>
      </c>
      <c r="V205" s="10">
        <v>472799</v>
      </c>
      <c r="W205">
        <f>V205-V204</f>
        <v>4476</v>
      </c>
      <c r="X205" s="22">
        <f>IFERROR(W205-W204,0)</f>
        <v>892</v>
      </c>
      <c r="Y205" s="35">
        <f>IFERROR(V205/3.974,0)</f>
        <v>118973.07498741821</v>
      </c>
      <c r="Z205" s="10">
        <v>357972</v>
      </c>
      <c r="AA205" s="22">
        <f>Z205-Z204</f>
        <v>3754</v>
      </c>
      <c r="AB205" s="28">
        <f>IFERROR(Z205/V205,0)</f>
        <v>0.75713358107779416</v>
      </c>
      <c r="AC205" s="31">
        <f>IFERROR(AA205-AA204,0)</f>
        <v>617</v>
      </c>
      <c r="AD205">
        <f>V205-Z205</f>
        <v>114827</v>
      </c>
      <c r="AE205">
        <f>AD205-AD204</f>
        <v>722</v>
      </c>
      <c r="AF205" s="28">
        <f>IFERROR(AD205/V205,0)</f>
        <v>0.24286641892220584</v>
      </c>
      <c r="AG205" s="31">
        <f>IFERROR(AE205-AE204,0)</f>
        <v>275</v>
      </c>
      <c r="AH205" s="35">
        <f>IFERROR(AE205/W205,0)</f>
        <v>0.16130473637176049</v>
      </c>
      <c r="AI205" s="35">
        <f>IFERROR(AD205/3.974,0)</f>
        <v>28894.564670357322</v>
      </c>
      <c r="AJ205" s="10">
        <v>20056</v>
      </c>
      <c r="AK205" s="22">
        <f>AJ205-AJ204</f>
        <v>244</v>
      </c>
      <c r="AL205" s="22">
        <f>IFERROR(AJ205/AJ204,0)-1</f>
        <v>1.2315768221279999E-2</v>
      </c>
      <c r="AM205" s="35">
        <f>IFERROR(AJ205/3.974,0)</f>
        <v>5046.8042274786103</v>
      </c>
      <c r="AN205" s="35">
        <f>IFERROR(AJ205/C205," ")</f>
        <v>0.18023490928044431</v>
      </c>
      <c r="AO205" s="10">
        <v>378</v>
      </c>
      <c r="AP205">
        <f>AO205-AO204</f>
        <v>-3</v>
      </c>
      <c r="AQ205">
        <f>IFERROR(AO205/AO204,0)-1</f>
        <v>-7.8740157480314821E-3</v>
      </c>
      <c r="AR205" s="35">
        <f>IFERROR(AO205/3.974,0)</f>
        <v>95.118268746854554</v>
      </c>
      <c r="AS205" s="10">
        <v>690</v>
      </c>
      <c r="AT205" s="22">
        <f>AS205-AS204</f>
        <v>-9</v>
      </c>
      <c r="AU205" s="22">
        <f>IFERROR(AS205/AS204,0)-1</f>
        <v>-1.2875536480686733E-2</v>
      </c>
      <c r="AV205" s="35">
        <f>IFERROR(AS205/3.974,0)</f>
        <v>173.62858580775037</v>
      </c>
      <c r="AW205" s="51">
        <f>IFERROR(AS205/C205," ")</f>
        <v>6.2007422917584043E-3</v>
      </c>
      <c r="AX205" s="10">
        <v>110</v>
      </c>
      <c r="AY205">
        <f>AX205-AX204</f>
        <v>2</v>
      </c>
      <c r="AZ205" s="22">
        <f>IFERROR(AX205/AX204,0)-1</f>
        <v>1.8518518518518601E-2</v>
      </c>
      <c r="BA205" s="35">
        <f>IFERROR(AX205/3.974,0)</f>
        <v>27.679919476597885</v>
      </c>
      <c r="BB205" s="51">
        <f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>IFERROR(BC205-BC204,0)</f>
        <v>234</v>
      </c>
      <c r="BE205" s="51">
        <f>IFERROR(BC205/BC204,0)-1</f>
        <v>1.1142857142857121E-2</v>
      </c>
      <c r="BF205" s="35">
        <f>IFERROR(BC205/3.974,0)</f>
        <v>5343.2310015098137</v>
      </c>
      <c r="BG205" s="35">
        <f>IFERROR(BC205/C205," ")</f>
        <v>0.19082110409159125</v>
      </c>
      <c r="BH205" s="45">
        <v>17167</v>
      </c>
      <c r="BI205" s="48">
        <f>IFERROR((BH205-BH204), 0)</f>
        <v>210</v>
      </c>
      <c r="BJ205" s="14">
        <v>45883</v>
      </c>
      <c r="BK205" s="48">
        <f>IFERROR((BJ205-BJ204),0)</f>
        <v>220</v>
      </c>
      <c r="BL205" s="14">
        <v>33260</v>
      </c>
      <c r="BM205" s="48">
        <f>IFERROR((BL205-BL204),0)</f>
        <v>201</v>
      </c>
      <c r="BN205" s="14">
        <v>12452</v>
      </c>
      <c r="BO205" s="48">
        <f>IFERROR((BN205-BN204),0)</f>
        <v>87</v>
      </c>
      <c r="BP205" s="14">
        <v>2515</v>
      </c>
      <c r="BQ205" s="48">
        <f>IFERROR((BP205-BP204),0)</f>
        <v>4</v>
      </c>
      <c r="BR205" s="57">
        <v>21</v>
      </c>
      <c r="BS205" s="53">
        <f>IFERROR((BR205-BR204),0)</f>
        <v>0</v>
      </c>
      <c r="BT205" s="57">
        <v>118</v>
      </c>
      <c r="BU205" s="53">
        <f>IFERROR((BT205-BT204),0)</f>
        <v>0</v>
      </c>
      <c r="BV205" s="57">
        <v>499</v>
      </c>
      <c r="BW205" s="53">
        <f>IFERROR((BV205-BV204),0)</f>
        <v>1</v>
      </c>
      <c r="BX205" s="57">
        <v>1127</v>
      </c>
      <c r="BY205" s="53">
        <f>IFERROR((BX205-BX204),0)</f>
        <v>5</v>
      </c>
      <c r="BZ205" s="21">
        <v>583</v>
      </c>
      <c r="CA205" s="27">
        <f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>IFERROR(C206-C205,"")</f>
        <v>576</v>
      </c>
      <c r="E206" s="10">
        <v>2364</v>
      </c>
      <c r="F206">
        <f>E206-E205</f>
        <v>16</v>
      </c>
      <c r="G206" s="10">
        <v>88202</v>
      </c>
      <c r="H206">
        <f>G206-G205</f>
        <v>507</v>
      </c>
      <c r="I206">
        <f>+IFERROR(C206-E206-G206,"")</f>
        <v>21287</v>
      </c>
      <c r="J206">
        <f>+IFERROR(I206-I205,"")</f>
        <v>53</v>
      </c>
      <c r="K206">
        <f>+IFERROR(E206/C206,"")</f>
        <v>2.1134882390280101E-2</v>
      </c>
      <c r="L206">
        <f>+IFERROR(G206/C206,"")</f>
        <v>0.78855283273582288</v>
      </c>
      <c r="M206">
        <f>+IFERROR(I206/C206,"")</f>
        <v>0.19031228487389698</v>
      </c>
      <c r="N206" s="22">
        <f>+IFERROR(D206/C206,"")</f>
        <v>5.1496160138753541E-3</v>
      </c>
      <c r="O206">
        <f>+IFERROR(F206/E206,"")</f>
        <v>6.7681895093062603E-3</v>
      </c>
      <c r="P206">
        <f>+IFERROR(H206/G206,"")</f>
        <v>5.7481689757601867E-3</v>
      </c>
      <c r="Q206">
        <f>+IFERROR(J206/I206,"")</f>
        <v>2.4897824963592803E-3</v>
      </c>
      <c r="R206" s="22">
        <f>+IFERROR(C206/3.974,"")</f>
        <v>28146.200301962755</v>
      </c>
      <c r="S206" s="22">
        <f>+IFERROR(E206/3.974,"")</f>
        <v>594.8666331152491</v>
      </c>
      <c r="T206" s="22">
        <f>+IFERROR(G206/3.974,"")</f>
        <v>22194.765978862604</v>
      </c>
      <c r="U206" s="22">
        <f>+IFERROR(I206/3.974,"")</f>
        <v>5356.5676899849013</v>
      </c>
      <c r="V206" s="10">
        <v>477033</v>
      </c>
      <c r="W206">
        <f>V206-V205</f>
        <v>4234</v>
      </c>
      <c r="X206" s="22">
        <f>IFERROR(W206-W205,0)</f>
        <v>-242</v>
      </c>
      <c r="Y206" s="35">
        <f>IFERROR(V206/3.974,0)</f>
        <v>120038.50025163563</v>
      </c>
      <c r="Z206" s="10">
        <v>361630</v>
      </c>
      <c r="AA206" s="2">
        <f>Z206-Z205</f>
        <v>3658</v>
      </c>
      <c r="AB206" s="29">
        <f>IFERROR(Z206/V206,0)</f>
        <v>0.75808172600218438</v>
      </c>
      <c r="AC206" s="32">
        <f>IFERROR(AA206-AA205,0)</f>
        <v>-96</v>
      </c>
      <c r="AD206">
        <f>V206-Z206</f>
        <v>115403</v>
      </c>
      <c r="AE206" s="1">
        <f>AD206-AD205</f>
        <v>576</v>
      </c>
      <c r="AF206" s="29">
        <f>IFERROR(AD206/V206,0)</f>
        <v>0.24191827399781565</v>
      </c>
      <c r="AG206" s="32">
        <f>IFERROR(AE206-AE205,0)</f>
        <v>-146</v>
      </c>
      <c r="AH206" s="34">
        <f>IFERROR(AE206/W206,0)</f>
        <v>0.13604156825696739</v>
      </c>
      <c r="AI206" s="34">
        <f>IFERROR(AD206/3.974,0)</f>
        <v>29039.506794162051</v>
      </c>
      <c r="AJ206" s="10">
        <v>20127</v>
      </c>
      <c r="AK206" s="2">
        <f>AJ206-AJ205</f>
        <v>71</v>
      </c>
      <c r="AL206" s="2">
        <f>IFERROR(AJ206/AJ205,0)-1</f>
        <v>3.540087754287935E-3</v>
      </c>
      <c r="AM206" s="34">
        <f>IFERROR(AJ206/3.974,0)</f>
        <v>5064.6703573225968</v>
      </c>
      <c r="AN206" s="34">
        <f>IFERROR(AJ206/C206," ")</f>
        <v>0.17994153040150912</v>
      </c>
      <c r="AO206" s="10">
        <v>364</v>
      </c>
      <c r="AP206">
        <f>AO206-AO205</f>
        <v>-14</v>
      </c>
      <c r="AQ206">
        <f>IFERROR(AO206/AO205,0)-1</f>
        <v>-3.703703703703709E-2</v>
      </c>
      <c r="AR206" s="34">
        <f>IFERROR(AO206/3.974,0)</f>
        <v>91.595369904378458</v>
      </c>
      <c r="AS206" s="10">
        <v>683</v>
      </c>
      <c r="AT206" s="2">
        <f>AS206-AS205</f>
        <v>-7</v>
      </c>
      <c r="AU206" s="2">
        <f>IFERROR(AS206/AS205,0)-1</f>
        <v>-1.0144927536231862E-2</v>
      </c>
      <c r="AV206" s="34">
        <f>IFERROR(AS206/3.974,0)</f>
        <v>171.86713638651233</v>
      </c>
      <c r="AW206" s="80">
        <f>IFERROR(AS206/C206," ")</f>
        <v>6.1062287108973384E-3</v>
      </c>
      <c r="AX206" s="10">
        <v>113</v>
      </c>
      <c r="AY206">
        <f>AX206-AX205</f>
        <v>3</v>
      </c>
      <c r="AZ206" s="22">
        <f>IFERROR(AX206/AX205,0)-1</f>
        <v>2.7272727272727337E-2</v>
      </c>
      <c r="BA206" s="35">
        <f>IFERROR(AX206/3.974,0)</f>
        <v>28.434826371414189</v>
      </c>
      <c r="BB206" s="51">
        <f>IFERROR(AX206/C206," ")</f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>IFERROR(BC206-BC205,0)</f>
        <v>53</v>
      </c>
      <c r="BE206" s="51">
        <f>IFERROR(BC206/BC205,0)-1</f>
        <v>2.4959969859659203E-3</v>
      </c>
      <c r="BF206" s="35">
        <f>IFERROR(BC206/3.974,0)</f>
        <v>5356.5676899849013</v>
      </c>
      <c r="BG206" s="35">
        <f>IFERROR(BC206/C206," ")</f>
        <v>0.19031228487389698</v>
      </c>
      <c r="BH206" s="45">
        <v>17263</v>
      </c>
      <c r="BI206" s="48">
        <f>IFERROR((BH206-BH205), 0)</f>
        <v>96</v>
      </c>
      <c r="BJ206" s="14">
        <v>46087</v>
      </c>
      <c r="BK206" s="48">
        <f>IFERROR((BJ206-BJ205),0)</f>
        <v>204</v>
      </c>
      <c r="BL206" s="14">
        <v>33434</v>
      </c>
      <c r="BM206" s="48">
        <f>IFERROR((BL206-BL205),0)</f>
        <v>174</v>
      </c>
      <c r="BN206" s="14">
        <v>12533</v>
      </c>
      <c r="BO206" s="48">
        <f>IFERROR((BN206-BN205),0)</f>
        <v>81</v>
      </c>
      <c r="BP206" s="14">
        <v>2536</v>
      </c>
      <c r="BQ206" s="48">
        <f>IFERROR((BP206-BP205),0)</f>
        <v>21</v>
      </c>
      <c r="BR206" s="16">
        <v>21</v>
      </c>
      <c r="BS206" s="24">
        <f>IFERROR((BR206-BR205),0)</f>
        <v>0</v>
      </c>
      <c r="BT206" s="16">
        <v>118</v>
      </c>
      <c r="BU206" s="24">
        <f>IFERROR((BT206-BT205),0)</f>
        <v>0</v>
      </c>
      <c r="BV206" s="16">
        <v>502</v>
      </c>
      <c r="BW206" s="24">
        <f>IFERROR((BV206-BV205),0)</f>
        <v>3</v>
      </c>
      <c r="BX206" s="16">
        <v>1136</v>
      </c>
      <c r="BY206" s="24">
        <f>IFERROR((BX206-BX205),0)</f>
        <v>9</v>
      </c>
      <c r="BZ206" s="21">
        <v>587</v>
      </c>
      <c r="CA206" s="27">
        <f>IFERROR((BZ206-BZ205),0)</f>
        <v>4</v>
      </c>
    </row>
    <row r="207" spans="1:79">
      <c r="A207" s="3">
        <v>44104</v>
      </c>
      <c r="B207" s="22">
        <v>44104</v>
      </c>
      <c r="C207" s="10">
        <v>112595</v>
      </c>
      <c r="D207">
        <f>IFERROR(C207-C206,"")</f>
        <v>742</v>
      </c>
      <c r="E207" s="10">
        <v>2372</v>
      </c>
      <c r="F207">
        <f>E207-E206</f>
        <v>8</v>
      </c>
      <c r="G207" s="10">
        <v>89061</v>
      </c>
      <c r="H207">
        <f>G207-G206</f>
        <v>859</v>
      </c>
      <c r="I207">
        <f>+IFERROR(C207-E207-G207,"")</f>
        <v>21162</v>
      </c>
      <c r="J207">
        <f>+IFERROR(I207-I206,"")</f>
        <v>-125</v>
      </c>
      <c r="K207">
        <f>+IFERROR(E207/C207,"")</f>
        <v>2.1066654824814603E-2</v>
      </c>
      <c r="L207">
        <f>+IFERROR(G207/C207,"")</f>
        <v>0.79098539011501401</v>
      </c>
      <c r="M207">
        <f>+IFERROR(I207/C207,"")</f>
        <v>0.18794795506017142</v>
      </c>
      <c r="N207" s="22">
        <f>+IFERROR(D207/C207,"")</f>
        <v>6.5899906745414986E-3</v>
      </c>
      <c r="O207">
        <f>+IFERROR(F207/E207,"")</f>
        <v>3.3726812816188868E-3</v>
      </c>
      <c r="P207">
        <f>+IFERROR(H207/G207,"")</f>
        <v>9.645074724065528E-3</v>
      </c>
      <c r="Q207">
        <f>+IFERROR(J207/I207,"")</f>
        <v>-5.9068141007466209E-3</v>
      </c>
      <c r="R207" s="22">
        <f>+IFERROR(C207/3.974,"")</f>
        <v>28332.913940613991</v>
      </c>
      <c r="S207" s="22">
        <f>+IFERROR(E207/3.974,"")</f>
        <v>596.87971816809261</v>
      </c>
      <c r="T207" s="22">
        <f>+IFERROR(G207/3.974,"")</f>
        <v>22410.920986411675</v>
      </c>
      <c r="U207" s="22">
        <f>+IFERROR(I207/3.974,"")</f>
        <v>5325.1132360342226</v>
      </c>
      <c r="V207" s="10">
        <v>482245</v>
      </c>
      <c r="W207">
        <f>V207-V206</f>
        <v>5212</v>
      </c>
      <c r="X207" s="22">
        <f>IFERROR(W207-W206,0)</f>
        <v>978</v>
      </c>
      <c r="Y207" s="35">
        <f>IFERROR(V207/3.974,0)</f>
        <v>121350.02516356316</v>
      </c>
      <c r="Z207" s="10">
        <v>366100</v>
      </c>
      <c r="AA207" s="2">
        <f>Z207-Z206</f>
        <v>4470</v>
      </c>
      <c r="AB207" s="29">
        <f>IFERROR(Z207/V207,0)</f>
        <v>0.75915768955613849</v>
      </c>
      <c r="AC207" s="32">
        <f>IFERROR(AA207-AA206,0)</f>
        <v>812</v>
      </c>
      <c r="AD207">
        <f>V207-Z207</f>
        <v>116145</v>
      </c>
      <c r="AE207" s="1">
        <f>AD207-AD206</f>
        <v>742</v>
      </c>
      <c r="AF207" s="29">
        <f>IFERROR(AD207/V207,0)</f>
        <v>0.24084231044386153</v>
      </c>
      <c r="AG207" s="32">
        <f>IFERROR(AE207-AE206,0)</f>
        <v>166</v>
      </c>
      <c r="AH207" s="34">
        <f>IFERROR(AE207/W207,0)</f>
        <v>0.14236377590176516</v>
      </c>
      <c r="AI207" s="34">
        <f>IFERROR(AD207/3.974,0)</f>
        <v>29226.220432813287</v>
      </c>
      <c r="AJ207" s="10">
        <v>19995</v>
      </c>
      <c r="AK207" s="2">
        <f>AJ207-AJ206</f>
        <v>-132</v>
      </c>
      <c r="AL207" s="2">
        <f>IFERROR(AJ207/AJ206,0)-1</f>
        <v>-6.558354449247239E-3</v>
      </c>
      <c r="AM207" s="34">
        <f>IFERROR(AJ207/3.974,0)</f>
        <v>5031.4544539506787</v>
      </c>
      <c r="AN207" s="34">
        <f>IFERROR(AJ207/C207," ")</f>
        <v>0.17758337403969982</v>
      </c>
      <c r="AO207" s="10">
        <v>363</v>
      </c>
      <c r="AP207">
        <f>AO207-AO206</f>
        <v>-1</v>
      </c>
      <c r="AQ207">
        <f>IFERROR(AO207/AO206,0)-1</f>
        <v>-2.7472527472527375E-3</v>
      </c>
      <c r="AR207" s="34">
        <f>IFERROR(AO207/3.974,0)</f>
        <v>91.34373427277302</v>
      </c>
      <c r="AS207" s="10">
        <v>688</v>
      </c>
      <c r="AT207" s="2">
        <f>AS207-AS206</f>
        <v>5</v>
      </c>
      <c r="AU207" s="2">
        <f>IFERROR(AS207/AS206,0)-1</f>
        <v>7.3206442166910968E-3</v>
      </c>
      <c r="AV207" s="34">
        <f>IFERROR(AS207/3.974,0)</f>
        <v>173.12531454453949</v>
      </c>
      <c r="AW207" s="80">
        <f>IFERROR(AS207/C207," ")</f>
        <v>6.1103956658821439E-3</v>
      </c>
      <c r="AX207" s="10">
        <v>116</v>
      </c>
      <c r="AY207">
        <f>AX207-AX206</f>
        <v>3</v>
      </c>
      <c r="AZ207" s="22">
        <f>IFERROR(AX207/AX206,0)-1</f>
        <v>2.6548672566371723E-2</v>
      </c>
      <c r="BA207" s="35">
        <f>IFERROR(AX207/3.974,0)</f>
        <v>29.189733266230498</v>
      </c>
      <c r="BB207" s="51">
        <f>IFERROR(AX207/C207," ")</f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>IFERROR(BC207-BC206,0)</f>
        <v>-125</v>
      </c>
      <c r="BE207" s="51">
        <f>IFERROR(BC207/BC206,0)-1</f>
        <v>-5.8721285291492009E-3</v>
      </c>
      <c r="BF207" s="35">
        <f>IFERROR(BC207/3.974,0)</f>
        <v>5325.1132360342226</v>
      </c>
      <c r="BG207" s="35">
        <f>IFERROR(BC207/C207," ")</f>
        <v>0.18794795506017142</v>
      </c>
      <c r="BH207" s="45">
        <v>17389</v>
      </c>
      <c r="BI207" s="48">
        <f>IFERROR((BH207-BH206), 0)</f>
        <v>126</v>
      </c>
      <c r="BJ207" s="14">
        <v>46436</v>
      </c>
      <c r="BK207" s="48">
        <f>IFERROR((BJ207-BJ206),0)</f>
        <v>349</v>
      </c>
      <c r="BL207" s="14">
        <v>33622</v>
      </c>
      <c r="BM207" s="48">
        <f>IFERROR((BL207-BL206),0)</f>
        <v>188</v>
      </c>
      <c r="BN207" s="14">
        <v>12581</v>
      </c>
      <c r="BO207" s="48">
        <f>IFERROR((BN207-BN206),0)</f>
        <v>48</v>
      </c>
      <c r="BP207" s="14">
        <v>2567</v>
      </c>
      <c r="BQ207" s="48">
        <f>IFERROR((BP207-BP206),0)</f>
        <v>31</v>
      </c>
      <c r="BR207" s="16">
        <v>21</v>
      </c>
      <c r="BS207" s="24">
        <f>IFERROR((BR207-BR206),0)</f>
        <v>0</v>
      </c>
      <c r="BT207" s="16">
        <v>118</v>
      </c>
      <c r="BU207" s="24">
        <f>IFERROR((BT207-BT206),0)</f>
        <v>0</v>
      </c>
      <c r="BV207" s="16">
        <v>503</v>
      </c>
      <c r="BW207" s="24">
        <f>IFERROR((BV207-BV206),0)</f>
        <v>1</v>
      </c>
      <c r="BX207" s="16">
        <v>1139</v>
      </c>
      <c r="BY207" s="24">
        <f>IFERROR((BX207-BX206),0)</f>
        <v>3</v>
      </c>
      <c r="BZ207" s="21">
        <v>591</v>
      </c>
      <c r="CA207" s="27">
        <f>IFERROR((BZ207-BZ206),0)</f>
        <v>4</v>
      </c>
    </row>
    <row r="208" spans="1:79">
      <c r="A208" s="3">
        <v>44105</v>
      </c>
      <c r="B208" s="22">
        <v>44105</v>
      </c>
      <c r="C208" s="10">
        <v>113342</v>
      </c>
      <c r="D208">
        <f>IFERROR(C208-C207,"")</f>
        <v>747</v>
      </c>
      <c r="E208" s="10">
        <v>2387</v>
      </c>
      <c r="F208">
        <f>E208-E207</f>
        <v>15</v>
      </c>
      <c r="G208" s="10">
        <v>89903</v>
      </c>
      <c r="H208">
        <f>G208-G207</f>
        <v>842</v>
      </c>
      <c r="I208">
        <f>+IFERROR(C208-E208-G208,"")</f>
        <v>21052</v>
      </c>
      <c r="J208">
        <f>+IFERROR(I208-I207,"")</f>
        <v>-110</v>
      </c>
      <c r="K208">
        <f>+IFERROR(E208/C208,"")</f>
        <v>2.1060154223500556E-2</v>
      </c>
      <c r="L208">
        <f>+IFERROR(G208/C208,"")</f>
        <v>0.79320110815055322</v>
      </c>
      <c r="M208">
        <f>+IFERROR(I208/C208,"")</f>
        <v>0.18573873762594625</v>
      </c>
      <c r="N208" s="22">
        <f>+IFERROR(D208/C208,"")</f>
        <v>6.5906724779869778E-3</v>
      </c>
      <c r="O208">
        <f>+IFERROR(F208/E208,"")</f>
        <v>6.2840385421030582E-3</v>
      </c>
      <c r="P208">
        <f>+IFERROR(H208/G208,"")</f>
        <v>9.3656496446169763E-3</v>
      </c>
      <c r="Q208">
        <f>+IFERROR(J208/I208,"")</f>
        <v>-5.2251567547026414E-3</v>
      </c>
      <c r="R208" s="22">
        <f>+IFERROR(C208/3.974,"")</f>
        <v>28520.88575742325</v>
      </c>
      <c r="S208" s="22">
        <f>+IFERROR(E208/3.974,"")</f>
        <v>600.65425264217413</v>
      </c>
      <c r="T208" s="22">
        <f>+IFERROR(G208/3.974,"")</f>
        <v>22622.798188223453</v>
      </c>
      <c r="U208" s="22">
        <f>+IFERROR(I208/3.974,"")</f>
        <v>5297.4333165576245</v>
      </c>
      <c r="V208" s="10">
        <v>488048</v>
      </c>
      <c r="W208">
        <f>V208-V207</f>
        <v>5803</v>
      </c>
      <c r="X208" s="22">
        <f>IFERROR(W208-W207,0)</f>
        <v>591</v>
      </c>
      <c r="Y208" s="35">
        <f>IFERROR(V208/3.974,0)</f>
        <v>122810.2667337695</v>
      </c>
      <c r="Z208" s="10">
        <v>371156</v>
      </c>
      <c r="AA208" s="2">
        <f>Z208-Z207</f>
        <v>5056</v>
      </c>
      <c r="AB208" s="29">
        <f>IFERROR(Z208/V208,0)</f>
        <v>0.76049077139953447</v>
      </c>
      <c r="AC208" s="32">
        <f>IFERROR(AA208-AA207,0)</f>
        <v>586</v>
      </c>
      <c r="AD208">
        <f>V208-Z208</f>
        <v>116892</v>
      </c>
      <c r="AE208" s="1">
        <f>AD208-AD207</f>
        <v>747</v>
      </c>
      <c r="AF208" s="29">
        <f>IFERROR(AD208/V208,0)</f>
        <v>0.23950922860046553</v>
      </c>
      <c r="AG208" s="32">
        <f>IFERROR(AE208-AE207,0)</f>
        <v>5</v>
      </c>
      <c r="AH208" s="34">
        <f>IFERROR(AE208/W208,0)</f>
        <v>0.12872652076512148</v>
      </c>
      <c r="AI208" s="34">
        <f>IFERROR(AD208/3.974,0)</f>
        <v>29414.192249622545</v>
      </c>
      <c r="AJ208" s="10">
        <v>19920</v>
      </c>
      <c r="AK208" s="2">
        <f>AJ208-AJ207</f>
        <v>-75</v>
      </c>
      <c r="AL208" s="2">
        <f>IFERROR(AJ208/AJ207,0)-1</f>
        <v>-3.7509377344335793E-3</v>
      </c>
      <c r="AM208" s="34">
        <f>IFERROR(AJ208/3.974,0)</f>
        <v>5012.5817815802711</v>
      </c>
      <c r="AN208" s="34">
        <f>IFERROR(AJ208/C208," ")</f>
        <v>0.17575126607965275</v>
      </c>
      <c r="AO208" s="10">
        <v>349</v>
      </c>
      <c r="AP208">
        <f>AO208-AO207</f>
        <v>-14</v>
      </c>
      <c r="AQ208">
        <f>IFERROR(AO208/AO207,0)-1</f>
        <v>-3.8567493112947604E-2</v>
      </c>
      <c r="AR208" s="34">
        <f>IFERROR(AO208/3.974,0)</f>
        <v>87.820835430296924</v>
      </c>
      <c r="AS208" s="10">
        <v>676</v>
      </c>
      <c r="AT208" s="2">
        <f>AS208-AS207</f>
        <v>-12</v>
      </c>
      <c r="AU208" s="2">
        <f>IFERROR(AS208/AS207,0)-1</f>
        <v>-1.744186046511631E-2</v>
      </c>
      <c r="AV208" s="34">
        <f>IFERROR(AS208/3.974,0)</f>
        <v>170.10568696527429</v>
      </c>
      <c r="AW208" s="80">
        <f>IFERROR(AS208/C208," ")</f>
        <v>5.9642497926629141E-3</v>
      </c>
      <c r="AX208" s="10">
        <v>107</v>
      </c>
      <c r="AY208">
        <f>AX208-AX207</f>
        <v>-9</v>
      </c>
      <c r="AZ208" s="22">
        <f>IFERROR(AX208/AX207,0)-1</f>
        <v>-7.7586206896551713E-2</v>
      </c>
      <c r="BA208" s="35">
        <f>IFERROR(AX208/3.974,0)</f>
        <v>26.92501258178158</v>
      </c>
      <c r="BB208" s="51">
        <f>IFERROR(AX208/C208," ")</f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>IFERROR(BC208-BC207,0)</f>
        <v>-110</v>
      </c>
      <c r="BE208" s="51">
        <f>IFERROR(BC208/BC207,0)-1</f>
        <v>-5.1979964086570352E-3</v>
      </c>
      <c r="BF208" s="35">
        <f>IFERROR(BC208/3.974,0)</f>
        <v>5297.4333165576245</v>
      </c>
      <c r="BG208" s="35">
        <f>IFERROR(BC208/C208," ")</f>
        <v>0.18573873762594625</v>
      </c>
      <c r="BH208" s="45">
        <v>17540</v>
      </c>
      <c r="BI208" s="48">
        <f>IFERROR((BH208-BH207), 0)</f>
        <v>151</v>
      </c>
      <c r="BJ208" s="14">
        <v>46762</v>
      </c>
      <c r="BK208" s="48">
        <f>IFERROR((BJ208-BJ207),0)</f>
        <v>326</v>
      </c>
      <c r="BL208" s="14">
        <v>33794</v>
      </c>
      <c r="BM208" s="48">
        <f>IFERROR((BL208-BL207),0)</f>
        <v>172</v>
      </c>
      <c r="BN208" s="14">
        <v>12666</v>
      </c>
      <c r="BO208" s="48">
        <f>IFERROR((BN208-BN207),0)</f>
        <v>85</v>
      </c>
      <c r="BP208" s="14">
        <v>2580</v>
      </c>
      <c r="BQ208" s="48">
        <f>IFERROR((BP208-BP207),0)</f>
        <v>13</v>
      </c>
      <c r="BR208" s="16">
        <v>21</v>
      </c>
      <c r="BS208" s="24">
        <f>IFERROR((BR208-BR207),0)</f>
        <v>0</v>
      </c>
      <c r="BT208" s="16">
        <v>119</v>
      </c>
      <c r="BU208" s="24">
        <f>IFERROR((BT208-BT207),0)</f>
        <v>1</v>
      </c>
      <c r="BV208" s="16">
        <v>504</v>
      </c>
      <c r="BW208" s="24">
        <f>IFERROR((BV208-BV207),0)</f>
        <v>1</v>
      </c>
      <c r="BX208" s="16">
        <v>1149</v>
      </c>
      <c r="BY208" s="24">
        <f>IFERROR((BX208-BX207),0)</f>
        <v>10</v>
      </c>
      <c r="BZ208" s="21">
        <v>594</v>
      </c>
      <c r="CA208" s="27">
        <f>IFERROR((BZ208-BZ207),0)</f>
        <v>3</v>
      </c>
    </row>
    <row r="209" spans="1:79">
      <c r="A209" s="3">
        <v>44106</v>
      </c>
      <c r="B209" s="22">
        <v>44106</v>
      </c>
      <c r="C209" s="10">
        <v>113962</v>
      </c>
      <c r="D209">
        <f>IFERROR(C209-C208,"")</f>
        <v>620</v>
      </c>
      <c r="E209" s="10">
        <v>2406</v>
      </c>
      <c r="F209">
        <f>E209-E208</f>
        <v>19</v>
      </c>
      <c r="G209" s="10">
        <v>90772</v>
      </c>
      <c r="H209">
        <f>G209-G208</f>
        <v>869</v>
      </c>
      <c r="I209">
        <f>+IFERROR(C209-E209-G209,"")</f>
        <v>20784</v>
      </c>
      <c r="J209">
        <f>+IFERROR(I209-I208,"")</f>
        <v>-268</v>
      </c>
      <c r="K209">
        <f>+IFERROR(E209/C209,"")</f>
        <v>2.1112300591425211E-2</v>
      </c>
      <c r="L209">
        <f>+IFERROR(G209/C209,"")</f>
        <v>0.79651111774100136</v>
      </c>
      <c r="M209">
        <f>+IFERROR(I209/C209,"")</f>
        <v>0.1823765816675734</v>
      </c>
      <c r="N209" s="22">
        <f>+IFERROR(D209/C209,"")</f>
        <v>5.4404099612151416E-3</v>
      </c>
      <c r="O209">
        <f>+IFERROR(F209/E209,"")</f>
        <v>7.8969243557772233E-3</v>
      </c>
      <c r="P209">
        <f>+IFERROR(H209/G209,"")</f>
        <v>9.5734367426078531E-3</v>
      </c>
      <c r="Q209">
        <f>+IFERROR(J209/I209,"")</f>
        <v>-1.2894534257120862E-2</v>
      </c>
      <c r="R209" s="22">
        <f>+IFERROR(C209/3.974,"")</f>
        <v>28676.89984901862</v>
      </c>
      <c r="S209" s="22">
        <f>+IFERROR(E209/3.974,"")</f>
        <v>605.4353296426774</v>
      </c>
      <c r="T209" s="22">
        <f>+IFERROR(G209/3.974,"")</f>
        <v>22841.469552088576</v>
      </c>
      <c r="U209" s="22">
        <f>+IFERROR(I209/3.974,"")</f>
        <v>5229.9949672873672</v>
      </c>
      <c r="V209" s="10">
        <v>493485</v>
      </c>
      <c r="W209">
        <f>V209-V208</f>
        <v>5437</v>
      </c>
      <c r="X209" s="22">
        <f>IFERROR(W209-W208,0)</f>
        <v>-366</v>
      </c>
      <c r="Y209" s="35">
        <f>IFERROR(V209/3.974,0)</f>
        <v>124178.40966280825</v>
      </c>
      <c r="Z209" s="10">
        <v>375965</v>
      </c>
      <c r="AA209" s="2">
        <f>Z209-Z208</f>
        <v>4809</v>
      </c>
      <c r="AB209" s="29">
        <f>IFERROR(Z209/V209,0)</f>
        <v>0.76185699666656537</v>
      </c>
      <c r="AC209" s="32">
        <f>IFERROR(AA209-AA208,0)</f>
        <v>-247</v>
      </c>
      <c r="AD209">
        <f>V209-Z209</f>
        <v>117520</v>
      </c>
      <c r="AE209" s="1">
        <f>AD209-AD208</f>
        <v>628</v>
      </c>
      <c r="AF209" s="29">
        <f>IFERROR(AD209/V209,0)</f>
        <v>0.23814300333343466</v>
      </c>
      <c r="AG209" s="32">
        <f>IFERROR(AE209-AE208,0)</f>
        <v>-119</v>
      </c>
      <c r="AH209" s="34">
        <f>IFERROR(AE209/W209,0)</f>
        <v>0.11550487401140334</v>
      </c>
      <c r="AI209" s="34">
        <f>IFERROR(AD209/3.974,0)</f>
        <v>29572.21942627076</v>
      </c>
      <c r="AJ209" s="10">
        <v>19612</v>
      </c>
      <c r="AK209" s="2">
        <f>AJ209-AJ208</f>
        <v>-308</v>
      </c>
      <c r="AL209" s="2">
        <f>IFERROR(AJ209/AJ208,0)-1</f>
        <v>-1.5461847389558248E-2</v>
      </c>
      <c r="AM209" s="34">
        <f>IFERROR(AJ209/3.974,0)</f>
        <v>4935.0780070457977</v>
      </c>
      <c r="AN209" s="34">
        <f>IFERROR(AJ209/C209," ")</f>
        <v>0.17209245186992156</v>
      </c>
      <c r="AO209" s="10">
        <v>369</v>
      </c>
      <c r="AP209">
        <f>AO209-AO208</f>
        <v>20</v>
      </c>
      <c r="AQ209">
        <f>IFERROR(AO209/AO208,0)-1</f>
        <v>5.7306590257879764E-2</v>
      </c>
      <c r="AR209" s="34">
        <f>IFERROR(AO209/3.974,0)</f>
        <v>92.853548062405636</v>
      </c>
      <c r="AS209" s="10">
        <v>690</v>
      </c>
      <c r="AT209" s="2">
        <f>AS209-AS208</f>
        <v>14</v>
      </c>
      <c r="AU209" s="2">
        <f>IFERROR(AS209/AS208,0)-1</f>
        <v>2.0710059171597628E-2</v>
      </c>
      <c r="AV209" s="34">
        <f>IFERROR(AS209/3.974,0)</f>
        <v>173.62858580775037</v>
      </c>
      <c r="AW209" s="80">
        <f>IFERROR(AS209/C209," ")</f>
        <v>6.054649795545884E-3</v>
      </c>
      <c r="AX209" s="10">
        <v>113</v>
      </c>
      <c r="AY209">
        <f>AX209-AX208</f>
        <v>6</v>
      </c>
      <c r="AZ209" s="22">
        <f>IFERROR(AX209/AX208,0)-1</f>
        <v>5.6074766355140193E-2</v>
      </c>
      <c r="BA209" s="35">
        <f>IFERROR(AX209/3.974,0)</f>
        <v>28.434826371414189</v>
      </c>
      <c r="BB209" s="51">
        <f>IFERROR(AX209/C209," ")</f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>IFERROR(BC209-BC208,0)</f>
        <v>-268</v>
      </c>
      <c r="BE209" s="51">
        <f>IFERROR(BC209/BC208,0)-1</f>
        <v>-1.2730381911457367E-2</v>
      </c>
      <c r="BF209" s="35">
        <f>IFERROR(BC209/3.974,0)</f>
        <v>5229.9949672873672</v>
      </c>
      <c r="BG209" s="35">
        <f>IFERROR(BC209/C209," ")</f>
        <v>0.1823765816675734</v>
      </c>
      <c r="BH209" s="45">
        <v>17671</v>
      </c>
      <c r="BI209" s="48">
        <f>IFERROR((BH209-BH208), 0)</f>
        <v>131</v>
      </c>
      <c r="BJ209" s="14">
        <v>46965</v>
      </c>
      <c r="BK209" s="48">
        <f>IFERROR((BJ209-BJ208),0)</f>
        <v>203</v>
      </c>
      <c r="BL209" s="14">
        <v>33961</v>
      </c>
      <c r="BM209" s="48">
        <f>IFERROR((BL209-BL208),0)</f>
        <v>167</v>
      </c>
      <c r="BN209" s="14">
        <v>12762</v>
      </c>
      <c r="BO209" s="48">
        <f>IFERROR((BN209-BN208),0)</f>
        <v>96</v>
      </c>
      <c r="BP209" s="14">
        <v>2611</v>
      </c>
      <c r="BQ209" s="48">
        <f>IFERROR((BP209-BP208),0)</f>
        <v>31</v>
      </c>
      <c r="BR209" s="16">
        <v>21</v>
      </c>
      <c r="BS209" s="24">
        <f>IFERROR((BR209-BR208),0)</f>
        <v>0</v>
      </c>
      <c r="BT209" s="16">
        <v>119</v>
      </c>
      <c r="BU209" s="24">
        <f>IFERROR((BT209-BT208),0)</f>
        <v>0</v>
      </c>
      <c r="BV209" s="16">
        <v>508</v>
      </c>
      <c r="BW209" s="24">
        <f>IFERROR((BV209-BV208),0)</f>
        <v>4</v>
      </c>
      <c r="BX209" s="16">
        <v>1156</v>
      </c>
      <c r="BY209" s="24">
        <f>IFERROR((BX209-BX208),0)</f>
        <v>7</v>
      </c>
      <c r="BZ209" s="21">
        <v>602</v>
      </c>
      <c r="CA209" s="27">
        <f>IFERROR((BZ209-BZ208),0)</f>
        <v>8</v>
      </c>
    </row>
    <row r="210" spans="1:79">
      <c r="A210" s="3">
        <v>44107</v>
      </c>
      <c r="B210" s="22">
        <v>44107</v>
      </c>
      <c r="C210" s="10">
        <v>114653</v>
      </c>
      <c r="D210">
        <f>IFERROR(C210-C209,"")</f>
        <v>691</v>
      </c>
      <c r="E210" s="10">
        <v>2414</v>
      </c>
      <c r="F210">
        <f>E210-E209</f>
        <v>8</v>
      </c>
      <c r="G210" s="10">
        <v>91195</v>
      </c>
      <c r="H210">
        <f>G210-G209</f>
        <v>423</v>
      </c>
      <c r="I210">
        <f>+IFERROR(C210-E210-G210,"")</f>
        <v>21044</v>
      </c>
      <c r="J210">
        <f>+IFERROR(I210-I209,"")</f>
        <v>260</v>
      </c>
      <c r="K210">
        <f>+IFERROR(E210/C210,"")</f>
        <v>2.1054835023941808E-2</v>
      </c>
      <c r="L210">
        <f>+IFERROR(G210/C210,"")</f>
        <v>0.79540003314348517</v>
      </c>
      <c r="M210">
        <f>+IFERROR(I210/C210,"")</f>
        <v>0.18354513183257307</v>
      </c>
      <c r="N210" s="22">
        <f>+IFERROR(D210/C210,"")</f>
        <v>6.0268811108300695E-3</v>
      </c>
      <c r="O210">
        <f>+IFERROR(F210/E210,"")</f>
        <v>3.3140016570008283E-3</v>
      </c>
      <c r="P210">
        <f>+IFERROR(H210/G210,"")</f>
        <v>4.6384121936509674E-3</v>
      </c>
      <c r="Q210">
        <f>+IFERROR(J210/I210,"")</f>
        <v>1.2355065576886523E-2</v>
      </c>
      <c r="R210" s="22">
        <f>+IFERROR(C210/3.974,"")</f>
        <v>28850.780070457975</v>
      </c>
      <c r="S210" s="22">
        <f>+IFERROR(E210/3.974,"")</f>
        <v>607.44841469552091</v>
      </c>
      <c r="T210" s="22">
        <f>+IFERROR(G210/3.974,"")</f>
        <v>22947.911424257672</v>
      </c>
      <c r="U210" s="22">
        <f>+IFERROR(I210/3.974,"")</f>
        <v>5295.4202315047805</v>
      </c>
      <c r="V210" s="10">
        <v>499050</v>
      </c>
      <c r="W210">
        <f>V210-V209</f>
        <v>5565</v>
      </c>
      <c r="X210" s="22">
        <f>IFERROR(W210-W209,0)</f>
        <v>128</v>
      </c>
      <c r="Y210" s="35">
        <f>IFERROR(V210/3.974,0)</f>
        <v>125578.7619526925</v>
      </c>
      <c r="Z210" s="10">
        <v>380847</v>
      </c>
      <c r="AA210" s="2">
        <f>Z210-Z209</f>
        <v>4882</v>
      </c>
      <c r="AB210" s="29">
        <f>IFERROR(Z210/V210,0)</f>
        <v>0.7631439735497445</v>
      </c>
      <c r="AC210" s="32">
        <f>IFERROR(AA210-AA209,0)</f>
        <v>73</v>
      </c>
      <c r="AD210">
        <f>V210-Z210</f>
        <v>118203</v>
      </c>
      <c r="AE210" s="1">
        <f>AD210-AD209</f>
        <v>683</v>
      </c>
      <c r="AF210" s="29">
        <f>IFERROR(AD210/V210,0)</f>
        <v>0.2368560264502555</v>
      </c>
      <c r="AG210" s="32">
        <f>IFERROR(AE210-AE209,0)</f>
        <v>55</v>
      </c>
      <c r="AH210" s="34">
        <f>IFERROR(AE210/W210,0)</f>
        <v>0.12273135669362084</v>
      </c>
      <c r="AI210" s="34">
        <f>IFERROR(AD210/3.974,0)</f>
        <v>29744.08656265727</v>
      </c>
      <c r="AJ210" s="10">
        <v>19869</v>
      </c>
      <c r="AK210" s="2">
        <f>AJ210-AJ209</f>
        <v>257</v>
      </c>
      <c r="AL210" s="2">
        <f>IFERROR(AJ210/AJ209,0)-1</f>
        <v>1.3104221904956193E-2</v>
      </c>
      <c r="AM210" s="34">
        <f>IFERROR(AJ210/3.974,0)</f>
        <v>4999.7483643683945</v>
      </c>
      <c r="AN210" s="34">
        <f>IFERROR(AJ210/C210," ")</f>
        <v>0.17329681735323105</v>
      </c>
      <c r="AO210" s="10">
        <v>367</v>
      </c>
      <c r="AP210">
        <f>AO210-AO209</f>
        <v>-2</v>
      </c>
      <c r="AQ210">
        <f>IFERROR(AO210/AO209,0)-1</f>
        <v>-5.4200542005420349E-3</v>
      </c>
      <c r="AR210" s="34">
        <f>IFERROR(AO210/3.974,0)</f>
        <v>92.350276799194759</v>
      </c>
      <c r="AS210" s="10">
        <v>696</v>
      </c>
      <c r="AT210" s="2">
        <f>AS210-AS209</f>
        <v>6</v>
      </c>
      <c r="AU210" s="2">
        <f>IFERROR(AS210/AS209,0)-1</f>
        <v>8.6956521739129933E-3</v>
      </c>
      <c r="AV210" s="34">
        <f>IFERROR(AS210/3.974,0)</f>
        <v>175.13839959738297</v>
      </c>
      <c r="AW210" s="80">
        <f>IFERROR(AS210/C210," ")</f>
        <v>6.0704909596783338E-3</v>
      </c>
      <c r="AX210" s="10">
        <v>112</v>
      </c>
      <c r="AY210">
        <f>AX210-AX209</f>
        <v>-1</v>
      </c>
      <c r="AZ210" s="22">
        <f>IFERROR(AX210/AX209,0)-1</f>
        <v>-8.8495575221239076E-3</v>
      </c>
      <c r="BA210" s="35">
        <f>IFERROR(AX210/3.974,0)</f>
        <v>28.183190739808754</v>
      </c>
      <c r="BB210" s="51">
        <f>IFERROR(AX210/C210," ")</f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>IFERROR(BC210-BC209,0)</f>
        <v>260</v>
      </c>
      <c r="BE210" s="51">
        <f>IFERROR(BC210/BC209,0)-1</f>
        <v>1.2509622786759156E-2</v>
      </c>
      <c r="BF210" s="35">
        <f>IFERROR(BC210/3.974,0)</f>
        <v>5295.4202315047805</v>
      </c>
      <c r="BG210" s="35">
        <f>IFERROR(BC210/C210," ")</f>
        <v>0.18354513183257307</v>
      </c>
      <c r="BH210" s="45">
        <v>17841</v>
      </c>
      <c r="BI210" s="48">
        <f>IFERROR((BH210-BH209), 0)</f>
        <v>170</v>
      </c>
      <c r="BJ210" s="14">
        <v>47148</v>
      </c>
      <c r="BK210" s="48">
        <f>IFERROR((BJ210-BJ209),0)</f>
        <v>183</v>
      </c>
      <c r="BL210" s="14">
        <v>34161</v>
      </c>
      <c r="BM210" s="48">
        <f>IFERROR((BL210-BL209),0)</f>
        <v>200</v>
      </c>
      <c r="BN210" s="14">
        <v>12872</v>
      </c>
      <c r="BO210" s="48">
        <f>IFERROR((BN210-BN209),0)</f>
        <v>110</v>
      </c>
      <c r="BP210" s="14">
        <v>2631</v>
      </c>
      <c r="BQ210" s="48">
        <f>IFERROR((BP210-BP209),0)</f>
        <v>20</v>
      </c>
      <c r="BR210" s="16">
        <v>21</v>
      </c>
      <c r="BS210" s="24">
        <f>IFERROR((BR210-BR209),0)</f>
        <v>0</v>
      </c>
      <c r="BT210" s="16">
        <v>119</v>
      </c>
      <c r="BU210" s="24">
        <f>IFERROR((BT210-BT209),0)</f>
        <v>0</v>
      </c>
      <c r="BV210" s="16">
        <v>509</v>
      </c>
      <c r="BW210" s="24">
        <f>IFERROR((BV210-BV209),0)</f>
        <v>1</v>
      </c>
      <c r="BX210" s="16">
        <v>1160</v>
      </c>
      <c r="BY210" s="24">
        <f>IFERROR((BX210-BX209),0)</f>
        <v>4</v>
      </c>
      <c r="BZ210" s="21">
        <v>605</v>
      </c>
      <c r="CA210" s="27">
        <f>IFERROR((BZ210-BZ209),0)</f>
        <v>3</v>
      </c>
    </row>
    <row r="211" spans="1:79">
      <c r="A211" s="3">
        <v>44108</v>
      </c>
      <c r="B211" s="22">
        <v>44108</v>
      </c>
      <c r="C211" s="10">
        <v>115286</v>
      </c>
      <c r="D211">
        <f>IFERROR(C211-C210,"")</f>
        <v>633</v>
      </c>
      <c r="E211" s="10">
        <v>2423</v>
      </c>
      <c r="F211">
        <f>E211-E210</f>
        <v>9</v>
      </c>
      <c r="G211" s="10">
        <v>91809</v>
      </c>
      <c r="H211">
        <f>G211-G210</f>
        <v>614</v>
      </c>
      <c r="I211">
        <f>+IFERROR(C211-E211-G211,"")</f>
        <v>21054</v>
      </c>
      <c r="J211">
        <f>+IFERROR(I211-I210,"")</f>
        <v>10</v>
      </c>
      <c r="K211">
        <f>+IFERROR(E211/C211,"")</f>
        <v>2.1017296115746924E-2</v>
      </c>
      <c r="L211">
        <f>+IFERROR(G211/C211,"")</f>
        <v>0.79635862116822509</v>
      </c>
      <c r="M211">
        <f>+IFERROR(I211/C211,"")</f>
        <v>0.18262408271602795</v>
      </c>
      <c r="N211" s="22">
        <f>+IFERROR(D211/C211,"")</f>
        <v>5.490692712037888E-3</v>
      </c>
      <c r="O211">
        <f>+IFERROR(F211/E211,"")</f>
        <v>3.7144036318613291E-3</v>
      </c>
      <c r="P211">
        <f>+IFERROR(H211/G211,"")</f>
        <v>6.6877974926205491E-3</v>
      </c>
      <c r="Q211">
        <f>+IFERROR(J211/I211,"")</f>
        <v>4.7496912700674458E-4</v>
      </c>
      <c r="R211" s="22">
        <f>+IFERROR(C211/3.974,"")</f>
        <v>29010.065425264216</v>
      </c>
      <c r="S211" s="22">
        <f>+IFERROR(E211/3.974,"")</f>
        <v>609.7131353799698</v>
      </c>
      <c r="T211" s="22">
        <f>+IFERROR(G211/3.974,"")</f>
        <v>23102.415702063412</v>
      </c>
      <c r="U211" s="22">
        <f>+IFERROR(I211/3.974,"")</f>
        <v>5297.9365878208355</v>
      </c>
      <c r="V211" s="10">
        <v>504299</v>
      </c>
      <c r="W211">
        <f>V211-V210</f>
        <v>5249</v>
      </c>
      <c r="X211" s="22">
        <f>IFERROR(W211-W210,0)</f>
        <v>-316</v>
      </c>
      <c r="Y211" s="35">
        <f>IFERROR(V211/3.974,0)</f>
        <v>126899.59738298942</v>
      </c>
      <c r="Z211" s="10">
        <v>385463</v>
      </c>
      <c r="AA211" s="2">
        <f>Z211-Z210</f>
        <v>4616</v>
      </c>
      <c r="AB211" s="29">
        <f>IFERROR(Z211/V211,0)</f>
        <v>0.76435408358929924</v>
      </c>
      <c r="AC211" s="32">
        <f>IFERROR(AA211-AA210,0)</f>
        <v>-266</v>
      </c>
      <c r="AD211">
        <f>V211-Z211</f>
        <v>118836</v>
      </c>
      <c r="AE211" s="1">
        <f>AD211-AD210</f>
        <v>633</v>
      </c>
      <c r="AF211" s="29">
        <f>IFERROR(AD211/V211,0)</f>
        <v>0.23564591641070079</v>
      </c>
      <c r="AG211" s="32">
        <f>IFERROR(AE211-AE210,0)</f>
        <v>-50</v>
      </c>
      <c r="AH211" s="34">
        <f>IFERROR(AE211/W211,0)</f>
        <v>0.12059439893313012</v>
      </c>
      <c r="AI211" s="34">
        <f>IFERROR(AD211/3.974,0)</f>
        <v>29903.371917463512</v>
      </c>
      <c r="AJ211" s="10">
        <v>19819</v>
      </c>
      <c r="AK211" s="2">
        <f>AJ211-AJ210</f>
        <v>-50</v>
      </c>
      <c r="AL211" s="2">
        <f>IFERROR(AJ211/AJ210,0)-1</f>
        <v>-2.5164829634103381E-3</v>
      </c>
      <c r="AM211" s="34">
        <f>IFERROR(AJ211/3.974,0)</f>
        <v>4987.1665827881225</v>
      </c>
      <c r="AN211" s="34">
        <f>IFERROR(AJ211/C211," ")</f>
        <v>0.1719115937754801</v>
      </c>
      <c r="AO211" s="10">
        <v>392</v>
      </c>
      <c r="AP211">
        <f>AO211-AO210</f>
        <v>25</v>
      </c>
      <c r="AQ211">
        <f>IFERROR(AO211/AO210,0)-1</f>
        <v>6.8119891008174394E-2</v>
      </c>
      <c r="AR211" s="34">
        <f>IFERROR(AO211/3.974,0)</f>
        <v>98.641167589330649</v>
      </c>
      <c r="AS211" s="10">
        <v>733</v>
      </c>
      <c r="AT211" s="2">
        <f>AS211-AS210</f>
        <v>37</v>
      </c>
      <c r="AU211" s="2">
        <f>IFERROR(AS211/AS210,0)-1</f>
        <v>5.3160919540229834E-2</v>
      </c>
      <c r="AV211" s="34">
        <f>IFERROR(AS211/3.974,0)</f>
        <v>184.44891796678408</v>
      </c>
      <c r="AW211" s="80">
        <f>IFERROR(AS211/C211," ")</f>
        <v>6.3581007234182812E-3</v>
      </c>
      <c r="AX211" s="10">
        <v>110</v>
      </c>
      <c r="AY211">
        <f>AX211-AX210</f>
        <v>-2</v>
      </c>
      <c r="AZ211" s="22">
        <f>IFERROR(AX211/AX210,0)-1</f>
        <v>-1.7857142857142905E-2</v>
      </c>
      <c r="BA211" s="35">
        <f>IFERROR(AX211/3.974,0)</f>
        <v>27.679919476597885</v>
      </c>
      <c r="BB211" s="51">
        <f>IFERROR(AX211/C211," ")</f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>IFERROR(BC211-BC210,0)</f>
        <v>10</v>
      </c>
      <c r="BE211" s="51">
        <f>IFERROR(BC211/BC210,0)-1</f>
        <v>4.7519482988023221E-4</v>
      </c>
      <c r="BF211" s="35">
        <f>IFERROR(BC211/3.974,0)</f>
        <v>5297.9365878208355</v>
      </c>
      <c r="BG211" s="35">
        <f>IFERROR(BC211/C211," ")</f>
        <v>0.18262408271602795</v>
      </c>
      <c r="BH211" s="45">
        <v>18007</v>
      </c>
      <c r="BI211" s="48">
        <f>IFERROR((BH211-BH210), 0)</f>
        <v>166</v>
      </c>
      <c r="BJ211" s="14">
        <v>47403</v>
      </c>
      <c r="BK211" s="48">
        <f>IFERROR((BJ211-BJ210),0)</f>
        <v>255</v>
      </c>
      <c r="BL211" s="14">
        <v>34313</v>
      </c>
      <c r="BM211" s="48">
        <f>IFERROR((BL211-BL210),0)</f>
        <v>152</v>
      </c>
      <c r="BN211" s="14">
        <v>12921</v>
      </c>
      <c r="BO211" s="48">
        <f>IFERROR((BN211-BN210),0)</f>
        <v>49</v>
      </c>
      <c r="BP211" s="14">
        <v>2642</v>
      </c>
      <c r="BQ211" s="48">
        <f>IFERROR((BP211-BP210),0)</f>
        <v>11</v>
      </c>
      <c r="BR211" s="16">
        <v>21</v>
      </c>
      <c r="BS211" s="24">
        <f>IFERROR((BR211-BR210),0)</f>
        <v>0</v>
      </c>
      <c r="BT211" s="16">
        <v>119</v>
      </c>
      <c r="BU211" s="24">
        <f>IFERROR((BT211-BT210),0)</f>
        <v>0</v>
      </c>
      <c r="BV211" s="16">
        <v>510</v>
      </c>
      <c r="BW211" s="24">
        <f>IFERROR((BV211-BV210),0)</f>
        <v>1</v>
      </c>
      <c r="BX211" s="16">
        <v>1166</v>
      </c>
      <c r="BY211" s="24">
        <f>IFERROR((BX211-BX210),0)</f>
        <v>6</v>
      </c>
      <c r="BZ211" s="21">
        <v>607</v>
      </c>
      <c r="CA211" s="27">
        <f>IFERROR((BZ211-BZ210),0)</f>
        <v>2</v>
      </c>
    </row>
    <row r="212" spans="1:79">
      <c r="A212" s="3">
        <v>44109</v>
      </c>
      <c r="B212" s="22">
        <v>44109</v>
      </c>
      <c r="C212" s="10">
        <v>115919</v>
      </c>
      <c r="D212">
        <f>IFERROR(C212-C211,"")</f>
        <v>633</v>
      </c>
      <c r="E212" s="10">
        <v>2430</v>
      </c>
      <c r="F212">
        <f>E212-E211</f>
        <v>7</v>
      </c>
      <c r="G212" s="10">
        <v>92423</v>
      </c>
      <c r="H212">
        <f>G212-G211</f>
        <v>614</v>
      </c>
      <c r="I212">
        <f>+IFERROR(C212-E212-G212,"")</f>
        <v>21066</v>
      </c>
      <c r="J212">
        <f>+IFERROR(I212-I211,"")</f>
        <v>12</v>
      </c>
      <c r="K212">
        <f>+IFERROR(E212/C212,"")</f>
        <v>2.096291375874533E-2</v>
      </c>
      <c r="L212">
        <f>+IFERROR(G212/C212,"")</f>
        <v>0.79730674005124269</v>
      </c>
      <c r="M212">
        <f>+IFERROR(I212/C212,"")</f>
        <v>0.18173034619001199</v>
      </c>
      <c r="N212" s="22">
        <f>+IFERROR(D212/C212,"")</f>
        <v>5.4607096334509438E-3</v>
      </c>
      <c r="O212">
        <f>+IFERROR(F212/E212,"")</f>
        <v>2.8806584362139919E-3</v>
      </c>
      <c r="P212">
        <f>+IFERROR(H212/G212,"")</f>
        <v>6.6433679928156412E-3</v>
      </c>
      <c r="Q212">
        <f>+IFERROR(J212/I212,"")</f>
        <v>5.6963827969239535E-4</v>
      </c>
      <c r="R212" s="22">
        <f>+IFERROR(C212/3.974,"")</f>
        <v>29169.350780070457</v>
      </c>
      <c r="S212" s="22">
        <f>+IFERROR(E212/3.974,"")</f>
        <v>611.47458480120781</v>
      </c>
      <c r="T212" s="22">
        <f>+IFERROR(G212/3.974,"")</f>
        <v>23256.919979869148</v>
      </c>
      <c r="U212" s="22">
        <f>+IFERROR(I212/3.974,"")</f>
        <v>5300.9562154001005</v>
      </c>
      <c r="V212" s="10">
        <v>508442</v>
      </c>
      <c r="W212">
        <f>V212-V211</f>
        <v>4143</v>
      </c>
      <c r="X212" s="22">
        <f>IFERROR(W212-W211,0)</f>
        <v>-1106</v>
      </c>
      <c r="Y212" s="35">
        <f>IFERROR(V212/3.974,0)</f>
        <v>127942.12380473074</v>
      </c>
      <c r="Z212" s="10">
        <v>388973</v>
      </c>
      <c r="AA212" s="2">
        <f>Z212-Z211</f>
        <v>3510</v>
      </c>
      <c r="AB212" s="29">
        <f>IFERROR(Z212/V212,0)</f>
        <v>0.76502924620704038</v>
      </c>
      <c r="AC212" s="32">
        <f>IFERROR(AA212-AA211,0)</f>
        <v>-1106</v>
      </c>
      <c r="AD212">
        <f>V212-Z212</f>
        <v>119469</v>
      </c>
      <c r="AE212" s="1">
        <f>AD212-AD211</f>
        <v>633</v>
      </c>
      <c r="AF212" s="29">
        <f>IFERROR(AD212/V212,0)</f>
        <v>0.23497075379295967</v>
      </c>
      <c r="AG212" s="32">
        <f>IFERROR(AE212-AE211,0)</f>
        <v>0</v>
      </c>
      <c r="AH212" s="34">
        <f>IFERROR(AE212/W212,0)</f>
        <v>0.15278783490224476</v>
      </c>
      <c r="AI212" s="34">
        <f>IFERROR(AD212/3.974,0)</f>
        <v>30062.657272269753</v>
      </c>
      <c r="AJ212" s="10">
        <v>19805</v>
      </c>
      <c r="AK212" s="2">
        <f>AJ212-AJ211</f>
        <v>-14</v>
      </c>
      <c r="AL212" s="2">
        <f>IFERROR(AJ212/AJ211,0)-1</f>
        <v>-7.0639285534079832E-4</v>
      </c>
      <c r="AM212" s="34">
        <f>IFERROR(AJ212/3.974,0)</f>
        <v>4983.6436839456464</v>
      </c>
      <c r="AN212" s="34">
        <f>IFERROR(AJ212/C212," ")</f>
        <v>0.17085206049051493</v>
      </c>
      <c r="AO212" s="10">
        <v>397</v>
      </c>
      <c r="AP212">
        <f>AO212-AO211</f>
        <v>5</v>
      </c>
      <c r="AQ212">
        <f>IFERROR(AO212/AO211,0)-1</f>
        <v>1.2755102040816313E-2</v>
      </c>
      <c r="AR212" s="34">
        <f>IFERROR(AO212/3.974,0)</f>
        <v>99.899345747357827</v>
      </c>
      <c r="AS212" s="10">
        <v>745</v>
      </c>
      <c r="AT212" s="2">
        <f>AS212-AS211</f>
        <v>12</v>
      </c>
      <c r="AU212" s="2">
        <f>IFERROR(AS212/AS211,0)-1</f>
        <v>1.6371077762619368E-2</v>
      </c>
      <c r="AV212" s="34">
        <f>IFERROR(AS212/3.974,0)</f>
        <v>187.46854554604931</v>
      </c>
      <c r="AW212" s="80">
        <f>IFERROR(AS212/C212," ")</f>
        <v>6.4269015433190422E-3</v>
      </c>
      <c r="AX212" s="10">
        <v>119</v>
      </c>
      <c r="AY212">
        <f>AX212-AX211</f>
        <v>9</v>
      </c>
      <c r="AZ212" s="22">
        <f>IFERROR(AX212/AX211,0)-1</f>
        <v>8.181818181818179E-2</v>
      </c>
      <c r="BA212" s="35">
        <f>IFERROR(AX212/3.974,0)</f>
        <v>29.944640161046802</v>
      </c>
      <c r="BB212" s="51">
        <f>IFERROR(AX212/C212," ")</f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>IFERROR(BC212-BC211,0)</f>
        <v>12</v>
      </c>
      <c r="BE212" s="51">
        <f>IFERROR(BC212/BC211,0)-1</f>
        <v>5.6996295240807626E-4</v>
      </c>
      <c r="BF212" s="35">
        <f>IFERROR(BC212/3.974,0)</f>
        <v>5300.9562154001005</v>
      </c>
      <c r="BG212" s="35">
        <f>IFERROR(BC212/C212," ")</f>
        <v>0.18173034619001199</v>
      </c>
      <c r="BH212" s="45">
        <v>18193</v>
      </c>
      <c r="BI212" s="48">
        <f>IFERROR((BH212-BH211), 0)</f>
        <v>186</v>
      </c>
      <c r="BJ212" s="14">
        <v>47590</v>
      </c>
      <c r="BK212" s="48">
        <f>IFERROR((BJ212-BJ211),0)</f>
        <v>187</v>
      </c>
      <c r="BL212" s="14">
        <v>34459</v>
      </c>
      <c r="BM212" s="48">
        <f>IFERROR((BL212-BL211),0)</f>
        <v>146</v>
      </c>
      <c r="BN212" s="14">
        <v>13006</v>
      </c>
      <c r="BO212" s="48">
        <f>IFERROR((BN212-BN211),0)</f>
        <v>85</v>
      </c>
      <c r="BP212" s="14">
        <v>2671</v>
      </c>
      <c r="BQ212" s="48">
        <f>IFERROR((BP212-BP211),0)</f>
        <v>29</v>
      </c>
      <c r="BR212" s="16">
        <v>21</v>
      </c>
      <c r="BS212" s="24">
        <f>IFERROR((BR212-BR211),0)</f>
        <v>0</v>
      </c>
      <c r="BT212" s="16">
        <v>120</v>
      </c>
      <c r="BU212" s="24">
        <f>IFERROR((BT212-BT211),0)</f>
        <v>1</v>
      </c>
      <c r="BV212" s="16">
        <v>512</v>
      </c>
      <c r="BW212" s="24">
        <f>IFERROR((BV212-BV211),0)</f>
        <v>2</v>
      </c>
      <c r="BX212" s="16">
        <v>1169</v>
      </c>
      <c r="BY212" s="24">
        <f>IFERROR((BX212-BX211),0)</f>
        <v>3</v>
      </c>
      <c r="BZ212" s="21">
        <v>608</v>
      </c>
      <c r="CA212" s="27">
        <f>IFERROR((BZ212-BZ211),0)</f>
        <v>1</v>
      </c>
    </row>
    <row r="213" spans="1:79">
      <c r="A213" s="3">
        <v>44110</v>
      </c>
      <c r="B213" s="22">
        <v>44110</v>
      </c>
      <c r="C213" s="10">
        <v>116602</v>
      </c>
      <c r="D213">
        <f>IFERROR(C213-C212,"")</f>
        <v>683</v>
      </c>
      <c r="E213" s="10">
        <v>2440</v>
      </c>
      <c r="F213">
        <f>E213-E212</f>
        <v>10</v>
      </c>
      <c r="G213" s="10">
        <v>92950</v>
      </c>
      <c r="H213">
        <f>G213-G212</f>
        <v>527</v>
      </c>
      <c r="I213">
        <f>+IFERROR(C213-E213-G213,"")</f>
        <v>21212</v>
      </c>
      <c r="J213">
        <f>+IFERROR(I213-I212,"")</f>
        <v>146</v>
      </c>
      <c r="K213">
        <f>+IFERROR(E213/C213,"")</f>
        <v>2.0925884633196685E-2</v>
      </c>
      <c r="L213">
        <f>+IFERROR(G213/C213,"")</f>
        <v>0.79715613797361962</v>
      </c>
      <c r="M213">
        <f>+IFERROR(I213/C213,"")</f>
        <v>0.18191797739318366</v>
      </c>
      <c r="N213" s="22">
        <f>+IFERROR(D213/C213,"")</f>
        <v>5.8575324608497285E-3</v>
      </c>
      <c r="O213">
        <f>+IFERROR(F213/E213,"")</f>
        <v>4.0983606557377051E-3</v>
      </c>
      <c r="P213">
        <f>+IFERROR(H213/G213,"")</f>
        <v>5.669714900484131E-3</v>
      </c>
      <c r="Q213">
        <f>+IFERROR(J213/I213,"")</f>
        <v>6.8828964736941355E-3</v>
      </c>
      <c r="R213" s="22">
        <f>+IFERROR(C213/3.974,"")</f>
        <v>29341.217916456968</v>
      </c>
      <c r="S213" s="22">
        <f>+IFERROR(E213/3.974,"")</f>
        <v>613.9909411172622</v>
      </c>
      <c r="T213" s="22">
        <f>+IFERROR(G213/3.974,"")</f>
        <v>23389.531957725212</v>
      </c>
      <c r="U213" s="22">
        <f>+IFERROR(I213/3.974,"")</f>
        <v>5337.6950176144937</v>
      </c>
      <c r="V213" s="10">
        <v>514367</v>
      </c>
      <c r="W213">
        <f>V213-V212</f>
        <v>5925</v>
      </c>
      <c r="X213" s="22">
        <f>IFERROR(W213-W212,0)</f>
        <v>1782</v>
      </c>
      <c r="Y213" s="35">
        <f>IFERROR(V213/3.974,0)</f>
        <v>129433.06492199295</v>
      </c>
      <c r="Z213" s="10">
        <v>394215</v>
      </c>
      <c r="AA213" s="2">
        <f>Z213-Z212</f>
        <v>5242</v>
      </c>
      <c r="AB213" s="29">
        <f>IFERROR(Z213/V213,0)</f>
        <v>0.76640803161944682</v>
      </c>
      <c r="AC213" s="32">
        <f>IFERROR(AA213-AA212,0)</f>
        <v>1732</v>
      </c>
      <c r="AD213">
        <f>V213-Z213</f>
        <v>120152</v>
      </c>
      <c r="AE213" s="1">
        <f>AD213-AD212</f>
        <v>683</v>
      </c>
      <c r="AF213" s="29">
        <f>IFERROR(AD213/V213,0)</f>
        <v>0.23359196838055318</v>
      </c>
      <c r="AG213" s="32">
        <f>IFERROR(AE213-AE212,0)</f>
        <v>50</v>
      </c>
      <c r="AH213" s="34">
        <f>IFERROR(AE213/W213,0)</f>
        <v>0.11527426160337553</v>
      </c>
      <c r="AI213" s="34">
        <f>IFERROR(AD213/3.974,0)</f>
        <v>30234.524408656263</v>
      </c>
      <c r="AJ213" s="10">
        <v>19980</v>
      </c>
      <c r="AK213" s="2">
        <f>AJ213-AJ212</f>
        <v>175</v>
      </c>
      <c r="AL213" s="2">
        <f>IFERROR(AJ213/AJ212,0)-1</f>
        <v>8.8361524867457408E-3</v>
      </c>
      <c r="AM213" s="34">
        <f>IFERROR(AJ213/3.974,0)</f>
        <v>5027.6799194765972</v>
      </c>
      <c r="AN213" s="34">
        <f>IFERROR(AJ213/C213," ")</f>
        <v>0.17135212088986468</v>
      </c>
      <c r="AO213" s="10">
        <v>381</v>
      </c>
      <c r="AP213">
        <f>AO213-AO212</f>
        <v>-16</v>
      </c>
      <c r="AQ213">
        <f>IFERROR(AO213/AO212,0)-1</f>
        <v>-4.0302267002518932E-2</v>
      </c>
      <c r="AR213" s="34">
        <f>IFERROR(AO213/3.974,0)</f>
        <v>95.873175641670855</v>
      </c>
      <c r="AS213" s="10">
        <v>735</v>
      </c>
      <c r="AT213" s="2">
        <f>AS213-AS212</f>
        <v>-10</v>
      </c>
      <c r="AU213" s="2">
        <f>IFERROR(AS213/AS212,0)-1</f>
        <v>-1.3422818791946289E-2</v>
      </c>
      <c r="AV213" s="34">
        <f>IFERROR(AS213/3.974,0)</f>
        <v>184.95218922999496</v>
      </c>
      <c r="AW213" s="80">
        <f>IFERROR(AS213/C213," ")</f>
        <v>6.3034939366391658E-3</v>
      </c>
      <c r="AX213" s="10">
        <v>116</v>
      </c>
      <c r="AY213">
        <f>AX213-AX212</f>
        <v>-3</v>
      </c>
      <c r="AZ213" s="22">
        <f>IFERROR(AX213/AX212,0)-1</f>
        <v>-2.5210084033613467E-2</v>
      </c>
      <c r="BA213" s="35">
        <f>IFERROR(AX213/3.974,0)</f>
        <v>29.189733266230498</v>
      </c>
      <c r="BB213" s="51">
        <f>IFERROR(AX213/C213," ")</f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>IFERROR(BC213-BC212,0)</f>
        <v>146</v>
      </c>
      <c r="BE213" s="51">
        <f>IFERROR(BC213/BC212,0)-1</f>
        <v>6.9305990695907038E-3</v>
      </c>
      <c r="BF213" s="35">
        <f>IFERROR(BC213/3.974,0)</f>
        <v>5337.6950176144937</v>
      </c>
      <c r="BG213" s="35">
        <f>IFERROR(BC213/C213," ")</f>
        <v>0.18191797739318366</v>
      </c>
      <c r="BH213" s="45">
        <v>18357</v>
      </c>
      <c r="BI213" s="48">
        <f>IFERROR((BH213-BH212), 0)</f>
        <v>164</v>
      </c>
      <c r="BJ213" s="14">
        <v>47830</v>
      </c>
      <c r="BK213" s="48">
        <f>IFERROR((BJ213-BJ212),0)</f>
        <v>240</v>
      </c>
      <c r="BL213" s="14">
        <v>34656</v>
      </c>
      <c r="BM213" s="48">
        <f>IFERROR((BL213-BL212),0)</f>
        <v>197</v>
      </c>
      <c r="BN213" s="14">
        <v>13071</v>
      </c>
      <c r="BO213" s="48">
        <f>IFERROR((BN213-BN212),0)</f>
        <v>65</v>
      </c>
      <c r="BP213" s="14">
        <v>2688</v>
      </c>
      <c r="BQ213" s="48">
        <f>IFERROR((BP213-BP212),0)</f>
        <v>17</v>
      </c>
      <c r="BR213" s="16">
        <v>21</v>
      </c>
      <c r="BS213" s="24">
        <f>IFERROR((BR213-BR212),0)</f>
        <v>0</v>
      </c>
      <c r="BT213" s="16">
        <v>120</v>
      </c>
      <c r="BU213" s="24">
        <f>IFERROR((BT213-BT212),0)</f>
        <v>0</v>
      </c>
      <c r="BV213" s="16">
        <v>514</v>
      </c>
      <c r="BW213" s="24">
        <f>IFERROR((BV213-BV212),0)</f>
        <v>2</v>
      </c>
      <c r="BX213" s="16">
        <v>1175</v>
      </c>
      <c r="BY213" s="24">
        <f>IFERROR((BX213-BX212),0)</f>
        <v>6</v>
      </c>
      <c r="BZ213" s="21">
        <v>610</v>
      </c>
      <c r="CA213" s="27">
        <f>IFERROR((BZ213-BZ212),0)</f>
        <v>2</v>
      </c>
    </row>
    <row r="214" spans="1:79">
      <c r="A214" s="3">
        <v>44111</v>
      </c>
      <c r="B214" s="22">
        <v>44111</v>
      </c>
      <c r="C214" s="10">
        <v>117300</v>
      </c>
      <c r="D214">
        <f>IFERROR(C214-C213,"")</f>
        <v>698</v>
      </c>
      <c r="E214" s="10">
        <v>2448</v>
      </c>
      <c r="F214">
        <f>E214-E213</f>
        <v>8</v>
      </c>
      <c r="G214" s="10">
        <v>93610</v>
      </c>
      <c r="H214">
        <f>G214-G213</f>
        <v>660</v>
      </c>
      <c r="I214">
        <f>+IFERROR(C214-E214-G214,"")</f>
        <v>21242</v>
      </c>
      <c r="J214">
        <f>+IFERROR(I214-I213,"")</f>
        <v>30</v>
      </c>
      <c r="K214">
        <f>+IFERROR(E214/C214,"")</f>
        <v>2.0869565217391306E-2</v>
      </c>
      <c r="L214">
        <f>+IFERROR(G214/C214,"")</f>
        <v>0.79803921568627456</v>
      </c>
      <c r="M214">
        <f>+IFERROR(I214/C214,"")</f>
        <v>0.18109121909633419</v>
      </c>
      <c r="N214" s="22">
        <f>+IFERROR(D214/C214,"")</f>
        <v>5.9505541346973568E-3</v>
      </c>
      <c r="O214">
        <f>+IFERROR(F214/E214,"")</f>
        <v>3.2679738562091504E-3</v>
      </c>
      <c r="P214">
        <f>+IFERROR(H214/G214,"")</f>
        <v>7.0505287896592246E-3</v>
      </c>
      <c r="Q214">
        <f>+IFERROR(J214/I214,"")</f>
        <v>1.4122963939365409E-3</v>
      </c>
      <c r="R214" s="22">
        <f>+IFERROR(C214/3.974,"")</f>
        <v>29516.859587317562</v>
      </c>
      <c r="S214" s="22">
        <f>+IFERROR(E214/3.974,"")</f>
        <v>616.0040261701057</v>
      </c>
      <c r="T214" s="22">
        <f>+IFERROR(G214/3.974,"")</f>
        <v>23555.611474584799</v>
      </c>
      <c r="U214" s="22">
        <f>+IFERROR(I214/3.974,"")</f>
        <v>5345.2440865626568</v>
      </c>
      <c r="V214" s="10">
        <v>520582</v>
      </c>
      <c r="W214">
        <f>V214-V213</f>
        <v>6215</v>
      </c>
      <c r="X214" s="22">
        <f>IFERROR(W214-W213,0)</f>
        <v>290</v>
      </c>
      <c r="Y214" s="35">
        <f>IFERROR(V214/3.974,0)</f>
        <v>130996.98037242073</v>
      </c>
      <c r="Z214" s="10">
        <v>399732</v>
      </c>
      <c r="AA214" s="2">
        <f>Z214-Z213</f>
        <v>5517</v>
      </c>
      <c r="AB214" s="29">
        <f>IFERROR(Z214/V214,0)</f>
        <v>0.76785597658005844</v>
      </c>
      <c r="AC214" s="32">
        <f>IFERROR(AA214-AA213,0)</f>
        <v>275</v>
      </c>
      <c r="AD214">
        <f>V214-Z214</f>
        <v>120850</v>
      </c>
      <c r="AE214" s="1">
        <f>AD214-AD213</f>
        <v>698</v>
      </c>
      <c r="AF214" s="29">
        <f>IFERROR(AD214/V214,0)</f>
        <v>0.23214402341994153</v>
      </c>
      <c r="AG214" s="32">
        <f>IFERROR(AE214-AE213,0)</f>
        <v>15</v>
      </c>
      <c r="AH214" s="34">
        <f>IFERROR(AE214/W214,0)</f>
        <v>0.11230893000804505</v>
      </c>
      <c r="AI214" s="34">
        <f>IFERROR(AD214/3.974,0)</f>
        <v>30410.166079516857</v>
      </c>
      <c r="AJ214" s="10">
        <v>20021</v>
      </c>
      <c r="AK214" s="2">
        <f>AJ214-AJ213</f>
        <v>41</v>
      </c>
      <c r="AL214" s="2">
        <f>IFERROR(AJ214/AJ213,0)-1</f>
        <v>2.0520520520519447E-3</v>
      </c>
      <c r="AM214" s="34">
        <f>IFERROR(AJ214/3.974,0)</f>
        <v>5037.9969803724207</v>
      </c>
      <c r="AN214" s="34">
        <f>IFERROR(AJ214/C214," ")</f>
        <v>0.17068201193520888</v>
      </c>
      <c r="AO214" s="10">
        <v>370</v>
      </c>
      <c r="AP214">
        <f>AO214-AO213</f>
        <v>-11</v>
      </c>
      <c r="AQ214">
        <f>IFERROR(AO214/AO213,0)-1</f>
        <v>-2.8871391076115471E-2</v>
      </c>
      <c r="AR214" s="34">
        <f>IFERROR(AO214/3.974,0)</f>
        <v>93.10518369401106</v>
      </c>
      <c r="AS214" s="10">
        <v>731</v>
      </c>
      <c r="AT214" s="2">
        <f>AS214-AS213</f>
        <v>-4</v>
      </c>
      <c r="AU214" s="2">
        <f>IFERROR(AS214/AS213,0)-1</f>
        <v>-5.4421768707483276E-3</v>
      </c>
      <c r="AV214" s="34">
        <f>IFERROR(AS214/3.974,0)</f>
        <v>183.9456467035732</v>
      </c>
      <c r="AW214" s="80">
        <f>IFERROR(AS214/C214," ")</f>
        <v>6.2318840579710143E-3</v>
      </c>
      <c r="AX214" s="10">
        <v>120</v>
      </c>
      <c r="AY214">
        <f>AX214-AX213</f>
        <v>4</v>
      </c>
      <c r="AZ214" s="22">
        <f>IFERROR(AX214/AX213,0)-1</f>
        <v>3.4482758620689724E-2</v>
      </c>
      <c r="BA214" s="35">
        <f>IFERROR(AX214/3.974,0)</f>
        <v>30.196275792652237</v>
      </c>
      <c r="BB214" s="51">
        <f>IFERROR(AX214/C214," ")</f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>IFERROR(BC214-BC213,0)</f>
        <v>30</v>
      </c>
      <c r="BE214" s="51">
        <f>IFERROR(BC214/BC213,0)-1</f>
        <v>1.4142937959644719E-3</v>
      </c>
      <c r="BF214" s="35">
        <f>IFERROR(BC214/3.974,0)</f>
        <v>5345.2440865626568</v>
      </c>
      <c r="BG214" s="35">
        <f>IFERROR(BC214/C214," ")</f>
        <v>0.18109121909633419</v>
      </c>
      <c r="BH214" s="45">
        <v>18508</v>
      </c>
      <c r="BI214" s="48">
        <f>IFERROR((BH214-BH213), 0)</f>
        <v>151</v>
      </c>
      <c r="BJ214" s="14">
        <v>48102</v>
      </c>
      <c r="BK214" s="48">
        <f>IFERROR((BJ214-BJ213),0)</f>
        <v>272</v>
      </c>
      <c r="BL214" s="14">
        <v>34841</v>
      </c>
      <c r="BM214" s="48">
        <f>IFERROR((BL214-BL213),0)</f>
        <v>185</v>
      </c>
      <c r="BN214" s="14">
        <v>13150</v>
      </c>
      <c r="BO214" s="48">
        <f>IFERROR((BN214-BN213),0)</f>
        <v>79</v>
      </c>
      <c r="BP214" s="14">
        <v>2699</v>
      </c>
      <c r="BQ214" s="48">
        <f>IFERROR((BP214-BP213),0)</f>
        <v>11</v>
      </c>
      <c r="BR214" s="16">
        <v>21</v>
      </c>
      <c r="BS214" s="24">
        <f>IFERROR((BR214-BR213),0)</f>
        <v>0</v>
      </c>
      <c r="BT214" s="16">
        <v>120</v>
      </c>
      <c r="BU214" s="24">
        <f>IFERROR((BT214-BT213),0)</f>
        <v>0</v>
      </c>
      <c r="BV214" s="16">
        <v>516</v>
      </c>
      <c r="BW214" s="24">
        <f>IFERROR((BV214-BV213),0)</f>
        <v>2</v>
      </c>
      <c r="BX214" s="16">
        <v>1178</v>
      </c>
      <c r="BY214" s="24">
        <f>IFERROR((BX214-BX213),0)</f>
        <v>3</v>
      </c>
      <c r="BZ214" s="21">
        <v>613</v>
      </c>
      <c r="CA214" s="27">
        <f>IFERROR((BZ214-BZ213),0)</f>
        <v>3</v>
      </c>
    </row>
    <row r="215" spans="1:79">
      <c r="A215" s="3">
        <v>44112</v>
      </c>
      <c r="B215" s="22">
        <v>44112</v>
      </c>
      <c r="C215" s="10">
        <v>118054</v>
      </c>
      <c r="D215">
        <f>IFERROR(C215-C214,"")</f>
        <v>754</v>
      </c>
      <c r="E215" s="10">
        <v>2463</v>
      </c>
      <c r="F215">
        <f>E215-E214</f>
        <v>15</v>
      </c>
      <c r="G215" s="10">
        <v>94391</v>
      </c>
      <c r="H215">
        <f>G215-G214</f>
        <v>781</v>
      </c>
      <c r="I215">
        <f>+IFERROR(C215-E215-G215,"")</f>
        <v>21200</v>
      </c>
      <c r="J215">
        <f>+IFERROR(I215-I214,"")</f>
        <v>-42</v>
      </c>
      <c r="K215">
        <f>+IFERROR(E215/C215,"")</f>
        <v>2.0863333728632659E-2</v>
      </c>
      <c r="L215">
        <f>+IFERROR(G215/C215,"")</f>
        <v>0.79955782946787068</v>
      </c>
      <c r="M215">
        <f>+IFERROR(I215/C215,"")</f>
        <v>0.17957883680349671</v>
      </c>
      <c r="N215" s="22">
        <f>+IFERROR(D215/C215,"")</f>
        <v>6.3869076863130436E-3</v>
      </c>
      <c r="O215">
        <f>+IFERROR(F215/E215,"")</f>
        <v>6.0901339829476245E-3</v>
      </c>
      <c r="P215">
        <f>+IFERROR(H215/G215,"")</f>
        <v>8.2740939284465676E-3</v>
      </c>
      <c r="Q215">
        <f>+IFERROR(J215/I215,"")</f>
        <v>-1.9811320754716979E-3</v>
      </c>
      <c r="R215" s="22">
        <f>+IFERROR(C215/3.974,"")</f>
        <v>29706.59285354806</v>
      </c>
      <c r="S215" s="22">
        <f>+IFERROR(E215/3.974,"")</f>
        <v>619.77856064418722</v>
      </c>
      <c r="T215" s="22">
        <f>+IFERROR(G215/3.974,"")</f>
        <v>23752.138902868646</v>
      </c>
      <c r="U215" s="22">
        <f>+IFERROR(I215/3.974,"")</f>
        <v>5334.6753900352287</v>
      </c>
      <c r="V215" s="10">
        <v>526418</v>
      </c>
      <c r="W215">
        <f>V215-V214</f>
        <v>5836</v>
      </c>
      <c r="X215" s="22">
        <f>IFERROR(W215-W214,0)</f>
        <v>-379</v>
      </c>
      <c r="Y215" s="35">
        <f>IFERROR(V215/3.974,0)</f>
        <v>132465.52591847006</v>
      </c>
      <c r="Z215" s="10">
        <v>404814</v>
      </c>
      <c r="AA215" s="2">
        <f>Z215-Z214</f>
        <v>5082</v>
      </c>
      <c r="AB215" s="29">
        <f>IFERROR(Z215/V215,0)</f>
        <v>0.76899726073196584</v>
      </c>
      <c r="AC215" s="32">
        <f>IFERROR(AA215-AA214,0)</f>
        <v>-435</v>
      </c>
      <c r="AD215">
        <f>V215-Z215</f>
        <v>121604</v>
      </c>
      <c r="AE215" s="1">
        <f>AD215-AD214</f>
        <v>754</v>
      </c>
      <c r="AF215" s="29">
        <f>IFERROR(AD215/V215,0)</f>
        <v>0.23100273926803414</v>
      </c>
      <c r="AG215" s="32">
        <f>IFERROR(AE215-AE214,0)</f>
        <v>56</v>
      </c>
      <c r="AH215" s="34">
        <f>IFERROR(AE215/W215,0)</f>
        <v>0.12919808087731321</v>
      </c>
      <c r="AI215" s="34">
        <f>IFERROR(AD215/3.974,0)</f>
        <v>30599.899345747355</v>
      </c>
      <c r="AJ215" s="10">
        <v>19957</v>
      </c>
      <c r="AK215" s="2">
        <f>AJ215-AJ214</f>
        <v>-64</v>
      </c>
      <c r="AL215" s="2">
        <f>IFERROR(AJ215/AJ214,0)-1</f>
        <v>-3.1966435242994917E-3</v>
      </c>
      <c r="AM215" s="34">
        <f>IFERROR(AJ215/3.974,0)</f>
        <v>5021.8922999496726</v>
      </c>
      <c r="AN215" s="34">
        <f>IFERROR(AJ215/C215," ")</f>
        <v>0.16904975689091434</v>
      </c>
      <c r="AO215" s="10">
        <v>384</v>
      </c>
      <c r="AP215">
        <f>AO215-AO214</f>
        <v>14</v>
      </c>
      <c r="AQ215">
        <f>IFERROR(AO215/AO214,0)-1</f>
        <v>3.7837837837837895E-2</v>
      </c>
      <c r="AR215" s="34">
        <f>IFERROR(AO215/3.974,0)</f>
        <v>96.628082536487156</v>
      </c>
      <c r="AS215" s="10">
        <v>742</v>
      </c>
      <c r="AT215" s="2">
        <f>AS215-AS214</f>
        <v>11</v>
      </c>
      <c r="AU215" s="2">
        <f>IFERROR(AS215/AS214,0)-1</f>
        <v>1.5047879616963078E-2</v>
      </c>
      <c r="AV215" s="34">
        <f>IFERROR(AS215/3.974,0)</f>
        <v>186.713638651233</v>
      </c>
      <c r="AW215" s="80">
        <f>IFERROR(AS215/C215," ")</f>
        <v>6.285259288122385E-3</v>
      </c>
      <c r="AX215" s="10">
        <v>117</v>
      </c>
      <c r="AY215">
        <f>AX215-AX214</f>
        <v>-3</v>
      </c>
      <c r="AZ215" s="22">
        <f>IFERROR(AX215/AX214,0)-1</f>
        <v>-2.5000000000000022E-2</v>
      </c>
      <c r="BA215" s="35">
        <f>IFERROR(AX215/3.974,0)</f>
        <v>29.441368897835932</v>
      </c>
      <c r="BB215" s="51">
        <f>IFERROR(AX215/C215," ")</f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>IFERROR(BC215-BC214,0)</f>
        <v>-42</v>
      </c>
      <c r="BE215" s="51">
        <f>IFERROR(BC215/BC214,0)-1</f>
        <v>-1.9772149515111526E-3</v>
      </c>
      <c r="BF215" s="35">
        <f>IFERROR(BC215/3.974,0)</f>
        <v>5334.6753900352287</v>
      </c>
      <c r="BG215" s="35">
        <f>IFERROR(BC215/C215," ")</f>
        <v>0.17957883680349671</v>
      </c>
      <c r="BH215" s="45">
        <v>18677</v>
      </c>
      <c r="BI215" s="48">
        <f>IFERROR((BH215-BH214), 0)</f>
        <v>169</v>
      </c>
      <c r="BJ215" s="14">
        <v>48383</v>
      </c>
      <c r="BK215" s="48">
        <f>IFERROR((BJ215-BJ214),0)</f>
        <v>281</v>
      </c>
      <c r="BL215" s="14">
        <v>35039</v>
      </c>
      <c r="BM215" s="48">
        <f>IFERROR((BL215-BL214),0)</f>
        <v>198</v>
      </c>
      <c r="BN215" s="14">
        <v>13235</v>
      </c>
      <c r="BO215" s="48">
        <f>IFERROR((BN215-BN214),0)</f>
        <v>85</v>
      </c>
      <c r="BP215" s="14">
        <v>2720</v>
      </c>
      <c r="BQ215" s="48">
        <f>IFERROR((BP215-BP214),0)</f>
        <v>21</v>
      </c>
      <c r="BR215" s="16">
        <v>21</v>
      </c>
      <c r="BS215" s="24">
        <f>IFERROR((BR215-BR214),0)</f>
        <v>0</v>
      </c>
      <c r="BT215" s="16">
        <v>122</v>
      </c>
      <c r="BU215" s="24">
        <f>IFERROR((BT215-BT214),0)</f>
        <v>2</v>
      </c>
      <c r="BV215" s="16">
        <v>518</v>
      </c>
      <c r="BW215" s="24">
        <f>IFERROR((BV215-BV214),0)</f>
        <v>2</v>
      </c>
      <c r="BX215" s="16">
        <v>1186</v>
      </c>
      <c r="BY215" s="24">
        <f>IFERROR((BX215-BX214),0)</f>
        <v>8</v>
      </c>
      <c r="BZ215" s="21">
        <v>616</v>
      </c>
      <c r="CA215" s="27">
        <f>IFERROR((BZ215-BZ214),0)</f>
        <v>3</v>
      </c>
    </row>
    <row r="216" spans="1:79">
      <c r="A216" s="3">
        <v>44113</v>
      </c>
      <c r="B216" s="22">
        <v>44113</v>
      </c>
      <c r="C216" s="10">
        <v>118841</v>
      </c>
      <c r="D216">
        <f>IFERROR(C216-C215,"")</f>
        <v>787</v>
      </c>
      <c r="E216" s="10">
        <v>2474</v>
      </c>
      <c r="F216">
        <f>E216-E215</f>
        <v>11</v>
      </c>
      <c r="G216" s="10">
        <v>94962</v>
      </c>
      <c r="H216">
        <f>G216-G215</f>
        <v>571</v>
      </c>
      <c r="I216">
        <f>+IFERROR(C216-E216-G216,"")</f>
        <v>21405</v>
      </c>
      <c r="J216">
        <f>+IFERROR(I216-I215,"")</f>
        <v>205</v>
      </c>
      <c r="K216">
        <f>+IFERROR(E216/C216,"")</f>
        <v>2.0817731254365077E-2</v>
      </c>
      <c r="L216">
        <f>+IFERROR(G216/C216,"")</f>
        <v>0.7990676618338789</v>
      </c>
      <c r="M216">
        <f>+IFERROR(I216/C216,"")</f>
        <v>0.18011460691175604</v>
      </c>
      <c r="N216" s="22">
        <f>+IFERROR(D216/C216,"")</f>
        <v>6.622293652863911E-3</v>
      </c>
      <c r="O216">
        <f>+IFERROR(F216/E216,"")</f>
        <v>4.4462409054163302E-3</v>
      </c>
      <c r="P216">
        <f>+IFERROR(H216/G216,"")</f>
        <v>6.0129314883848274E-3</v>
      </c>
      <c r="Q216">
        <f>+IFERROR(J216/I216,"")</f>
        <v>9.5772015884139222E-3</v>
      </c>
      <c r="R216" s="22">
        <f>+IFERROR(C216/3.974,"")</f>
        <v>29904.630095621538</v>
      </c>
      <c r="S216" s="22">
        <f>+IFERROR(E216/3.974,"")</f>
        <v>622.54655259184699</v>
      </c>
      <c r="T216" s="22">
        <f>+IFERROR(G216/3.974,"")</f>
        <v>23895.822848515349</v>
      </c>
      <c r="U216" s="22">
        <f>+IFERROR(I216/3.974,"")</f>
        <v>5386.2606945143434</v>
      </c>
      <c r="V216" s="10">
        <v>533146</v>
      </c>
      <c r="W216">
        <f>V216-V215</f>
        <v>6728</v>
      </c>
      <c r="X216" s="22">
        <f>IFERROR(W216-W215,0)</f>
        <v>892</v>
      </c>
      <c r="Y216" s="35">
        <f>IFERROR(V216/3.974,0)</f>
        <v>134158.53044791141</v>
      </c>
      <c r="Z216" s="10">
        <v>410755</v>
      </c>
      <c r="AA216" s="2">
        <f>Z216-Z215</f>
        <v>5941</v>
      </c>
      <c r="AB216" s="29">
        <f>IFERROR(Z216/V216,0)</f>
        <v>0.7704362407295563</v>
      </c>
      <c r="AC216" s="32">
        <f>IFERROR(AA216-AA215,0)</f>
        <v>859</v>
      </c>
      <c r="AD216">
        <f>V216-Z216</f>
        <v>122391</v>
      </c>
      <c r="AE216" s="1">
        <f>AD216-AD215</f>
        <v>787</v>
      </c>
      <c r="AF216" s="29">
        <f>IFERROR(AD216/V216,0)</f>
        <v>0.22956375927044376</v>
      </c>
      <c r="AG216" s="32">
        <f>IFERROR(AE216-AE215,0)</f>
        <v>33</v>
      </c>
      <c r="AH216" s="34">
        <f>IFERROR(AE216/W216,0)</f>
        <v>0.11697384066587396</v>
      </c>
      <c r="AI216" s="34">
        <f>IFERROR(AD216/3.974,0)</f>
        <v>30797.936587820834</v>
      </c>
      <c r="AJ216" s="10">
        <v>20208</v>
      </c>
      <c r="AK216" s="2">
        <f>AJ216-AJ215</f>
        <v>251</v>
      </c>
      <c r="AL216" s="2">
        <f>IFERROR(AJ216/AJ215,0)-1</f>
        <v>1.2577040637370418E-2</v>
      </c>
      <c r="AM216" s="34">
        <f>IFERROR(AJ216/3.974,0)</f>
        <v>5085.0528434826365</v>
      </c>
      <c r="AN216" s="34">
        <f>IFERROR(AJ216/C216," ")</f>
        <v>0.17004232546006851</v>
      </c>
      <c r="AO216" s="10">
        <v>395</v>
      </c>
      <c r="AP216">
        <f>AO216-AO215</f>
        <v>11</v>
      </c>
      <c r="AQ216">
        <f>IFERROR(AO216/AO215,0)-1</f>
        <v>2.8645833333333259E-2</v>
      </c>
      <c r="AR216" s="34">
        <f>IFERROR(AO216/3.974,0)</f>
        <v>99.396074484146951</v>
      </c>
      <c r="AS216" s="10">
        <v>688</v>
      </c>
      <c r="AT216" s="2">
        <f>AS216-AS215</f>
        <v>-54</v>
      </c>
      <c r="AU216" s="2">
        <f>IFERROR(AS216/AS215,0)-1</f>
        <v>-7.2776280323450182E-2</v>
      </c>
      <c r="AV216" s="34">
        <f>IFERROR(AS216/3.974,0)</f>
        <v>173.12531454453949</v>
      </c>
      <c r="AW216" s="80">
        <f>IFERROR(AS216/C216," ")</f>
        <v>5.7892478185138123E-3</v>
      </c>
      <c r="AX216" s="10">
        <v>114</v>
      </c>
      <c r="AY216">
        <f>AX216-AX215</f>
        <v>-3</v>
      </c>
      <c r="AZ216" s="22">
        <f>IFERROR(AX216/AX215,0)-1</f>
        <v>-2.5641025641025661E-2</v>
      </c>
      <c r="BA216" s="35">
        <f>IFERROR(AX216/3.974,0)</f>
        <v>28.686462003019628</v>
      </c>
      <c r="BB216" s="51">
        <f>IFERROR(AX216/C216," ")</f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>IFERROR(BC216-BC215,0)</f>
        <v>205</v>
      </c>
      <c r="BE216" s="51">
        <f>IFERROR(BC216/BC215,0)-1</f>
        <v>9.6698113207547287E-3</v>
      </c>
      <c r="BF216" s="35">
        <f>IFERROR(BC216/3.974,0)</f>
        <v>5386.2606945143434</v>
      </c>
      <c r="BG216" s="35">
        <f>IFERROR(BC216/C216," ")</f>
        <v>0.18011460691175604</v>
      </c>
      <c r="BH216" s="45">
        <v>18869</v>
      </c>
      <c r="BI216" s="48">
        <f>IFERROR((BH216-BH215), 0)</f>
        <v>192</v>
      </c>
      <c r="BJ216" s="14">
        <v>48654</v>
      </c>
      <c r="BK216" s="48">
        <f>IFERROR((BJ216-BJ215),0)</f>
        <v>271</v>
      </c>
      <c r="BL216" s="14">
        <v>35268</v>
      </c>
      <c r="BM216" s="48">
        <f>IFERROR((BL216-BL215),0)</f>
        <v>229</v>
      </c>
      <c r="BN216" s="14">
        <v>13313</v>
      </c>
      <c r="BO216" s="48">
        <f>IFERROR((BN216-BN215),0)</f>
        <v>78</v>
      </c>
      <c r="BP216" s="14">
        <v>2737</v>
      </c>
      <c r="BQ216" s="48">
        <f>IFERROR((BP216-BP215),0)</f>
        <v>17</v>
      </c>
      <c r="BR216" s="16">
        <v>21</v>
      </c>
      <c r="BS216" s="24">
        <f>IFERROR((BR216-BR215),0)</f>
        <v>0</v>
      </c>
      <c r="BT216" s="16">
        <v>123</v>
      </c>
      <c r="BU216" s="24">
        <f>IFERROR((BT216-BT215),0)</f>
        <v>1</v>
      </c>
      <c r="BV216" s="16">
        <v>519</v>
      </c>
      <c r="BW216" s="24">
        <f>IFERROR((BV216-BV215),0)</f>
        <v>1</v>
      </c>
      <c r="BX216" s="16">
        <v>1192</v>
      </c>
      <c r="BY216" s="24">
        <f>IFERROR((BX216-BX215),0)</f>
        <v>6</v>
      </c>
      <c r="BZ216" s="21">
        <v>619</v>
      </c>
      <c r="CA216" s="27">
        <f>IFERROR((BZ216-BZ215),0)</f>
        <v>3</v>
      </c>
    </row>
    <row r="217" spans="1:79">
      <c r="A217" s="3">
        <v>44114</v>
      </c>
      <c r="B217" s="22">
        <v>44114</v>
      </c>
      <c r="C217" s="10">
        <v>119666</v>
      </c>
      <c r="D217">
        <f>IFERROR(C217-C216,"")</f>
        <v>825</v>
      </c>
      <c r="E217" s="10">
        <v>2482</v>
      </c>
      <c r="F217">
        <f>E217-E216</f>
        <v>8</v>
      </c>
      <c r="G217" s="10">
        <v>95552</v>
      </c>
      <c r="H217">
        <f>G217-G216</f>
        <v>590</v>
      </c>
      <c r="I217">
        <f>+IFERROR(C217-E217-G217,"")</f>
        <v>21632</v>
      </c>
      <c r="J217">
        <f>+IFERROR(I217-I216,"")</f>
        <v>227</v>
      </c>
      <c r="K217">
        <f>+IFERROR(E217/C217,"")</f>
        <v>2.0741062624304314E-2</v>
      </c>
      <c r="L217">
        <f>+IFERROR(G217/C217,"")</f>
        <v>0.79848912807313688</v>
      </c>
      <c r="M217">
        <f>+IFERROR(I217/C217,"")</f>
        <v>0.18076980930255879</v>
      </c>
      <c r="N217" s="22">
        <f>+IFERROR(D217/C217,"")</f>
        <v>6.8941888255644882E-3</v>
      </c>
      <c r="O217">
        <f>+IFERROR(F217/E217,"")</f>
        <v>3.2232070910556002E-3</v>
      </c>
      <c r="P217">
        <f>+IFERROR(H217/G217,"")</f>
        <v>6.1746483590087069E-3</v>
      </c>
      <c r="Q217">
        <f>+IFERROR(J217/I217,"")</f>
        <v>1.0493713017751479E-2</v>
      </c>
      <c r="R217" s="22">
        <f>+IFERROR(C217/3.974,"")</f>
        <v>30112.229491696024</v>
      </c>
      <c r="S217" s="22">
        <f>+IFERROR(E217/3.974,"")</f>
        <v>624.5596376446905</v>
      </c>
      <c r="T217" s="22">
        <f>+IFERROR(G217/3.974,"")</f>
        <v>24044.287871162556</v>
      </c>
      <c r="U217" s="22">
        <f>+IFERROR(I217/3.974,"")</f>
        <v>5443.3819828887772</v>
      </c>
      <c r="V217" s="10">
        <v>540175</v>
      </c>
      <c r="W217">
        <f>V217-V216</f>
        <v>7029</v>
      </c>
      <c r="X217" s="22">
        <f>IFERROR(W217-W216,0)</f>
        <v>301</v>
      </c>
      <c r="Y217" s="35">
        <f>IFERROR(V217/3.974,0)</f>
        <v>135927.27730246601</v>
      </c>
      <c r="Z217" s="10">
        <v>416959</v>
      </c>
      <c r="AA217" s="2">
        <f>Z217-Z216</f>
        <v>6204</v>
      </c>
      <c r="AB217" s="29">
        <f>IFERROR(Z217/V217,0)</f>
        <v>0.77189614476789925</v>
      </c>
      <c r="AC217" s="32">
        <f>IFERROR(AA217-AA216,0)</f>
        <v>263</v>
      </c>
      <c r="AD217">
        <f>V217-Z217</f>
        <v>123216</v>
      </c>
      <c r="AE217" s="1">
        <f>AD217-AD216</f>
        <v>825</v>
      </c>
      <c r="AF217" s="29">
        <f>IFERROR(AD217/V217,0)</f>
        <v>0.22810385523210072</v>
      </c>
      <c r="AG217" s="32">
        <f>IFERROR(AE217-AE216,0)</f>
        <v>38</v>
      </c>
      <c r="AH217" s="34">
        <f>IFERROR(AE217/W217,0)</f>
        <v>0.11737089201877934</v>
      </c>
      <c r="AI217" s="34">
        <f>IFERROR(AD217/3.974,0)</f>
        <v>31005.535983895319</v>
      </c>
      <c r="AJ217" s="10">
        <v>20366</v>
      </c>
      <c r="AK217" s="2">
        <f>AJ217-AJ216</f>
        <v>158</v>
      </c>
      <c r="AL217" s="2">
        <f>IFERROR(AJ217/AJ216,0)-1</f>
        <v>7.8186856690418693E-3</v>
      </c>
      <c r="AM217" s="34">
        <f>IFERROR(AJ217/3.974,0)</f>
        <v>5124.8112732762957</v>
      </c>
      <c r="AN217" s="34">
        <f>IFERROR(AJ217/C217," ")</f>
        <v>0.17019036317751074</v>
      </c>
      <c r="AO217" s="10">
        <v>430</v>
      </c>
      <c r="AP217">
        <f>AO217-AO216</f>
        <v>35</v>
      </c>
      <c r="AQ217">
        <f>IFERROR(AO217/AO216,0)-1</f>
        <v>8.8607594936708889E-2</v>
      </c>
      <c r="AR217" s="34">
        <f>IFERROR(AO217/3.974,0)</f>
        <v>108.20332159033718</v>
      </c>
      <c r="AS217" s="10">
        <v>724</v>
      </c>
      <c r="AT217" s="2">
        <f>AS217-AS216</f>
        <v>36</v>
      </c>
      <c r="AU217" s="2">
        <f>IFERROR(AS217/AS216,0)-1</f>
        <v>5.232558139534893E-2</v>
      </c>
      <c r="AV217" s="34">
        <f>IFERROR(AS217/3.974,0)</f>
        <v>182.18419728233516</v>
      </c>
      <c r="AW217" s="80">
        <f>IFERROR(AS217/C217," ")</f>
        <v>6.050172981465078E-3</v>
      </c>
      <c r="AX217" s="10">
        <v>112</v>
      </c>
      <c r="AY217">
        <f>AX217-AX216</f>
        <v>-2</v>
      </c>
      <c r="AZ217" s="22">
        <f>IFERROR(AX217/AX216,0)-1</f>
        <v>-1.7543859649122862E-2</v>
      </c>
      <c r="BA217" s="35">
        <f>IFERROR(AX217/3.974,0)</f>
        <v>28.183190739808754</v>
      </c>
      <c r="BB217" s="51">
        <f>IFERROR(AX217/C217," ")</f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>IFERROR(BC217-BC216,0)</f>
        <v>227</v>
      </c>
      <c r="BE217" s="51">
        <f>IFERROR(BC217/BC216,0)-1</f>
        <v>1.0604998832048684E-2</v>
      </c>
      <c r="BF217" s="35">
        <f>IFERROR(BC217/3.974,0)</f>
        <v>5443.3819828887772</v>
      </c>
      <c r="BG217" s="35">
        <f>IFERROR(BC217/C217," ")</f>
        <v>0.18076980930255879</v>
      </c>
      <c r="BH217" s="45">
        <v>19068</v>
      </c>
      <c r="BI217" s="48">
        <f>IFERROR((BH217-BH216), 0)</f>
        <v>199</v>
      </c>
      <c r="BJ217" s="14">
        <v>48977</v>
      </c>
      <c r="BK217" s="48">
        <f>IFERROR((BJ217-BJ216),0)</f>
        <v>323</v>
      </c>
      <c r="BL217" s="14">
        <v>35453</v>
      </c>
      <c r="BM217" s="48">
        <f>IFERROR((BL217-BL216),0)</f>
        <v>185</v>
      </c>
      <c r="BN217" s="14">
        <v>13415</v>
      </c>
      <c r="BO217" s="48">
        <f>IFERROR((BN217-BN216),0)</f>
        <v>102</v>
      </c>
      <c r="BP217" s="14">
        <v>2753</v>
      </c>
      <c r="BQ217" s="48">
        <f>IFERROR((BP217-BP216),0)</f>
        <v>16</v>
      </c>
      <c r="BR217" s="16">
        <v>21</v>
      </c>
      <c r="BS217" s="24">
        <f>IFERROR((BR217-BR216),0)</f>
        <v>0</v>
      </c>
      <c r="BT217" s="16">
        <v>123</v>
      </c>
      <c r="BU217" s="24">
        <f>IFERROR((BT217-BT216),0)</f>
        <v>0</v>
      </c>
      <c r="BV217" s="16">
        <v>522</v>
      </c>
      <c r="BW217" s="24">
        <f>IFERROR((BV217-BV216),0)</f>
        <v>3</v>
      </c>
      <c r="BX217" s="16">
        <v>1195</v>
      </c>
      <c r="BY217" s="24">
        <f>IFERROR((BX217-BX216),0)</f>
        <v>3</v>
      </c>
      <c r="BZ217" s="21">
        <v>621</v>
      </c>
      <c r="CA217" s="27">
        <f>IFERROR((BZ217-BZ216),0)</f>
        <v>2</v>
      </c>
    </row>
    <row r="218" spans="1:79">
      <c r="A218" s="3">
        <v>44115</v>
      </c>
      <c r="B218" s="22">
        <v>44115</v>
      </c>
      <c r="C218" s="10">
        <v>120313</v>
      </c>
      <c r="D218">
        <f>IFERROR(C218-C217,"")</f>
        <v>647</v>
      </c>
      <c r="E218" s="10">
        <v>2491</v>
      </c>
      <c r="F218">
        <f>E218-E217</f>
        <v>9</v>
      </c>
      <c r="G218" s="10">
        <v>96164</v>
      </c>
      <c r="H218">
        <f>G218-G217</f>
        <v>612</v>
      </c>
      <c r="I218">
        <f>+IFERROR(C218-E218-G218,"")</f>
        <v>21658</v>
      </c>
      <c r="J218">
        <f>+IFERROR(I218-I217,"")</f>
        <v>26</v>
      </c>
      <c r="K218">
        <f>+IFERROR(E218/C218,"")</f>
        <v>2.0704329540448662E-2</v>
      </c>
      <c r="L218">
        <f>+IFERROR(G218/C218,"")</f>
        <v>0.79928187311429355</v>
      </c>
      <c r="M218">
        <f>+IFERROR(I218/C218,"")</f>
        <v>0.1800137973452578</v>
      </c>
      <c r="N218" s="22">
        <f>+IFERROR(D218/C218,"")</f>
        <v>5.3776399890286168E-3</v>
      </c>
      <c r="O218">
        <f>+IFERROR(F218/E218,"")</f>
        <v>3.6130068245684463E-3</v>
      </c>
      <c r="P218">
        <f>+IFERROR(H218/G218,"")</f>
        <v>6.364127948088682E-3</v>
      </c>
      <c r="Q218">
        <f>+IFERROR(J218/I218,"")</f>
        <v>1.2004801920768306E-3</v>
      </c>
      <c r="R218" s="22">
        <f>+IFERROR(C218/3.974,"")</f>
        <v>30275.03774534474</v>
      </c>
      <c r="S218" s="22">
        <f>+IFERROR(E218/3.974,"")</f>
        <v>626.82435832913939</v>
      </c>
      <c r="T218" s="22">
        <f>+IFERROR(G218/3.974,"")</f>
        <v>24198.288877705083</v>
      </c>
      <c r="U218" s="22">
        <f>+IFERROR(I218/3.974,"")</f>
        <v>5449.9245093105183</v>
      </c>
      <c r="V218" s="10">
        <v>544735</v>
      </c>
      <c r="W218">
        <f>V218-V217</f>
        <v>4560</v>
      </c>
      <c r="X218" s="22">
        <f>IFERROR(W218-W217,0)</f>
        <v>-2469</v>
      </c>
      <c r="Y218" s="35">
        <f>IFERROR(V218/3.974,0)</f>
        <v>137074.73578258679</v>
      </c>
      <c r="Z218" s="10">
        <v>420872</v>
      </c>
      <c r="AA218" s="2">
        <f>Z218-Z217</f>
        <v>3913</v>
      </c>
      <c r="AB218" s="29">
        <f>IFERROR(Z218/V218,0)</f>
        <v>0.77261787841794638</v>
      </c>
      <c r="AC218" s="32">
        <f>IFERROR(AA218-AA217,0)</f>
        <v>-2291</v>
      </c>
      <c r="AD218">
        <f>V218-Z218</f>
        <v>123863</v>
      </c>
      <c r="AE218" s="1">
        <f>AD218-AD217</f>
        <v>647</v>
      </c>
      <c r="AF218" s="29">
        <f>IFERROR(AD218/V218,0)</f>
        <v>0.22738212158205365</v>
      </c>
      <c r="AG218" s="32">
        <f>IFERROR(AE218-AE217,0)</f>
        <v>-178</v>
      </c>
      <c r="AH218" s="34">
        <f>IFERROR(AE218/W218,0)</f>
        <v>0.1418859649122807</v>
      </c>
      <c r="AI218" s="34">
        <f>IFERROR(AD218/3.974,0)</f>
        <v>31168.344237544035</v>
      </c>
      <c r="AJ218" s="10">
        <v>20426</v>
      </c>
      <c r="AK218" s="2">
        <f>AJ218-AJ217</f>
        <v>60</v>
      </c>
      <c r="AL218" s="2">
        <f>IFERROR(AJ218/AJ217,0)-1</f>
        <v>2.9460866149464415E-3</v>
      </c>
      <c r="AM218" s="34">
        <f>IFERROR(AJ218/3.974,0)</f>
        <v>5139.9094111726217</v>
      </c>
      <c r="AN218" s="34">
        <f>IFERROR(AJ218/C218," ")</f>
        <v>0.16977383990092509</v>
      </c>
      <c r="AO218" s="10">
        <v>453</v>
      </c>
      <c r="AP218">
        <f>AO218-AO217</f>
        <v>23</v>
      </c>
      <c r="AQ218">
        <f>IFERROR(AO218/AO217,0)-1</f>
        <v>5.3488372093023262E-2</v>
      </c>
      <c r="AR218" s="34">
        <f>IFERROR(AO218/3.974,0)</f>
        <v>113.9909411172622</v>
      </c>
      <c r="AS218" s="10">
        <v>655</v>
      </c>
      <c r="AT218" s="2">
        <f>AS218-AS217</f>
        <v>-69</v>
      </c>
      <c r="AU218" s="2">
        <f>IFERROR(AS218/AS217,0)-1</f>
        <v>-9.5303867403314868E-2</v>
      </c>
      <c r="AV218" s="34">
        <f>IFERROR(AS218/3.974,0)</f>
        <v>164.82133870156014</v>
      </c>
      <c r="AW218" s="80">
        <f>IFERROR(AS218/C218," ")</f>
        <v>5.4441332191866214E-3</v>
      </c>
      <c r="AX218" s="10">
        <v>124</v>
      </c>
      <c r="AY218">
        <f>AX218-AX217</f>
        <v>12</v>
      </c>
      <c r="AZ218" s="22">
        <f>IFERROR(AX218/AX217,0)-1</f>
        <v>0.10714285714285721</v>
      </c>
      <c r="BA218" s="35">
        <f>IFERROR(AX218/3.974,0)</f>
        <v>31.20281831907398</v>
      </c>
      <c r="BB218" s="51">
        <f>IFERROR(AX218/C218," ")</f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>IFERROR(BC218-BC217,0)</f>
        <v>26</v>
      </c>
      <c r="BE218" s="51">
        <f>IFERROR(BC218/BC217,0)-1</f>
        <v>1.2019230769231282E-3</v>
      </c>
      <c r="BF218" s="35">
        <f>IFERROR(BC218/3.974,0)</f>
        <v>5449.9245093105183</v>
      </c>
      <c r="BG218" s="35">
        <f>IFERROR(BC218/C218," ")</f>
        <v>0.1800137973452578</v>
      </c>
      <c r="BH218" s="45">
        <v>19246</v>
      </c>
      <c r="BI218" s="48">
        <f>IFERROR((BH218-BH217), 0)</f>
        <v>178</v>
      </c>
      <c r="BJ218" s="14">
        <v>49208</v>
      </c>
      <c r="BK218" s="48">
        <f>IFERROR((BJ218-BJ217),0)</f>
        <v>231</v>
      </c>
      <c r="BL218" s="14">
        <v>35612</v>
      </c>
      <c r="BM218" s="48">
        <f>IFERROR((BL218-BL217),0)</f>
        <v>159</v>
      </c>
      <c r="BN218" s="14">
        <v>13482</v>
      </c>
      <c r="BO218" s="48">
        <f>IFERROR((BN218-BN217),0)</f>
        <v>67</v>
      </c>
      <c r="BP218" s="14">
        <v>2765</v>
      </c>
      <c r="BQ218" s="48">
        <f>IFERROR((BP218-BP217),0)</f>
        <v>12</v>
      </c>
      <c r="BR218" s="16">
        <v>21</v>
      </c>
      <c r="BS218" s="24">
        <f>IFERROR((BR218-BR217),0)</f>
        <v>0</v>
      </c>
      <c r="BT218" s="16">
        <v>123</v>
      </c>
      <c r="BU218" s="24">
        <f>IFERROR((BT218-BT217),0)</f>
        <v>0</v>
      </c>
      <c r="BV218" s="16">
        <v>524</v>
      </c>
      <c r="BW218" s="24">
        <f>IFERROR((BV218-BV217),0)</f>
        <v>2</v>
      </c>
      <c r="BX218" s="16">
        <v>1199</v>
      </c>
      <c r="BY218" s="24">
        <f>IFERROR((BX218-BX217),0)</f>
        <v>4</v>
      </c>
      <c r="BZ218" s="21">
        <v>624</v>
      </c>
      <c r="CA218" s="27">
        <f>IFERROR((BZ218-BZ217),0)</f>
        <v>3</v>
      </c>
    </row>
    <row r="219" spans="1:79">
      <c r="A219" s="3">
        <v>44116</v>
      </c>
      <c r="B219" s="22">
        <v>44116</v>
      </c>
      <c r="C219" s="10">
        <v>120802</v>
      </c>
      <c r="D219">
        <f>IFERROR(C219-C218,"")</f>
        <v>489</v>
      </c>
      <c r="E219" s="10">
        <v>2502</v>
      </c>
      <c r="F219">
        <f>E219-E218</f>
        <v>11</v>
      </c>
      <c r="G219" s="10">
        <v>96675</v>
      </c>
      <c r="H219">
        <f>G219-G218</f>
        <v>511</v>
      </c>
      <c r="I219">
        <f>+IFERROR(C219-E219-G219,"")</f>
        <v>21625</v>
      </c>
      <c r="J219">
        <f>+IFERROR(I219-I218,"")</f>
        <v>-33</v>
      </c>
      <c r="K219">
        <f>+IFERROR(E219/C219,"")</f>
        <v>2.0711577622887039E-2</v>
      </c>
      <c r="L219">
        <f>+IFERROR(G219/C219,"")</f>
        <v>0.80027648548865082</v>
      </c>
      <c r="M219">
        <f>+IFERROR(I219/C219,"")</f>
        <v>0.17901193688846212</v>
      </c>
      <c r="N219" s="22">
        <f>+IFERROR(D219/C219,"")</f>
        <v>4.04794622605586E-3</v>
      </c>
      <c r="O219">
        <f>+IFERROR(F219/E219,"")</f>
        <v>4.3964828137490006E-3</v>
      </c>
      <c r="P219">
        <f>+IFERROR(H219/G219,"")</f>
        <v>5.2857512283423841E-3</v>
      </c>
      <c r="Q219">
        <f>+IFERROR(J219/I219,"")</f>
        <v>-1.5260115606936415E-3</v>
      </c>
      <c r="R219" s="22">
        <f>+IFERROR(C219/3.974,"")</f>
        <v>30398.087569199797</v>
      </c>
      <c r="S219" s="22">
        <f>+IFERROR(E219/3.974,"")</f>
        <v>629.59235027679915</v>
      </c>
      <c r="T219" s="22">
        <f>+IFERROR(G219/3.974,"")</f>
        <v>24326.874685455459</v>
      </c>
      <c r="U219" s="22">
        <f>+IFERROR(I219/3.974,"")</f>
        <v>5441.6205334675387</v>
      </c>
      <c r="V219" s="10">
        <v>548807</v>
      </c>
      <c r="W219">
        <f>V219-V218</f>
        <v>4072</v>
      </c>
      <c r="X219" s="22">
        <f>IFERROR(W219-W218,0)</f>
        <v>-488</v>
      </c>
      <c r="Y219" s="35">
        <f>IFERROR(V219/3.974,0)</f>
        <v>138099.39607448413</v>
      </c>
      <c r="Z219" s="10">
        <v>424455</v>
      </c>
      <c r="AA219" s="2">
        <f>Z219-Z218</f>
        <v>3583</v>
      </c>
      <c r="AB219" s="29">
        <f>IFERROR(Z219/V219,0)</f>
        <v>0.77341396884514957</v>
      </c>
      <c r="AC219" s="32">
        <f>IFERROR(AA219-AA218,0)</f>
        <v>-330</v>
      </c>
      <c r="AD219">
        <f>V219-Z219</f>
        <v>124352</v>
      </c>
      <c r="AE219" s="1">
        <f>AD219-AD218</f>
        <v>489</v>
      </c>
      <c r="AF219" s="29">
        <f>IFERROR(AD219/V219,0)</f>
        <v>0.22658603115485043</v>
      </c>
      <c r="AG219" s="32">
        <f>IFERROR(AE219-AE218,0)</f>
        <v>-158</v>
      </c>
      <c r="AH219" s="34">
        <f>IFERROR(AE219/W219,0)</f>
        <v>0.12008840864440079</v>
      </c>
      <c r="AI219" s="34">
        <f>IFERROR(AD219/3.974,0)</f>
        <v>31291.394061399093</v>
      </c>
      <c r="AJ219" s="10">
        <v>20364</v>
      </c>
      <c r="AK219" s="2">
        <f>AJ219-AJ218</f>
        <v>-62</v>
      </c>
      <c r="AL219" s="2">
        <f>IFERROR(AJ219/AJ218,0)-1</f>
        <v>-3.0353471066287829E-3</v>
      </c>
      <c r="AM219" s="34">
        <f>IFERROR(AJ219/3.974,0)</f>
        <v>5124.3080020130847</v>
      </c>
      <c r="AN219" s="34">
        <f>IFERROR(AJ219/C219," ")</f>
        <v>0.16857336799059619</v>
      </c>
      <c r="AO219" s="10">
        <v>461</v>
      </c>
      <c r="AP219">
        <f>AO219-AO218</f>
        <v>8</v>
      </c>
      <c r="AQ219">
        <f>IFERROR(AO219/AO218,0)-1</f>
        <v>1.7660044150110465E-2</v>
      </c>
      <c r="AR219" s="34">
        <f>IFERROR(AO219/3.974,0)</f>
        <v>116.00402617010567</v>
      </c>
      <c r="AS219" s="10">
        <v>679</v>
      </c>
      <c r="AT219" s="2">
        <f>AS219-AS218</f>
        <v>24</v>
      </c>
      <c r="AU219" s="2">
        <f>IFERROR(AS219/AS218,0)-1</f>
        <v>3.6641221374045907E-2</v>
      </c>
      <c r="AV219" s="34">
        <f>IFERROR(AS219/3.974,0)</f>
        <v>170.86059386009057</v>
      </c>
      <c r="AW219" s="80">
        <f>IFERROR(AS219/C219," ")</f>
        <v>5.6207678680816539E-3</v>
      </c>
      <c r="AX219" s="10">
        <v>121</v>
      </c>
      <c r="AY219">
        <f>AX219-AX218</f>
        <v>-3</v>
      </c>
      <c r="AZ219" s="22">
        <f>IFERROR(AX219/AX218,0)-1</f>
        <v>-2.4193548387096753E-2</v>
      </c>
      <c r="BA219" s="35">
        <f>IFERROR(AX219/3.974,0)</f>
        <v>30.447911424257672</v>
      </c>
      <c r="BB219" s="51">
        <f>IFERROR(AX219/C219," ")</f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>IFERROR(BC219-BC218,0)</f>
        <v>-33</v>
      </c>
      <c r="BE219" s="51">
        <f>IFERROR(BC219/BC218,0)-1</f>
        <v>-1.5236863976360038E-3</v>
      </c>
      <c r="BF219" s="35">
        <f>IFERROR(BC219/3.974,0)</f>
        <v>5441.6205334675387</v>
      </c>
      <c r="BG219" s="35">
        <f>IFERROR(BC219/C219," ")</f>
        <v>0.17901193688846212</v>
      </c>
      <c r="BH219" s="45">
        <v>19389</v>
      </c>
      <c r="BI219" s="48">
        <f>IFERROR((BH219-BH218), 0)</f>
        <v>143</v>
      </c>
      <c r="BJ219" s="14">
        <v>49374</v>
      </c>
      <c r="BK219" s="48">
        <f>IFERROR((BJ219-BJ218),0)</f>
        <v>166</v>
      </c>
      <c r="BL219" s="14">
        <v>35729</v>
      </c>
      <c r="BM219" s="48">
        <f>IFERROR((BL219-BL218),0)</f>
        <v>117</v>
      </c>
      <c r="BN219" s="14">
        <v>13533</v>
      </c>
      <c r="BO219" s="48">
        <f>IFERROR((BN219-BN218),0)</f>
        <v>51</v>
      </c>
      <c r="BP219" s="14">
        <v>2777</v>
      </c>
      <c r="BQ219" s="48">
        <f>IFERROR((BP219-BP218),0)</f>
        <v>12</v>
      </c>
      <c r="BR219" s="16">
        <v>21</v>
      </c>
      <c r="BS219" s="24">
        <f>IFERROR((BR219-BR218),0)</f>
        <v>0</v>
      </c>
      <c r="BT219" s="16">
        <v>124</v>
      </c>
      <c r="BU219" s="24">
        <f>IFERROR((BT219-BT218),0)</f>
        <v>1</v>
      </c>
      <c r="BV219" s="16">
        <v>526</v>
      </c>
      <c r="BW219" s="24">
        <f>IFERROR((BV219-BV218),0)</f>
        <v>2</v>
      </c>
      <c r="BX219" s="16">
        <v>1205</v>
      </c>
      <c r="BY219" s="24">
        <f>IFERROR((BX219-BX218),0)</f>
        <v>6</v>
      </c>
      <c r="BZ219" s="21">
        <v>626</v>
      </c>
      <c r="CA219" s="27">
        <f>IFERROR((BZ219-BZ218),0)</f>
        <v>2</v>
      </c>
    </row>
    <row r="220" spans="1:79">
      <c r="A220" s="3">
        <v>44117</v>
      </c>
      <c r="B220" s="22">
        <v>44117</v>
      </c>
      <c r="C220" s="10">
        <v>121296</v>
      </c>
      <c r="D220">
        <f>IFERROR(C220-C219,"")</f>
        <v>494</v>
      </c>
      <c r="E220" s="10">
        <v>2511</v>
      </c>
      <c r="F220">
        <f>E220-E219</f>
        <v>9</v>
      </c>
      <c r="G220" s="10">
        <v>97297</v>
      </c>
      <c r="H220">
        <f>G220-G219</f>
        <v>622</v>
      </c>
      <c r="I220">
        <f>+IFERROR(C220-E220-G220,"")</f>
        <v>21488</v>
      </c>
      <c r="J220">
        <f>+IFERROR(I220-I219,"")</f>
        <v>-137</v>
      </c>
      <c r="K220">
        <f>+IFERROR(E220/C220,"")</f>
        <v>2.0701424614166998E-2</v>
      </c>
      <c r="L220">
        <f>+IFERROR(G220/C220,"")</f>
        <v>0.80214516554544257</v>
      </c>
      <c r="M220">
        <f>+IFERROR(I220/C220,"")</f>
        <v>0.17715340984039046</v>
      </c>
      <c r="N220" s="22">
        <f>+IFERROR(D220/C220,"")</f>
        <v>4.0726817042606514E-3</v>
      </c>
      <c r="O220">
        <f>+IFERROR(F220/E220,"")</f>
        <v>3.5842293906810036E-3</v>
      </c>
      <c r="P220">
        <f>+IFERROR(H220/G220,"")</f>
        <v>6.392797311325118E-3</v>
      </c>
      <c r="Q220">
        <f>+IFERROR(J220/I220,"")</f>
        <v>-6.3756515264333583E-3</v>
      </c>
      <c r="R220" s="22">
        <f>+IFERROR(C220/3.974,"")</f>
        <v>30522.395571212881</v>
      </c>
      <c r="S220" s="22">
        <f>+IFERROR(E220/3.974,"")</f>
        <v>631.85707096124804</v>
      </c>
      <c r="T220" s="22">
        <f>+IFERROR(G220/3.974,"")</f>
        <v>24483.392048314039</v>
      </c>
      <c r="U220" s="22">
        <f>+IFERROR(I220/3.974,"")</f>
        <v>5407.1464519375941</v>
      </c>
      <c r="V220" s="10">
        <v>553942</v>
      </c>
      <c r="W220">
        <f>V220-V219</f>
        <v>5135</v>
      </c>
      <c r="X220" s="22">
        <f>IFERROR(W220-W219,0)</f>
        <v>1063</v>
      </c>
      <c r="Y220" s="35">
        <f>IFERROR(V220/3.974,0)</f>
        <v>139391.54504277805</v>
      </c>
      <c r="Z220" s="10">
        <v>429096</v>
      </c>
      <c r="AA220" s="2">
        <f>Z220-Z219</f>
        <v>4641</v>
      </c>
      <c r="AB220" s="29">
        <f>IFERROR(Z220/V220,0)</f>
        <v>0.77462261391986886</v>
      </c>
      <c r="AC220" s="32">
        <f>IFERROR(AA220-AA219,0)</f>
        <v>1058</v>
      </c>
      <c r="AD220">
        <f>V220-Z220</f>
        <v>124846</v>
      </c>
      <c r="AE220" s="1">
        <f>AD220-AD219</f>
        <v>494</v>
      </c>
      <c r="AF220" s="29">
        <f>IFERROR(AD220/V220,0)</f>
        <v>0.22537738608013114</v>
      </c>
      <c r="AG220" s="32">
        <f>IFERROR(AE220-AE219,0)</f>
        <v>5</v>
      </c>
      <c r="AH220" s="34">
        <f>IFERROR(AE220/W220,0)</f>
        <v>9.6202531645569619E-2</v>
      </c>
      <c r="AI220" s="34">
        <f>IFERROR(AD220/3.974,0)</f>
        <v>31415.702063412176</v>
      </c>
      <c r="AJ220" s="10">
        <v>20247</v>
      </c>
      <c r="AK220" s="2">
        <f>AJ220-AJ219</f>
        <v>-117</v>
      </c>
      <c r="AL220" s="2">
        <f>IFERROR(AJ220/AJ219,0)-1</f>
        <v>-5.7454331172657191E-3</v>
      </c>
      <c r="AM220" s="34">
        <f>IFERROR(AJ220/3.974,0)</f>
        <v>5094.866633115249</v>
      </c>
      <c r="AN220" s="34">
        <f>IFERROR(AJ220/C220," ")</f>
        <v>0.16692223981005144</v>
      </c>
      <c r="AO220" s="10">
        <v>450</v>
      </c>
      <c r="AP220">
        <f>AO220-AO219</f>
        <v>-11</v>
      </c>
      <c r="AQ220">
        <f>IFERROR(AO220/AO219,0)-1</f>
        <v>-2.386117136659438E-2</v>
      </c>
      <c r="AR220" s="34">
        <f>IFERROR(AO220/3.974,0)</f>
        <v>113.23603422244589</v>
      </c>
      <c r="AS220" s="10">
        <v>667</v>
      </c>
      <c r="AT220" s="2">
        <f>AS220-AS219</f>
        <v>-12</v>
      </c>
      <c r="AU220" s="2">
        <f>IFERROR(AS220/AS219,0)-1</f>
        <v>-1.7673048600883701E-2</v>
      </c>
      <c r="AV220" s="34">
        <f>IFERROR(AS220/3.974,0)</f>
        <v>167.84096628082537</v>
      </c>
      <c r="AW220" s="80">
        <f>IFERROR(AS220/C220," ")</f>
        <v>5.4989447302466691E-3</v>
      </c>
      <c r="AX220" s="10">
        <v>124</v>
      </c>
      <c r="AY220">
        <f>AX220-AX219</f>
        <v>3</v>
      </c>
      <c r="AZ220" s="22">
        <f>IFERROR(AX220/AX219,0)-1</f>
        <v>2.4793388429751984E-2</v>
      </c>
      <c r="BA220" s="35">
        <f>IFERROR(AX220/3.974,0)</f>
        <v>31.20281831907398</v>
      </c>
      <c r="BB220" s="51">
        <f>IFERROR(AX220/C220," ")</f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>IFERROR(BC220-BC219,0)</f>
        <v>-137</v>
      </c>
      <c r="BE220" s="51">
        <f>IFERROR(BC220/BC219,0)-1</f>
        <v>-6.3352601156069221E-3</v>
      </c>
      <c r="BF220" s="35">
        <f>IFERROR(BC220/3.974,0)</f>
        <v>5407.1464519375941</v>
      </c>
      <c r="BG220" s="35">
        <f>IFERROR(BC220/C220," ")</f>
        <v>0.17715340984039046</v>
      </c>
      <c r="BH220" s="45">
        <v>19487</v>
      </c>
      <c r="BI220" s="48">
        <f>IFERROR((BH220-BH219), 0)</f>
        <v>98</v>
      </c>
      <c r="BJ220" s="14">
        <v>49563</v>
      </c>
      <c r="BK220" s="48">
        <f>IFERROR((BJ220-BJ219),0)</f>
        <v>189</v>
      </c>
      <c r="BL220" s="14">
        <v>35874</v>
      </c>
      <c r="BM220" s="48">
        <f>IFERROR((BL220-BL219),0)</f>
        <v>145</v>
      </c>
      <c r="BN220" s="14">
        <v>13585</v>
      </c>
      <c r="BO220" s="48">
        <f>IFERROR((BN220-BN219),0)</f>
        <v>52</v>
      </c>
      <c r="BP220" s="14">
        <v>2787</v>
      </c>
      <c r="BQ220" s="48">
        <f>IFERROR((BP220-BP219),0)</f>
        <v>10</v>
      </c>
      <c r="BR220" s="16">
        <v>21</v>
      </c>
      <c r="BS220" s="24">
        <f>IFERROR((BR220-BR219),0)</f>
        <v>0</v>
      </c>
      <c r="BT220" s="16">
        <v>124</v>
      </c>
      <c r="BU220" s="24">
        <f>IFERROR((BT220-BT219),0)</f>
        <v>0</v>
      </c>
      <c r="BV220" s="16">
        <v>528</v>
      </c>
      <c r="BW220" s="24">
        <f>IFERROR((BV220-BV219),0)</f>
        <v>2</v>
      </c>
      <c r="BX220" s="16">
        <v>1208</v>
      </c>
      <c r="BY220" s="24">
        <f>IFERROR((BX220-BX219),0)</f>
        <v>3</v>
      </c>
      <c r="BZ220" s="21">
        <v>630</v>
      </c>
      <c r="CA220" s="27">
        <f>IFERROR((BZ220-BZ219),0)</f>
        <v>4</v>
      </c>
    </row>
    <row r="221" spans="1:79">
      <c r="A221" s="3">
        <v>44118</v>
      </c>
      <c r="B221" s="22">
        <v>44118</v>
      </c>
      <c r="C221" s="10">
        <v>122128</v>
      </c>
      <c r="D221">
        <f>IFERROR(C221-C220,"")</f>
        <v>832</v>
      </c>
      <c r="E221" s="10">
        <v>2519</v>
      </c>
      <c r="F221">
        <f>E221-E220</f>
        <v>8</v>
      </c>
      <c r="G221" s="10">
        <v>97919</v>
      </c>
      <c r="H221">
        <f>G221-G220</f>
        <v>622</v>
      </c>
      <c r="I221">
        <f>+IFERROR(C221-E221-G221,"")</f>
        <v>21690</v>
      </c>
      <c r="J221">
        <f>+IFERROR(I221-I220,"")</f>
        <v>202</v>
      </c>
      <c r="K221">
        <f>+IFERROR(E221/C221,"")</f>
        <v>2.0625900694353466E-2</v>
      </c>
      <c r="L221">
        <f>+IFERROR(G221/C221,"")</f>
        <v>0.80177354906327791</v>
      </c>
      <c r="M221">
        <f>+IFERROR(I221/C221,"")</f>
        <v>0.17760055024236865</v>
      </c>
      <c r="N221" s="22">
        <f>+IFERROR(D221/C221,"")</f>
        <v>6.8125245643914584E-3</v>
      </c>
      <c r="O221">
        <f>+IFERROR(F221/E221,"")</f>
        <v>3.1758634378721714E-3</v>
      </c>
      <c r="P221">
        <f>+IFERROR(H221/G221,"")</f>
        <v>6.352189054218282E-3</v>
      </c>
      <c r="Q221">
        <f>+IFERROR(J221/I221,"")</f>
        <v>9.3130474873213461E-3</v>
      </c>
      <c r="R221" s="22">
        <f>+IFERROR(C221/3.974,"")</f>
        <v>30731.756416708606</v>
      </c>
      <c r="S221" s="22">
        <f>+IFERROR(E221/3.974,"")</f>
        <v>633.87015601409155</v>
      </c>
      <c r="T221" s="22">
        <f>+IFERROR(G221/3.974,"")</f>
        <v>24639.909411172619</v>
      </c>
      <c r="U221" s="22">
        <f>+IFERROR(I221/3.974,"")</f>
        <v>5457.9768495218923</v>
      </c>
      <c r="V221" s="10">
        <v>560564</v>
      </c>
      <c r="W221">
        <f>V221-V220</f>
        <v>6622</v>
      </c>
      <c r="X221" s="22">
        <f>IFERROR(W221-W220,0)</f>
        <v>1487</v>
      </c>
      <c r="Y221" s="35">
        <f>IFERROR(V221/3.974,0)</f>
        <v>141057.87619526923</v>
      </c>
      <c r="Z221" s="10">
        <v>434886</v>
      </c>
      <c r="AA221" s="2">
        <f>Z221-Z220</f>
        <v>5790</v>
      </c>
      <c r="AB221" s="29">
        <f>IFERROR(Z221/V221,0)</f>
        <v>0.77580080062223045</v>
      </c>
      <c r="AC221" s="32">
        <f>IFERROR(AA221-AA220,0)</f>
        <v>1149</v>
      </c>
      <c r="AD221">
        <f>V221-Z221</f>
        <v>125678</v>
      </c>
      <c r="AE221" s="1">
        <f>AD221-AD220</f>
        <v>832</v>
      </c>
      <c r="AF221" s="29">
        <f>IFERROR(AD221/V221,0)</f>
        <v>0.22419919937776953</v>
      </c>
      <c r="AG221" s="32">
        <f>IFERROR(AE221-AE220,0)</f>
        <v>338</v>
      </c>
      <c r="AH221" s="34">
        <f>IFERROR(AE221/W221,0)</f>
        <v>0.12564180006040471</v>
      </c>
      <c r="AI221" s="34">
        <f>IFERROR(AD221/3.974,0)</f>
        <v>31625.062908907901</v>
      </c>
      <c r="AJ221" s="10">
        <v>20433</v>
      </c>
      <c r="AK221" s="2">
        <f>AJ221-AJ220</f>
        <v>186</v>
      </c>
      <c r="AL221" s="2">
        <f>IFERROR(AJ221/AJ220,0)-1</f>
        <v>9.1865461549858196E-3</v>
      </c>
      <c r="AM221" s="34">
        <f>IFERROR(AJ221/3.974,0)</f>
        <v>5141.6708605938602</v>
      </c>
      <c r="AN221" s="34">
        <f>IFERROR(AJ221/C221," ")</f>
        <v>0.16730807022140703</v>
      </c>
      <c r="AO221" s="10">
        <v>449</v>
      </c>
      <c r="AP221">
        <f>AO221-AO220</f>
        <v>-1</v>
      </c>
      <c r="AQ221">
        <f>IFERROR(AO221/AO220,0)-1</f>
        <v>-2.2222222222222365E-3</v>
      </c>
      <c r="AR221" s="34">
        <f>IFERROR(AO221/3.974,0)</f>
        <v>112.98439859084046</v>
      </c>
      <c r="AS221" s="10">
        <v>684</v>
      </c>
      <c r="AT221" s="2">
        <f>AS221-AS220</f>
        <v>17</v>
      </c>
      <c r="AU221" s="2">
        <f>IFERROR(AS221/AS220,0)-1</f>
        <v>2.5487256371814038E-2</v>
      </c>
      <c r="AV221" s="34">
        <f>IFERROR(AS221/3.974,0)</f>
        <v>172.11877201811777</v>
      </c>
      <c r="AW221" s="80">
        <f>IFERROR(AS221/C221," ")</f>
        <v>5.6006812524564391E-3</v>
      </c>
      <c r="AX221" s="10">
        <v>124</v>
      </c>
      <c r="AY221">
        <f>AX221-AX220</f>
        <v>0</v>
      </c>
      <c r="AZ221" s="22">
        <f>IFERROR(AX221/AX220,0)-1</f>
        <v>0</v>
      </c>
      <c r="BA221" s="35">
        <f>IFERROR(AX221/3.974,0)</f>
        <v>31.20281831907398</v>
      </c>
      <c r="BB221" s="51">
        <f>IFERROR(AX221/C221," ")</f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>IFERROR(BC221-BC220,0)</f>
        <v>202</v>
      </c>
      <c r="BE221" s="51">
        <f>IFERROR(BC221/BC220,0)-1</f>
        <v>9.4005956813105751E-3</v>
      </c>
      <c r="BF221" s="35">
        <f>IFERROR(BC221/3.974,0)</f>
        <v>5457.9768495218923</v>
      </c>
      <c r="BG221" s="35">
        <f>IFERROR(BC221/C221," ")</f>
        <v>0.17760055024236865</v>
      </c>
      <c r="BH221" s="45">
        <v>19675</v>
      </c>
      <c r="BI221" s="48">
        <f>IFERROR((BH221-BH220), 0)</f>
        <v>188</v>
      </c>
      <c r="BJ221" s="14">
        <v>49858</v>
      </c>
      <c r="BK221" s="48">
        <f>IFERROR((BJ221-BJ220),0)</f>
        <v>295</v>
      </c>
      <c r="BL221" s="14">
        <v>36093</v>
      </c>
      <c r="BM221" s="48">
        <f>IFERROR((BL221-BL220),0)</f>
        <v>219</v>
      </c>
      <c r="BN221" s="14">
        <v>13698</v>
      </c>
      <c r="BO221" s="48">
        <f>IFERROR((BN221-BN220),0)</f>
        <v>113</v>
      </c>
      <c r="BP221" s="14">
        <v>2804</v>
      </c>
      <c r="BQ221" s="48">
        <f>IFERROR((BP221-BP220),0)</f>
        <v>17</v>
      </c>
      <c r="BR221" s="16">
        <v>21</v>
      </c>
      <c r="BS221" s="24">
        <f>IFERROR((BR221-BR220),0)</f>
        <v>0</v>
      </c>
      <c r="BT221" s="16">
        <v>125</v>
      </c>
      <c r="BU221" s="24">
        <f>IFERROR((BT221-BT220),0)</f>
        <v>1</v>
      </c>
      <c r="BV221" s="16">
        <v>528</v>
      </c>
      <c r="BW221" s="24">
        <f>IFERROR((BV221-BV220),0)</f>
        <v>0</v>
      </c>
      <c r="BX221" s="16">
        <v>1214</v>
      </c>
      <c r="BY221" s="24">
        <f>IFERROR((BX221-BX220),0)</f>
        <v>6</v>
      </c>
      <c r="BZ221" s="21">
        <v>631</v>
      </c>
      <c r="CA221" s="27">
        <f>IFERROR((BZ221-BZ220),0)</f>
        <v>1</v>
      </c>
    </row>
    <row r="222" spans="1:79">
      <c r="A222" s="3">
        <v>44119</v>
      </c>
      <c r="B222" s="22">
        <v>44119</v>
      </c>
      <c r="C222" s="10">
        <v>122883</v>
      </c>
      <c r="D222">
        <f>IFERROR(C222-C221,"")</f>
        <v>755</v>
      </c>
      <c r="E222" s="10">
        <v>2529</v>
      </c>
      <c r="F222">
        <f>E222-E221</f>
        <v>10</v>
      </c>
      <c r="G222" s="10">
        <v>98671</v>
      </c>
      <c r="H222">
        <f>G222-G221</f>
        <v>752</v>
      </c>
      <c r="I222">
        <f>+IFERROR(C222-E222-G222,"")</f>
        <v>21683</v>
      </c>
      <c r="J222">
        <f>+IFERROR(I222-I221,"")</f>
        <v>-7</v>
      </c>
      <c r="K222">
        <f>+IFERROR(E222/C222,"")</f>
        <v>2.0580552232611508E-2</v>
      </c>
      <c r="L222">
        <f>+IFERROR(G222/C222,"")</f>
        <v>0.80296704995809021</v>
      </c>
      <c r="M222">
        <f>+IFERROR(I222/C222,"")</f>
        <v>0.17645239780929828</v>
      </c>
      <c r="N222" s="22">
        <f>+IFERROR(D222/C222,"")</f>
        <v>6.1440557278061242E-3</v>
      </c>
      <c r="O222">
        <f>+IFERROR(F222/E222,"")</f>
        <v>3.9541320680110716E-3</v>
      </c>
      <c r="P222">
        <f>+IFERROR(H222/G222,"")</f>
        <v>7.621286902940074E-3</v>
      </c>
      <c r="Q222">
        <f>+IFERROR(J222/I222,"")</f>
        <v>-3.228335562422174E-4</v>
      </c>
      <c r="R222" s="22">
        <f>+IFERROR(C222/3.974,"")</f>
        <v>30921.741318570708</v>
      </c>
      <c r="S222" s="22">
        <f>+IFERROR(E222/3.974,"")</f>
        <v>636.38651233014593</v>
      </c>
      <c r="T222" s="22">
        <f>+IFERROR(G222/3.974,"")</f>
        <v>24829.139406139908</v>
      </c>
      <c r="U222" s="22">
        <f>+IFERROR(I222/3.974,"")</f>
        <v>5456.2154001006538</v>
      </c>
      <c r="V222" s="10">
        <v>567540</v>
      </c>
      <c r="W222">
        <f>V222-V221</f>
        <v>6976</v>
      </c>
      <c r="X222" s="22">
        <f>IFERROR(W222-W221,0)</f>
        <v>354</v>
      </c>
      <c r="Y222" s="35">
        <f>IFERROR(V222/3.974,0)</f>
        <v>142813.28636134876</v>
      </c>
      <c r="Z222" s="10">
        <v>441107</v>
      </c>
      <c r="AA222" s="2">
        <f>Z222-Z221</f>
        <v>6221</v>
      </c>
      <c r="AB222" s="29">
        <f>IFERROR(Z222/V222,0)</f>
        <v>0.77722627480001405</v>
      </c>
      <c r="AC222" s="32">
        <f>IFERROR(AA222-AA221,0)</f>
        <v>431</v>
      </c>
      <c r="AD222">
        <f>V222-Z222</f>
        <v>126433</v>
      </c>
      <c r="AE222" s="1">
        <f>AD222-AD221</f>
        <v>755</v>
      </c>
      <c r="AF222" s="29">
        <f>IFERROR(AD222/V222,0)</f>
        <v>0.22277372519998589</v>
      </c>
      <c r="AG222" s="32">
        <f>IFERROR(AE222-AE221,0)</f>
        <v>-77</v>
      </c>
      <c r="AH222" s="34">
        <f>IFERROR(AE222/W222,0)</f>
        <v>0.10822821100917432</v>
      </c>
      <c r="AI222" s="34">
        <f>IFERROR(AD222/3.974,0)</f>
        <v>31815.047810770004</v>
      </c>
      <c r="AJ222" s="10">
        <v>20409</v>
      </c>
      <c r="AK222" s="2">
        <f>AJ222-AJ221</f>
        <v>-24</v>
      </c>
      <c r="AL222" s="2">
        <f>IFERROR(AJ222/AJ221,0)-1</f>
        <v>-1.174570547643472E-3</v>
      </c>
      <c r="AM222" s="34">
        <f>IFERROR(AJ222/3.974,0)</f>
        <v>5135.6316054353292</v>
      </c>
      <c r="AN222" s="34">
        <f>IFERROR(AJ222/C222," ")</f>
        <v>0.16608481238251019</v>
      </c>
      <c r="AO222" s="10">
        <v>466</v>
      </c>
      <c r="AP222">
        <f>AO222-AO221</f>
        <v>17</v>
      </c>
      <c r="AQ222">
        <f>IFERROR(AO222/AO221,0)-1</f>
        <v>3.786191536748329E-2</v>
      </c>
      <c r="AR222" s="34">
        <f>IFERROR(AO222/3.974,0)</f>
        <v>117.26220432813285</v>
      </c>
      <c r="AS222" s="10">
        <v>684</v>
      </c>
      <c r="AT222" s="2">
        <f>AS222-AS221</f>
        <v>0</v>
      </c>
      <c r="AU222" s="2">
        <f>IFERROR(AS222/AS221,0)-1</f>
        <v>0</v>
      </c>
      <c r="AV222" s="34">
        <f>IFERROR(AS222/3.974,0)</f>
        <v>172.11877201811777</v>
      </c>
      <c r="AW222" s="80">
        <f>IFERROR(AS222/C222," ")</f>
        <v>5.5662703547276681E-3</v>
      </c>
      <c r="AX222" s="10">
        <v>124</v>
      </c>
      <c r="AY222">
        <f>AX222-AX221</f>
        <v>0</v>
      </c>
      <c r="AZ222" s="22">
        <f>IFERROR(AX222/AX221,0)-1</f>
        <v>0</v>
      </c>
      <c r="BA222" s="35">
        <f>IFERROR(AX222/3.974,0)</f>
        <v>31.20281831907398</v>
      </c>
      <c r="BB222" s="51">
        <f>IFERROR(AX222/C222," ")</f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>IFERROR(BC222-BC221,0)</f>
        <v>-7</v>
      </c>
      <c r="BE222" s="51">
        <f>IFERROR(BC222/BC221,0)-1</f>
        <v>-3.2272936837252075E-4</v>
      </c>
      <c r="BF222" s="35">
        <f>IFERROR(BC222/3.974,0)</f>
        <v>5456.2154001006538</v>
      </c>
      <c r="BG222" s="35">
        <f>IFERROR(BC222/C222," ")</f>
        <v>0.17645239780929828</v>
      </c>
      <c r="BH222" s="45">
        <v>19866</v>
      </c>
      <c r="BI222" s="48">
        <f>IFERROR((BH222-BH221), 0)</f>
        <v>191</v>
      </c>
      <c r="BJ222" s="14">
        <v>50104</v>
      </c>
      <c r="BK222" s="48">
        <f>IFERROR((BJ222-BJ221),0)</f>
        <v>246</v>
      </c>
      <c r="BL222" s="14">
        <v>36301</v>
      </c>
      <c r="BM222" s="48">
        <f>IFERROR((BL222-BL221),0)</f>
        <v>208</v>
      </c>
      <c r="BN222" s="14">
        <v>13783</v>
      </c>
      <c r="BO222" s="48">
        <f>IFERROR((BN222-BN221),0)</f>
        <v>85</v>
      </c>
      <c r="BP222" s="14">
        <v>2829</v>
      </c>
      <c r="BQ222" s="48">
        <f>IFERROR((BP222-BP221),0)</f>
        <v>25</v>
      </c>
      <c r="BR222" s="16">
        <v>21</v>
      </c>
      <c r="BS222" s="24">
        <f>IFERROR((BR222-BR221),0)</f>
        <v>0</v>
      </c>
      <c r="BT222" s="16">
        <v>126</v>
      </c>
      <c r="BU222" s="24">
        <f>IFERROR((BT222-BT221),0)</f>
        <v>1</v>
      </c>
      <c r="BV222" s="16">
        <v>530</v>
      </c>
      <c r="BW222" s="24">
        <f>IFERROR((BV222-BV221),0)</f>
        <v>2</v>
      </c>
      <c r="BX222" s="16">
        <v>1219</v>
      </c>
      <c r="BY222" s="24">
        <f>IFERROR((BX222-BX221),0)</f>
        <v>5</v>
      </c>
      <c r="BZ222" s="21">
        <v>633</v>
      </c>
      <c r="CA222" s="27">
        <f>IFERROR((BZ222-BZ221),0)</f>
        <v>2</v>
      </c>
    </row>
    <row r="223" spans="1:79">
      <c r="A223" s="3">
        <v>44120</v>
      </c>
      <c r="B223" s="22">
        <v>44120</v>
      </c>
      <c r="C223" s="10">
        <v>123498</v>
      </c>
      <c r="D223">
        <f>IFERROR(C223-C222,"")</f>
        <v>615</v>
      </c>
      <c r="E223" s="10">
        <v>2546</v>
      </c>
      <c r="F223">
        <f>E223-E222</f>
        <v>17</v>
      </c>
      <c r="G223" s="10">
        <v>99286</v>
      </c>
      <c r="H223">
        <f>G223-G222</f>
        <v>615</v>
      </c>
      <c r="I223">
        <f>+IFERROR(C223-E223-G223,"")</f>
        <v>21666</v>
      </c>
      <c r="J223">
        <f>+IFERROR(I223-I222,"")</f>
        <v>-17</v>
      </c>
      <c r="K223">
        <f>+IFERROR(E223/C223,"")</f>
        <v>2.0615718473173655E-2</v>
      </c>
      <c r="L223">
        <f>+IFERROR(G223/C223,"")</f>
        <v>0.80394824207679472</v>
      </c>
      <c r="M223">
        <f>+IFERROR(I223/C223,"")</f>
        <v>0.17543603945003158</v>
      </c>
      <c r="N223" s="22">
        <f>+IFERROR(D223/C223,"")</f>
        <v>4.979837730165671E-3</v>
      </c>
      <c r="O223">
        <f>+IFERROR(F223/E223,"")</f>
        <v>6.6771406127258447E-3</v>
      </c>
      <c r="P223">
        <f>+IFERROR(H223/G223,"")</f>
        <v>6.1942267792035131E-3</v>
      </c>
      <c r="Q223">
        <f>+IFERROR(J223/I223,"")</f>
        <v>-7.8463952737007291E-4</v>
      </c>
      <c r="R223" s="22">
        <f>+IFERROR(C223/3.974,"")</f>
        <v>31076.497232008052</v>
      </c>
      <c r="S223" s="22">
        <f>+IFERROR(E223/3.974,"")</f>
        <v>640.66431806743833</v>
      </c>
      <c r="T223" s="22">
        <f>+IFERROR(G223/3.974,"")</f>
        <v>24983.895319577252</v>
      </c>
      <c r="U223" s="22">
        <f>+IFERROR(I223/3.974,"")</f>
        <v>5451.9375943633613</v>
      </c>
      <c r="V223" s="10">
        <v>574012</v>
      </c>
      <c r="W223">
        <f>V223-V222</f>
        <v>6472</v>
      </c>
      <c r="X223" s="22">
        <f>IFERROR(W223-W222,0)</f>
        <v>-504</v>
      </c>
      <c r="Y223" s="35">
        <f>IFERROR(V223/3.974,0)</f>
        <v>144441.87216909914</v>
      </c>
      <c r="Z223" s="10">
        <v>446964</v>
      </c>
      <c r="AA223" s="2">
        <f>Z223-Z222</f>
        <v>5857</v>
      </c>
      <c r="AB223" s="29">
        <f>IFERROR(Z223/V223,0)</f>
        <v>0.7786666480840122</v>
      </c>
      <c r="AC223" s="32">
        <f>IFERROR(AA223-AA222,0)</f>
        <v>-364</v>
      </c>
      <c r="AD223">
        <f>V223-Z223</f>
        <v>127048</v>
      </c>
      <c r="AE223" s="1">
        <f>AD223-AD222</f>
        <v>615</v>
      </c>
      <c r="AF223" s="29">
        <f>IFERROR(AD223/V223,0)</f>
        <v>0.22133335191598782</v>
      </c>
      <c r="AG223" s="32">
        <f>IFERROR(AE223-AE222,0)</f>
        <v>-140</v>
      </c>
      <c r="AH223" s="34">
        <f>IFERROR(AE223/W223,0)</f>
        <v>9.5024721878862795E-2</v>
      </c>
      <c r="AI223" s="34">
        <f>IFERROR(AD223/3.974,0)</f>
        <v>31969.803724207348</v>
      </c>
      <c r="AJ223" s="10">
        <v>20407</v>
      </c>
      <c r="AK223" s="2">
        <f>AJ223-AJ222</f>
        <v>-2</v>
      </c>
      <c r="AL223" s="2">
        <f>IFERROR(AJ223/AJ222,0)-1</f>
        <v>-9.7995982164755802E-5</v>
      </c>
      <c r="AM223" s="34">
        <f>IFERROR(AJ223/3.974,0)</f>
        <v>5135.1283341721182</v>
      </c>
      <c r="AN223" s="34">
        <f>IFERROR(AJ223/C223," ")</f>
        <v>0.16524154237315583</v>
      </c>
      <c r="AO223" s="10">
        <v>481</v>
      </c>
      <c r="AP223">
        <f>AO223-AO222</f>
        <v>15</v>
      </c>
      <c r="AQ223">
        <f>IFERROR(AO223/AO222,0)-1</f>
        <v>3.2188841201716833E-2</v>
      </c>
      <c r="AR223" s="34">
        <f>IFERROR(AO223/3.974,0)</f>
        <v>121.03673880221439</v>
      </c>
      <c r="AS223" s="10">
        <v>662</v>
      </c>
      <c r="AT223" s="2">
        <f>AS223-AS222</f>
        <v>-22</v>
      </c>
      <c r="AU223" s="2">
        <f>IFERROR(AS223/AS222,0)-1</f>
        <v>-3.2163742690058506E-2</v>
      </c>
      <c r="AV223" s="34">
        <f>IFERROR(AS223/3.974,0)</f>
        <v>166.58278812279818</v>
      </c>
      <c r="AW223" s="80">
        <f>IFERROR(AS223/C223," ")</f>
        <v>5.3604106949100387E-3</v>
      </c>
      <c r="AX223" s="10">
        <v>116</v>
      </c>
      <c r="AY223">
        <f>AX223-AX222</f>
        <v>-8</v>
      </c>
      <c r="AZ223" s="22">
        <f>IFERROR(AX223/AX222,0)-1</f>
        <v>-6.4516129032258118E-2</v>
      </c>
      <c r="BA223" s="35">
        <f>IFERROR(AX223/3.974,0)</f>
        <v>29.189733266230498</v>
      </c>
      <c r="BB223" s="51">
        <f>IFERROR(AX223/C223," ")</f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>IFERROR(BC223-BC222,0)</f>
        <v>-17</v>
      </c>
      <c r="BE223" s="51">
        <f>IFERROR(BC223/BC222,0)-1</f>
        <v>-7.8402435087399081E-4</v>
      </c>
      <c r="BF223" s="35">
        <f>IFERROR(BC223/3.974,0)</f>
        <v>5451.9375943633613</v>
      </c>
      <c r="BG223" s="35">
        <f>IFERROR(BC223/C223," ")</f>
        <v>0.17543603945003158</v>
      </c>
      <c r="BH223" s="45">
        <v>19990</v>
      </c>
      <c r="BI223" s="48">
        <f>IFERROR((BH223-BH222), 0)</f>
        <v>124</v>
      </c>
      <c r="BJ223" s="14">
        <v>50351</v>
      </c>
      <c r="BK223" s="48">
        <f>IFERROR((BJ223-BJ222),0)</f>
        <v>247</v>
      </c>
      <c r="BL223" s="14">
        <v>36473</v>
      </c>
      <c r="BM223" s="48">
        <f>IFERROR((BL223-BL222),0)</f>
        <v>172</v>
      </c>
      <c r="BN223" s="14">
        <v>13844</v>
      </c>
      <c r="BO223" s="48">
        <f>IFERROR((BN223-BN222),0)</f>
        <v>61</v>
      </c>
      <c r="BP223" s="14">
        <v>2840</v>
      </c>
      <c r="BQ223" s="48">
        <f>IFERROR((BP223-BP222),0)</f>
        <v>11</v>
      </c>
      <c r="BR223" s="16">
        <v>21</v>
      </c>
      <c r="BS223" s="24">
        <f>IFERROR((BR223-BR222),0)</f>
        <v>0</v>
      </c>
      <c r="BT223" s="16">
        <v>127</v>
      </c>
      <c r="BU223" s="24">
        <f>IFERROR((BT223-BT222),0)</f>
        <v>1</v>
      </c>
      <c r="BV223" s="16">
        <v>533</v>
      </c>
      <c r="BW223" s="24">
        <f>IFERROR((BV223-BV222),0)</f>
        <v>3</v>
      </c>
      <c r="BX223" s="16">
        <v>1226</v>
      </c>
      <c r="BY223" s="24">
        <f>IFERROR((BX223-BX222),0)</f>
        <v>7</v>
      </c>
      <c r="BZ223" s="21">
        <v>639</v>
      </c>
      <c r="CA223" s="27">
        <f>IFERROR((BZ223-BZ222),0)</f>
        <v>6</v>
      </c>
    </row>
    <row r="224" spans="1:79">
      <c r="A224" s="3">
        <v>44121</v>
      </c>
      <c r="B224" s="22">
        <v>44121</v>
      </c>
      <c r="C224" s="10">
        <v>124107</v>
      </c>
      <c r="D224">
        <f>IFERROR(C224-C223,"")</f>
        <v>609</v>
      </c>
      <c r="E224" s="10">
        <v>2557</v>
      </c>
      <c r="F224">
        <f>E224-E223</f>
        <v>11</v>
      </c>
      <c r="G224" s="10">
        <v>100348</v>
      </c>
      <c r="H224">
        <f>G224-G223</f>
        <v>1062</v>
      </c>
      <c r="I224">
        <f>+IFERROR(C224-E224-G224,"")</f>
        <v>21202</v>
      </c>
      <c r="J224">
        <f>+IFERROR(I224-I223,"")</f>
        <v>-464</v>
      </c>
      <c r="K224">
        <f>+IFERROR(E224/C224,"")</f>
        <v>2.0603189183527118E-2</v>
      </c>
      <c r="L224">
        <f>+IFERROR(G224/C224,"")</f>
        <v>0.80856035517738722</v>
      </c>
      <c r="M224">
        <f>+IFERROR(I224/C224,"")</f>
        <v>0.17083645563908562</v>
      </c>
      <c r="N224" s="22">
        <f>+IFERROR(D224/C224,"")</f>
        <v>4.9070560081220238E-3</v>
      </c>
      <c r="O224">
        <f>+IFERROR(F224/E224,"")</f>
        <v>4.3019163081736414E-3</v>
      </c>
      <c r="P224">
        <f>+IFERROR(H224/G224,"")</f>
        <v>1.0583170566428827E-2</v>
      </c>
      <c r="Q224">
        <f>+IFERROR(J224/I224,"")</f>
        <v>-2.1884727855862655E-2</v>
      </c>
      <c r="R224" s="22">
        <f>+IFERROR(C224/3.974,"")</f>
        <v>31229.743331655762</v>
      </c>
      <c r="S224" s="22">
        <f>+IFERROR(E224/3.974,"")</f>
        <v>643.4323100150981</v>
      </c>
      <c r="T224" s="22">
        <f>+IFERROR(G224/3.974,"")</f>
        <v>25251.132360342224</v>
      </c>
      <c r="U224" s="22">
        <f>+IFERROR(I224/3.974,"")</f>
        <v>5335.1786612984397</v>
      </c>
      <c r="V224" s="10">
        <v>578200</v>
      </c>
      <c r="W224">
        <f>V224-V223</f>
        <v>4188</v>
      </c>
      <c r="X224" s="22">
        <f>IFERROR(W224-W223,0)</f>
        <v>-2284</v>
      </c>
      <c r="Y224" s="35">
        <f>IFERROR(V224/3.974,0)</f>
        <v>145495.72219426269</v>
      </c>
      <c r="Z224" s="10">
        <v>450543</v>
      </c>
      <c r="AA224" s="2">
        <f>Z224-Z223</f>
        <v>3579</v>
      </c>
      <c r="AB224" s="29">
        <f>IFERROR(Z224/V224,0)</f>
        <v>0.77921653407125557</v>
      </c>
      <c r="AC224" s="32">
        <f>IFERROR(AA224-AA223,0)</f>
        <v>-2278</v>
      </c>
      <c r="AD224">
        <f>V224-Z224</f>
        <v>127657</v>
      </c>
      <c r="AE224" s="1">
        <f>AD224-AD223</f>
        <v>609</v>
      </c>
      <c r="AF224" s="29">
        <f>IFERROR(AD224/V224,0)</f>
        <v>0.22078346592874437</v>
      </c>
      <c r="AG224" s="32">
        <f>IFERROR(AE224-AE223,0)</f>
        <v>-6</v>
      </c>
      <c r="AH224" s="34">
        <f>IFERROR(AE224/W224,0)</f>
        <v>0.14541547277936961</v>
      </c>
      <c r="AI224" s="34">
        <f>IFERROR(AD224/3.974,0)</f>
        <v>32123.049823855057</v>
      </c>
      <c r="AJ224" s="10">
        <v>19985</v>
      </c>
      <c r="AK224" s="2">
        <f>AJ224-AJ223</f>
        <v>-422</v>
      </c>
      <c r="AL224" s="2">
        <f>IFERROR(AJ224/AJ223,0)-1</f>
        <v>-2.0679178713186697E-2</v>
      </c>
      <c r="AM224" s="34">
        <f>IFERROR(AJ224/3.974,0)</f>
        <v>5028.9380976346247</v>
      </c>
      <c r="AN224" s="34">
        <f>IFERROR(AJ224/C224," ")</f>
        <v>0.16103040118607331</v>
      </c>
      <c r="AO224" s="10">
        <v>455</v>
      </c>
      <c r="AP224">
        <f>AO224-AO223</f>
        <v>-26</v>
      </c>
      <c r="AQ224">
        <f>IFERROR(AO224/AO223,0)-1</f>
        <v>-5.4054054054054057E-2</v>
      </c>
      <c r="AR224" s="34">
        <f>IFERROR(AO224/3.974,0)</f>
        <v>114.49421238047307</v>
      </c>
      <c r="AS224" s="10">
        <v>652</v>
      </c>
      <c r="AT224" s="2">
        <f>AS224-AS223</f>
        <v>-10</v>
      </c>
      <c r="AU224" s="2">
        <f>IFERROR(AS224/AS223,0)-1</f>
        <v>-1.5105740181268867E-2</v>
      </c>
      <c r="AV224" s="34">
        <f>IFERROR(AS224/3.974,0)</f>
        <v>164.06643180674382</v>
      </c>
      <c r="AW224" s="80">
        <f>IFERROR(AS224/C224," ")</f>
        <v>5.2535312270863043E-3</v>
      </c>
      <c r="AX224" s="10">
        <v>110</v>
      </c>
      <c r="AY224">
        <f>AX224-AX223</f>
        <v>-6</v>
      </c>
      <c r="AZ224" s="22">
        <f>IFERROR(AX224/AX223,0)-1</f>
        <v>-5.1724137931034475E-2</v>
      </c>
      <c r="BA224" s="35">
        <f>IFERROR(AX224/3.974,0)</f>
        <v>27.679919476597885</v>
      </c>
      <c r="BB224" s="51">
        <f>IFERROR(AX224/C224," ")</f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>IFERROR(BC224-BC223,0)</f>
        <v>-464</v>
      </c>
      <c r="BE224" s="51">
        <f>IFERROR(BC224/BC223,0)-1</f>
        <v>-2.1416043570571364E-2</v>
      </c>
      <c r="BF224" s="35">
        <f>IFERROR(BC224/3.974,0)</f>
        <v>5335.1786612984397</v>
      </c>
      <c r="BG224" s="35">
        <f>IFERROR(BC224/C224," ")</f>
        <v>0.17083645563908562</v>
      </c>
      <c r="BH224" s="45">
        <v>20126</v>
      </c>
      <c r="BI224" s="48">
        <f>IFERROR((BH224-BH223), 0)</f>
        <v>136</v>
      </c>
      <c r="BJ224" s="14">
        <v>50601</v>
      </c>
      <c r="BK224" s="48">
        <f>IFERROR((BJ224-BJ223),0)</f>
        <v>250</v>
      </c>
      <c r="BL224" s="14">
        <v>36626</v>
      </c>
      <c r="BM224" s="48">
        <f>IFERROR((BL224-BL223),0)</f>
        <v>153</v>
      </c>
      <c r="BN224" s="14">
        <v>13904</v>
      </c>
      <c r="BO224" s="48">
        <f>IFERROR((BN224-BN223),0)</f>
        <v>60</v>
      </c>
      <c r="BP224" s="14">
        <v>2850</v>
      </c>
      <c r="BQ224" s="48">
        <f>IFERROR((BP224-BP223),0)</f>
        <v>10</v>
      </c>
      <c r="BR224" s="16">
        <v>21</v>
      </c>
      <c r="BS224" s="24">
        <f>IFERROR((BR224-BR223),0)</f>
        <v>0</v>
      </c>
      <c r="BT224" s="16">
        <v>127</v>
      </c>
      <c r="BU224" s="24">
        <f>IFERROR((BT224-BT223),0)</f>
        <v>0</v>
      </c>
      <c r="BV224" s="16">
        <v>534</v>
      </c>
      <c r="BW224" s="24">
        <f>IFERROR((BV224-BV223),0)</f>
        <v>1</v>
      </c>
      <c r="BX224" s="16">
        <v>1233</v>
      </c>
      <c r="BY224" s="24">
        <f>IFERROR((BX224-BX223),0)</f>
        <v>7</v>
      </c>
      <c r="BZ224" s="21">
        <v>642</v>
      </c>
      <c r="CA224" s="27">
        <f>IFERROR((BZ224-BZ223),0)</f>
        <v>3</v>
      </c>
    </row>
    <row r="225" spans="1:79">
      <c r="A225" s="3">
        <v>44122</v>
      </c>
      <c r="B225" s="22">
        <v>44122</v>
      </c>
      <c r="C225" s="10">
        <v>124745</v>
      </c>
      <c r="D225">
        <f>IFERROR(C225-C224,"")</f>
        <v>638</v>
      </c>
      <c r="E225" s="10">
        <v>2564</v>
      </c>
      <c r="F225">
        <f>E225-E224</f>
        <v>7</v>
      </c>
      <c r="G225" s="10">
        <v>101041</v>
      </c>
      <c r="H225">
        <f>G225-G224</f>
        <v>693</v>
      </c>
      <c r="I225">
        <f>+IFERROR(C225-E225-G225,"")</f>
        <v>21140</v>
      </c>
      <c r="J225">
        <f>+IFERROR(I225-I224,"")</f>
        <v>-62</v>
      </c>
      <c r="K225">
        <f>+IFERROR(E225/C225,"")</f>
        <v>2.0553930017235159E-2</v>
      </c>
      <c r="L225">
        <f>+IFERROR(G225/C225,"")</f>
        <v>0.80998035993426587</v>
      </c>
      <c r="M225">
        <f>+IFERROR(I225/C225,"")</f>
        <v>0.16946571004849895</v>
      </c>
      <c r="N225" s="22">
        <f>+IFERROR(D225/C225,"")</f>
        <v>5.1144334442262216E-3</v>
      </c>
      <c r="O225">
        <f>+IFERROR(F225/E225,"")</f>
        <v>2.7301092043681748E-3</v>
      </c>
      <c r="P225">
        <f>+IFERROR(H225/G225,"")</f>
        <v>6.8586019536623745E-3</v>
      </c>
      <c r="Q225">
        <f>+IFERROR(J225/I225,"")</f>
        <v>-2.9328287606433302E-3</v>
      </c>
      <c r="R225" s="22">
        <f>+IFERROR(C225/3.974,"")</f>
        <v>31390.28686462003</v>
      </c>
      <c r="S225" s="22">
        <f>+IFERROR(E225/3.974,"")</f>
        <v>645.19375943633611</v>
      </c>
      <c r="T225" s="22">
        <f>+IFERROR(G225/3.974,"")</f>
        <v>25425.515853044792</v>
      </c>
      <c r="U225" s="22">
        <f>+IFERROR(I225/3.974,"")</f>
        <v>5319.5772521389026</v>
      </c>
      <c r="V225" s="10">
        <v>582974</v>
      </c>
      <c r="W225">
        <f>V225-V224</f>
        <v>4774</v>
      </c>
      <c r="X225" s="22">
        <f>IFERROR(W225-W224,0)</f>
        <v>586</v>
      </c>
      <c r="Y225" s="35">
        <f>IFERROR(V225/3.974,0)</f>
        <v>146697.03069954706</v>
      </c>
      <c r="Z225" s="10">
        <v>454679</v>
      </c>
      <c r="AA225" s="2">
        <f>Z225-Z224</f>
        <v>4136</v>
      </c>
      <c r="AB225" s="29">
        <f>IFERROR(Z225/V225,0)</f>
        <v>0.77993015125888976</v>
      </c>
      <c r="AC225" s="32">
        <f>IFERROR(AA225-AA224,0)</f>
        <v>557</v>
      </c>
      <c r="AD225">
        <f>V225-Z225</f>
        <v>128295</v>
      </c>
      <c r="AE225" s="1">
        <f>AD225-AD224</f>
        <v>638</v>
      </c>
      <c r="AF225" s="29">
        <f>IFERROR(AD225/V225,0)</f>
        <v>0.22006984874111024</v>
      </c>
      <c r="AG225" s="32">
        <f>IFERROR(AE225-AE224,0)</f>
        <v>29</v>
      </c>
      <c r="AH225" s="34">
        <f>IFERROR(AE225/W225,0)</f>
        <v>0.13364055299539171</v>
      </c>
      <c r="AI225" s="34">
        <f>IFERROR(AD225/3.974,0)</f>
        <v>32283.593356819325</v>
      </c>
      <c r="AJ225" s="10">
        <v>19901</v>
      </c>
      <c r="AK225" s="2">
        <f>AJ225-AJ224</f>
        <v>-84</v>
      </c>
      <c r="AL225" s="2">
        <f>IFERROR(AJ225/AJ224,0)-1</f>
        <v>-4.203152364273155E-3</v>
      </c>
      <c r="AM225" s="34">
        <f>IFERROR(AJ225/3.974,0)</f>
        <v>5007.8007045797685</v>
      </c>
      <c r="AN225" s="34">
        <f>IFERROR(AJ225/C225," ")</f>
        <v>0.15953344823439816</v>
      </c>
      <c r="AO225" s="10">
        <v>478</v>
      </c>
      <c r="AP225">
        <f>AO225-AO224</f>
        <v>23</v>
      </c>
      <c r="AQ225">
        <f>IFERROR(AO225/AO224,0)-1</f>
        <v>5.0549450549450592E-2</v>
      </c>
      <c r="AR225" s="34">
        <f>IFERROR(AO225/3.974,0)</f>
        <v>120.28183190739809</v>
      </c>
      <c r="AS225" s="10">
        <v>654</v>
      </c>
      <c r="AT225" s="2">
        <f>AS225-AS224</f>
        <v>2</v>
      </c>
      <c r="AU225" s="2">
        <f>IFERROR(AS225/AS224,0)-1</f>
        <v>3.0674846625766694E-3</v>
      </c>
      <c r="AV225" s="34">
        <f>IFERROR(AS225/3.974,0)</f>
        <v>164.5697030699547</v>
      </c>
      <c r="AW225" s="80">
        <f>IFERROR(AS225/C225," ")</f>
        <v>5.2426950979999202E-3</v>
      </c>
      <c r="AX225" s="10">
        <v>107</v>
      </c>
      <c r="AY225">
        <f>AX225-AX224</f>
        <v>-3</v>
      </c>
      <c r="AZ225" s="22">
        <f>IFERROR(AX225/AX224,0)-1</f>
        <v>-2.7272727272727226E-2</v>
      </c>
      <c r="BA225" s="35">
        <f>IFERROR(AX225/3.974,0)</f>
        <v>26.92501258178158</v>
      </c>
      <c r="BB225" s="51">
        <f>IFERROR(AX225/C225," ")</f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>IFERROR(BC225-BC224,0)</f>
        <v>-62</v>
      </c>
      <c r="BE225" s="51">
        <f>IFERROR(BC225/BC224,0)-1</f>
        <v>-2.924252429016172E-3</v>
      </c>
      <c r="BF225" s="35">
        <f>IFERROR(BC225/3.974,0)</f>
        <v>5319.5772521389026</v>
      </c>
      <c r="BG225" s="35">
        <f>IFERROR(BC225/C225," ")</f>
        <v>0.16946571004849895</v>
      </c>
      <c r="BH225" s="45">
        <v>20267</v>
      </c>
      <c r="BI225" s="48">
        <f>IFERROR((BH225-BH224), 0)</f>
        <v>141</v>
      </c>
      <c r="BJ225" s="14">
        <v>50844</v>
      </c>
      <c r="BK225" s="48">
        <f>IFERROR((BJ225-BJ224),0)</f>
        <v>243</v>
      </c>
      <c r="BL225" s="14">
        <v>36799</v>
      </c>
      <c r="BM225" s="48">
        <f>IFERROR((BL225-BL224),0)</f>
        <v>173</v>
      </c>
      <c r="BN225" s="14">
        <v>13973</v>
      </c>
      <c r="BO225" s="48">
        <f>IFERROR((BN225-BN224),0)</f>
        <v>69</v>
      </c>
      <c r="BP225" s="14">
        <v>2862</v>
      </c>
      <c r="BQ225" s="48">
        <f>IFERROR((BP225-BP224),0)</f>
        <v>12</v>
      </c>
      <c r="BR225" s="16">
        <v>21</v>
      </c>
      <c r="BS225" s="24">
        <f>IFERROR((BR225-BR224),0)</f>
        <v>0</v>
      </c>
      <c r="BT225" s="16">
        <v>128</v>
      </c>
      <c r="BU225" s="24">
        <f>IFERROR((BT225-BT224),0)</f>
        <v>1</v>
      </c>
      <c r="BV225" s="16">
        <v>535</v>
      </c>
      <c r="BW225" s="24">
        <f>IFERROR((BV225-BV224),0)</f>
        <v>1</v>
      </c>
      <c r="BX225" s="16">
        <v>1235</v>
      </c>
      <c r="BY225" s="24">
        <f>IFERROR((BX225-BX224),0)</f>
        <v>2</v>
      </c>
      <c r="BZ225" s="21">
        <v>645</v>
      </c>
      <c r="CA225" s="27">
        <f>IFERROR((BZ225-BZ224),0)</f>
        <v>3</v>
      </c>
    </row>
    <row r="226" spans="1:79">
      <c r="A226" s="3">
        <v>44123</v>
      </c>
      <c r="B226" s="22">
        <v>44123</v>
      </c>
      <c r="C226" s="10">
        <v>125181</v>
      </c>
      <c r="D226">
        <f>IFERROR(C226-C225,"")</f>
        <v>436</v>
      </c>
      <c r="E226" s="10">
        <v>2574</v>
      </c>
      <c r="F226">
        <f>E226-E225</f>
        <v>10</v>
      </c>
      <c r="G226" s="10">
        <v>101545</v>
      </c>
      <c r="H226">
        <f>G226-G225</f>
        <v>504</v>
      </c>
      <c r="I226">
        <f>+IFERROR(C226-E226-G226,"")</f>
        <v>21062</v>
      </c>
      <c r="J226">
        <f>+IFERROR(I226-I225,"")</f>
        <v>-78</v>
      </c>
      <c r="K226">
        <f>+IFERROR(E226/C226,"")</f>
        <v>2.0562225896901286E-2</v>
      </c>
      <c r="L226">
        <f>+IFERROR(G226/C226,"")</f>
        <v>0.81118540353568036</v>
      </c>
      <c r="M226">
        <f>+IFERROR(I226/C226,"")</f>
        <v>0.16825237056741837</v>
      </c>
      <c r="N226" s="22">
        <f>+IFERROR(D226/C226,"")</f>
        <v>3.4829566787292002E-3</v>
      </c>
      <c r="O226">
        <f>+IFERROR(F226/E226,"")</f>
        <v>3.885003885003885E-3</v>
      </c>
      <c r="P226">
        <f>+IFERROR(H226/G226,"")</f>
        <v>4.963316756117977E-3</v>
      </c>
      <c r="Q226">
        <f>+IFERROR(J226/I226,"")</f>
        <v>-3.7033520083562814E-3</v>
      </c>
      <c r="R226" s="22">
        <f>+IFERROR(C226/3.974,"")</f>
        <v>31500</v>
      </c>
      <c r="S226" s="22">
        <f>+IFERROR(E226/3.974,"")</f>
        <v>647.71011575239049</v>
      </c>
      <c r="T226" s="22">
        <f>+IFERROR(G226/3.974,"")</f>
        <v>25552.340211373928</v>
      </c>
      <c r="U226" s="22">
        <f>+IFERROR(I226/3.974,"")</f>
        <v>5299.9496728736785</v>
      </c>
      <c r="V226" s="10">
        <v>585821</v>
      </c>
      <c r="W226">
        <f>V226-V225</f>
        <v>2847</v>
      </c>
      <c r="X226" s="22">
        <f>IFERROR(W226-W225,0)</f>
        <v>-1927</v>
      </c>
      <c r="Y226" s="35">
        <f>IFERROR(V226/3.974,0)</f>
        <v>147413.43734272773</v>
      </c>
      <c r="Z226" s="10">
        <v>457090</v>
      </c>
      <c r="AA226" s="2">
        <f>Z226-Z225</f>
        <v>2411</v>
      </c>
      <c r="AB226" s="29">
        <f>IFERROR(Z226/V226,0)</f>
        <v>0.78025540224744416</v>
      </c>
      <c r="AC226" s="32">
        <f>IFERROR(AA226-AA225,0)</f>
        <v>-1725</v>
      </c>
      <c r="AD226">
        <f>V226-Z226</f>
        <v>128731</v>
      </c>
      <c r="AE226" s="1">
        <f>AD226-AD225</f>
        <v>436</v>
      </c>
      <c r="AF226" s="29">
        <f>IFERROR(AD226/V226,0)</f>
        <v>0.21974459775255581</v>
      </c>
      <c r="AG226" s="32">
        <f>IFERROR(AE226-AE225,0)</f>
        <v>-202</v>
      </c>
      <c r="AH226" s="34">
        <f>IFERROR(AE226/W226,0)</f>
        <v>0.15314365999297505</v>
      </c>
      <c r="AI226" s="34">
        <f>IFERROR(AD226/3.974,0)</f>
        <v>32393.306492199295</v>
      </c>
      <c r="AJ226" s="10">
        <v>19827</v>
      </c>
      <c r="AK226" s="2">
        <f>AJ226-AJ225</f>
        <v>-74</v>
      </c>
      <c r="AL226" s="2">
        <f>IFERROR(AJ226/AJ225,0)-1</f>
        <v>-3.7184061102457644E-3</v>
      </c>
      <c r="AM226" s="34">
        <f>IFERROR(AJ226/3.974,0)</f>
        <v>4989.1796678409664</v>
      </c>
      <c r="AN226" s="34">
        <f>IFERROR(AJ226/C226," ")</f>
        <v>0.15838665612193545</v>
      </c>
      <c r="AO226" s="10">
        <v>483</v>
      </c>
      <c r="AP226">
        <f>AO226-AO225</f>
        <v>5</v>
      </c>
      <c r="AQ226">
        <f>IFERROR(AO226/AO225,0)-1</f>
        <v>1.0460251046025215E-2</v>
      </c>
      <c r="AR226" s="34">
        <f>IFERROR(AO226/3.974,0)</f>
        <v>121.54001006542526</v>
      </c>
      <c r="AS226" s="10">
        <v>637</v>
      </c>
      <c r="AT226" s="2">
        <f>AS226-AS225</f>
        <v>-17</v>
      </c>
      <c r="AU226" s="2">
        <f>IFERROR(AS226/AS225,0)-1</f>
        <v>-2.5993883792048922E-2</v>
      </c>
      <c r="AV226" s="34">
        <f>IFERROR(AS226/3.974,0)</f>
        <v>160.2918973326623</v>
      </c>
      <c r="AW226" s="80">
        <f>IFERROR(AS226/C226," ")</f>
        <v>5.088631661354359E-3</v>
      </c>
      <c r="AX226" s="10">
        <v>115</v>
      </c>
      <c r="AY226">
        <f>AX226-AX225</f>
        <v>8</v>
      </c>
      <c r="AZ226" s="22">
        <f>IFERROR(AX226/AX225,0)-1</f>
        <v>7.4766355140186924E-2</v>
      </c>
      <c r="BA226" s="35">
        <f>IFERROR(AX226/3.974,0)</f>
        <v>28.938097634625063</v>
      </c>
      <c r="BB226" s="51">
        <f>IFERROR(AX226/C226," ")</f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>IFERROR(BC226-BC225,0)</f>
        <v>-78</v>
      </c>
      <c r="BE226" s="51">
        <f>IFERROR(BC226/BC225,0)-1</f>
        <v>-3.6896877956480445E-3</v>
      </c>
      <c r="BF226" s="35">
        <f>IFERROR(BC226/3.974,0)</f>
        <v>5299.9496728736785</v>
      </c>
      <c r="BG226" s="35">
        <f>IFERROR(BC226/C226," ")</f>
        <v>0.16825237056741837</v>
      </c>
      <c r="BH226" s="45">
        <v>20382</v>
      </c>
      <c r="BI226" s="48">
        <f>IFERROR((BH226-BH225), 0)</f>
        <v>115</v>
      </c>
      <c r="BJ226" s="14">
        <v>50998</v>
      </c>
      <c r="BK226" s="48">
        <f>IFERROR((BJ226-BJ225),0)</f>
        <v>154</v>
      </c>
      <c r="BL226" s="14">
        <v>36904</v>
      </c>
      <c r="BM226" s="48">
        <f>IFERROR((BL226-BL225),0)</f>
        <v>105</v>
      </c>
      <c r="BN226" s="14">
        <v>14027</v>
      </c>
      <c r="BO226" s="48">
        <f>IFERROR((BN226-BN225),0)</f>
        <v>54</v>
      </c>
      <c r="BP226" s="14">
        <v>2870</v>
      </c>
      <c r="BQ226" s="48">
        <f>IFERROR((BP226-BP225),0)</f>
        <v>8</v>
      </c>
      <c r="BR226" s="16">
        <v>21</v>
      </c>
      <c r="BS226" s="24">
        <f>IFERROR((BR226-BR225),0)</f>
        <v>0</v>
      </c>
      <c r="BT226" s="16">
        <v>129</v>
      </c>
      <c r="BU226" s="24">
        <f>IFERROR((BT226-BT225),0)</f>
        <v>1</v>
      </c>
      <c r="BV226" s="16">
        <v>536</v>
      </c>
      <c r="BW226" s="24">
        <f>IFERROR((BV226-BV225),0)</f>
        <v>1</v>
      </c>
      <c r="BX226" s="16">
        <v>1239</v>
      </c>
      <c r="BY226" s="24">
        <f>IFERROR((BX226-BX225),0)</f>
        <v>4</v>
      </c>
      <c r="BZ226" s="21">
        <v>649</v>
      </c>
      <c r="CA226" s="27">
        <f>IFERROR((BZ226-BZ225),0)</f>
        <v>4</v>
      </c>
    </row>
    <row r="227" spans="1:79">
      <c r="A227" s="3">
        <v>44124</v>
      </c>
      <c r="B227" s="22">
        <v>44124</v>
      </c>
      <c r="C227" s="10">
        <v>125739</v>
      </c>
      <c r="D227">
        <f>IFERROR(C227-C226,"")</f>
        <v>558</v>
      </c>
      <c r="E227" s="10">
        <v>2585</v>
      </c>
      <c r="F227">
        <f>E227-E226</f>
        <v>11</v>
      </c>
      <c r="G227" s="10">
        <v>102028</v>
      </c>
      <c r="H227">
        <f>G227-G226</f>
        <v>483</v>
      </c>
      <c r="I227">
        <f>+IFERROR(C227-E227-G227,"")</f>
        <v>21126</v>
      </c>
      <c r="J227">
        <f>+IFERROR(I227-I226,"")</f>
        <v>64</v>
      </c>
      <c r="K227">
        <f>+IFERROR(E227/C227,"")</f>
        <v>2.055845839397482E-2</v>
      </c>
      <c r="L227">
        <f>+IFERROR(G227/C227,"")</f>
        <v>0.81142684449534352</v>
      </c>
      <c r="M227">
        <f>+IFERROR(I227/C227,"")</f>
        <v>0.16801469711068165</v>
      </c>
      <c r="N227" s="22">
        <f>+IFERROR(D227/C227,"")</f>
        <v>4.4377639395891486E-3</v>
      </c>
      <c r="O227">
        <f>+IFERROR(F227/E227,"")</f>
        <v>4.2553191489361703E-3</v>
      </c>
      <c r="P227">
        <f>+IFERROR(H227/G227,"")</f>
        <v>4.7339945897204687E-3</v>
      </c>
      <c r="Q227">
        <f>+IFERROR(J227/I227,"")</f>
        <v>3.0294423932594908E-3</v>
      </c>
      <c r="R227" s="22">
        <f>+IFERROR(C227/3.974,"")</f>
        <v>31640.412682435832</v>
      </c>
      <c r="S227" s="22">
        <f>+IFERROR(E227/3.974,"")</f>
        <v>650.47810770005026</v>
      </c>
      <c r="T227" s="22">
        <f>+IFERROR(G227/3.974,"")</f>
        <v>25673.880221439355</v>
      </c>
      <c r="U227" s="22">
        <f>+IFERROR(I227/3.974,"")</f>
        <v>5316.0543532964266</v>
      </c>
      <c r="V227" s="10">
        <v>591504</v>
      </c>
      <c r="W227">
        <f>V227-V226</f>
        <v>5683</v>
      </c>
      <c r="X227" s="22">
        <f>IFERROR(W227-W226,0)</f>
        <v>2836</v>
      </c>
      <c r="Y227" s="35">
        <f>IFERROR(V227/3.974,0)</f>
        <v>148843.48263714142</v>
      </c>
      <c r="Z227" s="10">
        <v>462215</v>
      </c>
      <c r="AA227" s="2">
        <f>Z227-Z226</f>
        <v>5125</v>
      </c>
      <c r="AB227" s="29">
        <f>IFERROR(Z227/V227,0)</f>
        <v>0.78142328707836295</v>
      </c>
      <c r="AC227" s="32">
        <f>IFERROR(AA227-AA226,0)</f>
        <v>2714</v>
      </c>
      <c r="AD227">
        <f>V227-Z227</f>
        <v>129289</v>
      </c>
      <c r="AE227" s="1">
        <f>AD227-AD226</f>
        <v>558</v>
      </c>
      <c r="AF227" s="29">
        <f>IFERROR(AD227/V227,0)</f>
        <v>0.21857671292163705</v>
      </c>
      <c r="AG227" s="32">
        <f>IFERROR(AE227-AE226,0)</f>
        <v>122</v>
      </c>
      <c r="AH227" s="34">
        <f>IFERROR(AE227/W227,0)</f>
        <v>9.8187576983987335E-2</v>
      </c>
      <c r="AI227" s="34">
        <f>IFERROR(AD227/3.974,0)</f>
        <v>32533.719174635127</v>
      </c>
      <c r="AJ227" s="10">
        <v>19926</v>
      </c>
      <c r="AK227" s="2">
        <f>AJ227-AJ226</f>
        <v>99</v>
      </c>
      <c r="AL227" s="2">
        <f>IFERROR(AJ227/AJ226,0)-1</f>
        <v>4.9931911030414167E-3</v>
      </c>
      <c r="AM227" s="34">
        <f>IFERROR(AJ227/3.974,0)</f>
        <v>5014.0915953699041</v>
      </c>
      <c r="AN227" s="34">
        <f>IFERROR(AJ227/C227," ")</f>
        <v>0.1584711187459738</v>
      </c>
      <c r="AO227" s="10">
        <v>483</v>
      </c>
      <c r="AP227">
        <f>AO227-AO226</f>
        <v>0</v>
      </c>
      <c r="AQ227">
        <f>IFERROR(AO227/AO226,0)-1</f>
        <v>0</v>
      </c>
      <c r="AR227" s="34">
        <f>IFERROR(AO227/3.974,0)</f>
        <v>121.54001006542526</v>
      </c>
      <c r="AS227" s="10">
        <v>604</v>
      </c>
      <c r="AT227" s="2">
        <f>AS227-AS226</f>
        <v>-33</v>
      </c>
      <c r="AU227" s="2">
        <f>IFERROR(AS227/AS226,0)-1</f>
        <v>-5.180533751962324E-2</v>
      </c>
      <c r="AV227" s="34">
        <f>IFERROR(AS227/3.974,0)</f>
        <v>151.98792148968292</v>
      </c>
      <c r="AW227" s="80">
        <f>IFERROR(AS227/C227," ")</f>
        <v>4.803601110236283E-3</v>
      </c>
      <c r="AX227" s="10">
        <v>113</v>
      </c>
      <c r="AY227">
        <f>AX227-AX226</f>
        <v>-2</v>
      </c>
      <c r="AZ227" s="22">
        <f>IFERROR(AX227/AX226,0)-1</f>
        <v>-1.7391304347826098E-2</v>
      </c>
      <c r="BA227" s="35">
        <f>IFERROR(AX227/3.974,0)</f>
        <v>28.434826371414189</v>
      </c>
      <c r="BB227" s="51">
        <f>IFERROR(AX227/C227," ")</f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>IFERROR(BC227-BC226,0)</f>
        <v>64</v>
      </c>
      <c r="BE227" s="51">
        <f>IFERROR(BC227/BC226,0)-1</f>
        <v>3.0386478017281338E-3</v>
      </c>
      <c r="BF227" s="35">
        <f>IFERROR(BC227/3.974,0)</f>
        <v>5316.0543532964266</v>
      </c>
      <c r="BG227" s="35">
        <f>IFERROR(BC227/C227," ")</f>
        <v>0.16801469711068165</v>
      </c>
      <c r="BH227" s="45">
        <v>20500</v>
      </c>
      <c r="BI227" s="48">
        <f>IFERROR((BH227-BH226), 0)</f>
        <v>118</v>
      </c>
      <c r="BJ227" s="14">
        <v>51194</v>
      </c>
      <c r="BK227" s="48">
        <f>IFERROR((BJ227-BJ226),0)</f>
        <v>196</v>
      </c>
      <c r="BL227" s="14">
        <v>37065</v>
      </c>
      <c r="BM227" s="48">
        <f>IFERROR((BL227-BL226),0)</f>
        <v>161</v>
      </c>
      <c r="BN227" s="14">
        <v>14094</v>
      </c>
      <c r="BO227" s="48">
        <f>IFERROR((BN227-BN226),0)</f>
        <v>67</v>
      </c>
      <c r="BP227" s="14">
        <v>2886</v>
      </c>
      <c r="BQ227" s="48">
        <f>IFERROR((BP227-BP226),0)</f>
        <v>16</v>
      </c>
      <c r="BR227" s="16">
        <v>21</v>
      </c>
      <c r="BS227" s="24">
        <f>IFERROR((BR227-BR226),0)</f>
        <v>0</v>
      </c>
      <c r="BT227" s="16">
        <v>129</v>
      </c>
      <c r="BU227" s="24">
        <f>IFERROR((BT227-BT226),0)</f>
        <v>0</v>
      </c>
      <c r="BV227" s="16">
        <v>539</v>
      </c>
      <c r="BW227" s="24">
        <f>IFERROR((BV227-BV226),0)</f>
        <v>3</v>
      </c>
      <c r="BX227" s="16">
        <v>1244</v>
      </c>
      <c r="BY227" s="24">
        <f>IFERROR((BX227-BX226),0)</f>
        <v>5</v>
      </c>
      <c r="BZ227" s="21">
        <v>652</v>
      </c>
      <c r="CA227" s="27">
        <f>IFERROR((BZ227-BZ226),0)</f>
        <v>3</v>
      </c>
    </row>
    <row r="228" spans="1:79">
      <c r="A228" s="3">
        <v>44125</v>
      </c>
      <c r="B228" s="22">
        <v>44125</v>
      </c>
      <c r="C228" s="10">
        <v>126436</v>
      </c>
      <c r="D228">
        <f>IFERROR(C228-C227,"")</f>
        <v>697</v>
      </c>
      <c r="E228" s="10">
        <v>2597</v>
      </c>
      <c r="F228">
        <f>E228-E227</f>
        <v>12</v>
      </c>
      <c r="G228" s="10">
        <v>102725</v>
      </c>
      <c r="H228">
        <f>G228-G227</f>
        <v>697</v>
      </c>
      <c r="I228">
        <f>+IFERROR(C228-E228-G228,"")</f>
        <v>21114</v>
      </c>
      <c r="J228">
        <f>+IFERROR(I228-I227,"")</f>
        <v>-12</v>
      </c>
      <c r="K228">
        <f>+IFERROR(E228/C228,"")</f>
        <v>2.0540036065677496E-2</v>
      </c>
      <c r="L228">
        <f>+IFERROR(G228/C228,"")</f>
        <v>0.81246638615584166</v>
      </c>
      <c r="M228">
        <f>+IFERROR(I228/C228,"")</f>
        <v>0.16699357777848081</v>
      </c>
      <c r="N228" s="22">
        <f>+IFERROR(D228/C228,"")</f>
        <v>5.5126704419627319E-3</v>
      </c>
      <c r="O228">
        <f>+IFERROR(F228/E228,"")</f>
        <v>4.6207162110127068E-3</v>
      </c>
      <c r="P228">
        <f>+IFERROR(H228/G228,"")</f>
        <v>6.7851058651740084E-3</v>
      </c>
      <c r="Q228">
        <f>+IFERROR(J228/I228,"")</f>
        <v>-5.6834327934072179E-4</v>
      </c>
      <c r="R228" s="22">
        <f>+IFERROR(C228/3.974,"")</f>
        <v>31815.802717664821</v>
      </c>
      <c r="S228" s="22">
        <f>+IFERROR(E228/3.974,"")</f>
        <v>653.49773527931552</v>
      </c>
      <c r="T228" s="22">
        <f>+IFERROR(G228/3.974,"")</f>
        <v>25849.270256668344</v>
      </c>
      <c r="U228" s="22">
        <f>+IFERROR(I228/3.974,"")</f>
        <v>5313.0347257171616</v>
      </c>
      <c r="V228" s="10">
        <v>600018</v>
      </c>
      <c r="W228">
        <f>V228-V227</f>
        <v>8514</v>
      </c>
      <c r="X228" s="22">
        <f>IFERROR(W228-W227,0)</f>
        <v>2831</v>
      </c>
      <c r="Y228" s="35">
        <f>IFERROR(V228/3.974,0)</f>
        <v>150985.90840463008</v>
      </c>
      <c r="Z228" s="10">
        <v>470033</v>
      </c>
      <c r="AA228" s="2">
        <f>Z228-Z227</f>
        <v>7818</v>
      </c>
      <c r="AB228" s="29">
        <f>IFERROR(Z228/V228,0)</f>
        <v>0.78336483238836163</v>
      </c>
      <c r="AC228" s="32">
        <f>IFERROR(AA228-AA227,0)</f>
        <v>2693</v>
      </c>
      <c r="AD228">
        <f>V228-Z228</f>
        <v>129985</v>
      </c>
      <c r="AE228" s="1">
        <f>AD228-AD227</f>
        <v>696</v>
      </c>
      <c r="AF228" s="29">
        <f>IFERROR(AD228/V228,0)</f>
        <v>0.21663516761163831</v>
      </c>
      <c r="AG228" s="32">
        <f>IFERROR(AE228-AE227,0)</f>
        <v>138</v>
      </c>
      <c r="AH228" s="34">
        <f>IFERROR(AE228/W228,0)</f>
        <v>8.1747709654686404E-2</v>
      </c>
      <c r="AI228" s="34">
        <f>IFERROR(AD228/3.974,0)</f>
        <v>32708.857574232508</v>
      </c>
      <c r="AJ228" s="10">
        <v>19952</v>
      </c>
      <c r="AK228" s="2">
        <f>AJ228-AJ227</f>
        <v>26</v>
      </c>
      <c r="AL228" s="2">
        <f>IFERROR(AJ228/AJ227,0)-1</f>
        <v>1.3048278630933829E-3</v>
      </c>
      <c r="AM228" s="34">
        <f>IFERROR(AJ228/3.974,0)</f>
        <v>5020.6341217916452</v>
      </c>
      <c r="AN228" s="34">
        <f>IFERROR(AJ228/C228," ")</f>
        <v>0.15780315732860895</v>
      </c>
      <c r="AO228" s="10">
        <v>483</v>
      </c>
      <c r="AP228">
        <f>AO228-AO227</f>
        <v>0</v>
      </c>
      <c r="AQ228">
        <f>IFERROR(AO228/AO227,0)-1</f>
        <v>0</v>
      </c>
      <c r="AR228" s="34">
        <f>IFERROR(AO228/3.974,0)</f>
        <v>121.54001006542526</v>
      </c>
      <c r="AS228" s="10">
        <v>561</v>
      </c>
      <c r="AT228" s="2">
        <f>AS228-AS227</f>
        <v>-43</v>
      </c>
      <c r="AU228" s="2">
        <f>IFERROR(AS228/AS227,0)-1</f>
        <v>-7.1192052980132425E-2</v>
      </c>
      <c r="AV228" s="34">
        <f>IFERROR(AS228/3.974,0)</f>
        <v>141.16758933064921</v>
      </c>
      <c r="AW228" s="80">
        <f>IFERROR(AS228/C228," ")</f>
        <v>4.4370274288968335E-3</v>
      </c>
      <c r="AX228" s="10">
        <v>117</v>
      </c>
      <c r="AY228">
        <f>AX228-AX227</f>
        <v>4</v>
      </c>
      <c r="AZ228" s="22">
        <f>IFERROR(AX228/AX227,0)-1</f>
        <v>3.539823008849563E-2</v>
      </c>
      <c r="BA228" s="35">
        <f>IFERROR(AX228/3.974,0)</f>
        <v>29.441368897835932</v>
      </c>
      <c r="BB228" s="51">
        <f>IFERROR(AX228/C228," ")</f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>IFERROR(BC228-BC227,0)</f>
        <v>-13</v>
      </c>
      <c r="BE228" s="51">
        <f>IFERROR(BC228/BC227,0)-1</f>
        <v>-6.1535548613078639E-4</v>
      </c>
      <c r="BF228" s="35">
        <f>IFERROR(BC228/3.974,0)</f>
        <v>5312.7830900855561</v>
      </c>
      <c r="BG228" s="35">
        <f>IFERROR(BC228/C228," ")</f>
        <v>0.16698566863867886</v>
      </c>
      <c r="BH228" s="45">
        <v>20638</v>
      </c>
      <c r="BI228" s="48">
        <f>IFERROR((BH228-BH227), 0)</f>
        <v>138</v>
      </c>
      <c r="BJ228" s="14">
        <v>51472</v>
      </c>
      <c r="BK228" s="48">
        <f>IFERROR((BJ228-BJ227),0)</f>
        <v>278</v>
      </c>
      <c r="BL228" s="14">
        <v>37284</v>
      </c>
      <c r="BM228" s="48">
        <f>IFERROR((BL228-BL227),0)</f>
        <v>219</v>
      </c>
      <c r="BN228" s="14">
        <v>14143</v>
      </c>
      <c r="BO228" s="48">
        <f>IFERROR((BN228-BN227),0)</f>
        <v>49</v>
      </c>
      <c r="BP228" s="14">
        <v>2898</v>
      </c>
      <c r="BQ228" s="48">
        <f>IFERROR((BP228-BP227),0)</f>
        <v>12</v>
      </c>
      <c r="BR228" s="16">
        <v>21</v>
      </c>
      <c r="BS228" s="24">
        <f>IFERROR((BR228-BR227),0)</f>
        <v>0</v>
      </c>
      <c r="BT228" s="16">
        <v>130</v>
      </c>
      <c r="BU228" s="24">
        <f>IFERROR((BT228-BT227),0)</f>
        <v>1</v>
      </c>
      <c r="BV228" s="16">
        <v>540</v>
      </c>
      <c r="BW228" s="24">
        <f>IFERROR((BV228-BV227),0)</f>
        <v>1</v>
      </c>
      <c r="BX228" s="16">
        <v>1249</v>
      </c>
      <c r="BY228" s="24">
        <f>IFERROR((BX228-BX227),0)</f>
        <v>5</v>
      </c>
      <c r="BZ228" s="21">
        <v>657</v>
      </c>
      <c r="CA228" s="27">
        <f>IFERROR((BZ228-BZ227),0)</f>
        <v>5</v>
      </c>
    </row>
    <row r="229" spans="1:79">
      <c r="A229" s="3">
        <v>44126</v>
      </c>
      <c r="B229" s="22">
        <v>44126</v>
      </c>
      <c r="C229" s="10">
        <v>127227</v>
      </c>
      <c r="D229">
        <f>IFERROR(C229-C228,"")</f>
        <v>791</v>
      </c>
      <c r="E229" s="10">
        <v>2612</v>
      </c>
      <c r="F229">
        <f>E229-E228</f>
        <v>15</v>
      </c>
      <c r="G229" s="10">
        <v>103398</v>
      </c>
      <c r="H229">
        <f>G229-G228</f>
        <v>673</v>
      </c>
      <c r="I229">
        <f>+IFERROR(C229-E229-G229,"")</f>
        <v>21217</v>
      </c>
      <c r="J229">
        <f>+IFERROR(I229-I228,"")</f>
        <v>103</v>
      </c>
      <c r="K229">
        <f>+IFERROR(E229/C229,"")</f>
        <v>2.0530233362415211E-2</v>
      </c>
      <c r="L229">
        <f>+IFERROR(G229/C229,"")</f>
        <v>0.81270485038553142</v>
      </c>
      <c r="M229">
        <f>+IFERROR(I229/C229,"")</f>
        <v>0.16676491625205342</v>
      </c>
      <c r="N229" s="22">
        <f>+IFERROR(D229/C229,"")</f>
        <v>6.217233763273519E-3</v>
      </c>
      <c r="O229">
        <f>+IFERROR(F229/E229,"")</f>
        <v>5.7427258805513018E-3</v>
      </c>
      <c r="P229">
        <f>+IFERROR(H229/G229,"")</f>
        <v>6.5088299580262675E-3</v>
      </c>
      <c r="Q229">
        <f>+IFERROR(J229/I229,"")</f>
        <v>4.8545977282367916E-3</v>
      </c>
      <c r="R229" s="22">
        <f>+IFERROR(C229/3.974,"")</f>
        <v>32014.846502264718</v>
      </c>
      <c r="S229" s="22">
        <f>+IFERROR(E229/3.974,"")</f>
        <v>657.27226975339704</v>
      </c>
      <c r="T229" s="22">
        <f>+IFERROR(G229/3.974,"")</f>
        <v>26018.621036738801</v>
      </c>
      <c r="U229" s="22">
        <f>+IFERROR(I229/3.974,"")</f>
        <v>5338.9531957725212</v>
      </c>
      <c r="V229" s="10">
        <v>607766</v>
      </c>
      <c r="W229">
        <f>V229-V228</f>
        <v>7748</v>
      </c>
      <c r="X229" s="22">
        <f>IFERROR(W229-W228,0)</f>
        <v>-766</v>
      </c>
      <c r="Y229" s="35">
        <f>IFERROR(V229/3.974,0)</f>
        <v>152935.58127830899</v>
      </c>
      <c r="Z229" s="10">
        <v>476989</v>
      </c>
      <c r="AA229" s="2">
        <f>Z229-Z228</f>
        <v>6956</v>
      </c>
      <c r="AB229" s="29">
        <f>IFERROR(Z229/V229,0)</f>
        <v>0.78482343533530996</v>
      </c>
      <c r="AC229" s="32">
        <f>IFERROR(AA229-AA228,0)</f>
        <v>-862</v>
      </c>
      <c r="AD229">
        <f>V229-Z229</f>
        <v>130777</v>
      </c>
      <c r="AE229" s="1">
        <f>AD229-AD228</f>
        <v>792</v>
      </c>
      <c r="AF229" s="29">
        <f>IFERROR(AD229/V229,0)</f>
        <v>0.21517656466469004</v>
      </c>
      <c r="AG229" s="32">
        <f>IFERROR(AE229-AE228,0)</f>
        <v>96</v>
      </c>
      <c r="AH229" s="34">
        <f>IFERROR(AE229/W229,0)</f>
        <v>0.10221992772328342</v>
      </c>
      <c r="AI229" s="34">
        <f>IFERROR(AD229/3.974,0)</f>
        <v>32908.152994464013</v>
      </c>
      <c r="AJ229" s="10">
        <v>20078</v>
      </c>
      <c r="AK229" s="2">
        <f>AJ229-AJ228</f>
        <v>126</v>
      </c>
      <c r="AL229" s="2">
        <f>IFERROR(AJ229/AJ228,0)-1</f>
        <v>6.3151563753007789E-3</v>
      </c>
      <c r="AM229" s="34">
        <f>IFERROR(AJ229/3.974,0)</f>
        <v>5052.3402113739303</v>
      </c>
      <c r="AN229" s="34">
        <f>IFERROR(AJ229/C229," ")</f>
        <v>0.15781241403161278</v>
      </c>
      <c r="AO229" s="10">
        <v>469</v>
      </c>
      <c r="AP229">
        <f>AO229-AO228</f>
        <v>-14</v>
      </c>
      <c r="AQ229">
        <f>IFERROR(AO229/AO228,0)-1</f>
        <v>-2.8985507246376829E-2</v>
      </c>
      <c r="AR229" s="34">
        <f>IFERROR(AO229/3.974,0)</f>
        <v>118.01711122294917</v>
      </c>
      <c r="AS229" s="10">
        <v>550</v>
      </c>
      <c r="AT229" s="2">
        <f>AS229-AS228</f>
        <v>-11</v>
      </c>
      <c r="AU229" s="2">
        <f>IFERROR(AS229/AS228,0)-1</f>
        <v>-1.9607843137254943E-2</v>
      </c>
      <c r="AV229" s="34">
        <f>IFERROR(AS229/3.974,0)</f>
        <v>138.39959738298941</v>
      </c>
      <c r="AW229" s="80">
        <f>IFERROR(AS229/C229," ")</f>
        <v>4.3229817570169856E-3</v>
      </c>
      <c r="AX229" s="10">
        <v>120</v>
      </c>
      <c r="AY229">
        <f>AX229-AX228</f>
        <v>3</v>
      </c>
      <c r="AZ229" s="22">
        <f>IFERROR(AX229/AX228,0)-1</f>
        <v>2.564102564102555E-2</v>
      </c>
      <c r="BA229" s="35">
        <f>IFERROR(AX229/3.974,0)</f>
        <v>30.196275792652237</v>
      </c>
      <c r="BB229" s="51">
        <f>IFERROR(AX229/C229," ")</f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>IFERROR(BC229-BC228,0)</f>
        <v>104</v>
      </c>
      <c r="BE229" s="51">
        <f>IFERROR(BC229/BC228,0)-1</f>
        <v>4.9258750532847895E-3</v>
      </c>
      <c r="BF229" s="35">
        <f>IFERROR(BC229/3.974,0)</f>
        <v>5338.9531957725212</v>
      </c>
      <c r="BG229" s="35">
        <f>IFERROR(BC229/C229," ")</f>
        <v>0.16676491625205342</v>
      </c>
      <c r="BH229" s="45">
        <v>20827</v>
      </c>
      <c r="BI229" s="48">
        <f>IFERROR((BH229-BH228), 0)</f>
        <v>189</v>
      </c>
      <c r="BJ229" s="14">
        <v>51763</v>
      </c>
      <c r="BK229" s="48">
        <f>IFERROR((BJ229-BJ228),0)</f>
        <v>291</v>
      </c>
      <c r="BL229" s="14">
        <v>37503</v>
      </c>
      <c r="BM229" s="48">
        <f>IFERROR((BL229-BL228),0)</f>
        <v>219</v>
      </c>
      <c r="BN229" s="14">
        <v>14218</v>
      </c>
      <c r="BO229" s="48">
        <f>IFERROR((BN229-BN228),0)</f>
        <v>75</v>
      </c>
      <c r="BP229" s="14">
        <v>2916</v>
      </c>
      <c r="BQ229" s="48">
        <f>IFERROR((BP229-BP228),0)</f>
        <v>18</v>
      </c>
      <c r="BR229" s="16">
        <v>21</v>
      </c>
      <c r="BS229" s="24">
        <f>IFERROR((BR229-BR228),0)</f>
        <v>0</v>
      </c>
      <c r="BT229" s="16">
        <v>131</v>
      </c>
      <c r="BU229" s="24">
        <f>IFERROR((BT229-BT228),0)</f>
        <v>1</v>
      </c>
      <c r="BV229" s="16">
        <v>543</v>
      </c>
      <c r="BW229" s="24">
        <f>IFERROR((BV229-BV228),0)</f>
        <v>3</v>
      </c>
      <c r="BX229" s="16">
        <v>1257</v>
      </c>
      <c r="BY229" s="24">
        <f>IFERROR((BX229-BX228),0)</f>
        <v>8</v>
      </c>
      <c r="BZ229" s="21">
        <v>660</v>
      </c>
      <c r="CA229" s="27">
        <f>IFERROR((BZ229-BZ228),0)</f>
        <v>3</v>
      </c>
    </row>
    <row r="230" spans="1:79">
      <c r="A230" s="3">
        <v>44127</v>
      </c>
      <c r="B230" s="22">
        <v>44127</v>
      </c>
      <c r="C230" s="10">
        <v>127866</v>
      </c>
      <c r="D230">
        <f>IFERROR(C230-C229,"")</f>
        <v>639</v>
      </c>
      <c r="E230" s="10">
        <v>2622</v>
      </c>
      <c r="F230">
        <f>E230-E229</f>
        <v>10</v>
      </c>
      <c r="G230" s="10">
        <v>103985</v>
      </c>
      <c r="H230">
        <f>G230-G229</f>
        <v>587</v>
      </c>
      <c r="I230">
        <f>+IFERROR(C230-E230-G230,"")</f>
        <v>21259</v>
      </c>
      <c r="J230">
        <f>+IFERROR(I230-I229,"")</f>
        <v>42</v>
      </c>
      <c r="K230">
        <f>+IFERROR(E230/C230,"")</f>
        <v>2.0505842053399653E-2</v>
      </c>
      <c r="L230">
        <f>+IFERROR(G230/C230,"")</f>
        <v>0.81323416701859763</v>
      </c>
      <c r="M230">
        <f>+IFERROR(I230/C230,"")</f>
        <v>0.16625999092800275</v>
      </c>
      <c r="N230" s="22">
        <f>+IFERROR(D230/C230,"")</f>
        <v>4.9974191731969406E-3</v>
      </c>
      <c r="O230">
        <f>+IFERROR(F230/E230,"")</f>
        <v>3.8138825324180014E-3</v>
      </c>
      <c r="P230">
        <f>+IFERROR(H230/G230,"")</f>
        <v>5.6450449584074629E-3</v>
      </c>
      <c r="Q230">
        <f>+IFERROR(J230/I230,"")</f>
        <v>1.975633849193283E-3</v>
      </c>
      <c r="R230" s="22">
        <f>+IFERROR(C230/3.974,"")</f>
        <v>32175.641670860594</v>
      </c>
      <c r="S230" s="22">
        <f>+IFERROR(E230/3.974,"")</f>
        <v>659.78862606945142</v>
      </c>
      <c r="T230" s="22">
        <f>+IFERROR(G230/3.974,"")</f>
        <v>26166.331152491191</v>
      </c>
      <c r="U230" s="22">
        <f>+IFERROR(I230/3.974,"")</f>
        <v>5349.5218922999493</v>
      </c>
      <c r="V230" s="10">
        <v>614675</v>
      </c>
      <c r="W230">
        <f>V230-V229</f>
        <v>6909</v>
      </c>
      <c r="X230" s="22">
        <f>IFERROR(W230-W229,0)</f>
        <v>-839</v>
      </c>
      <c r="Y230" s="35">
        <f>IFERROR(V230/3.974,0)</f>
        <v>154674.13185707096</v>
      </c>
      <c r="Z230" s="10">
        <v>483259</v>
      </c>
      <c r="AA230" s="2">
        <f>Z230-Z229</f>
        <v>6270</v>
      </c>
      <c r="AB230" s="29">
        <f>IFERROR(Z230/V230,0)</f>
        <v>0.78620246471712696</v>
      </c>
      <c r="AC230" s="32">
        <f>IFERROR(AA230-AA229,0)</f>
        <v>-686</v>
      </c>
      <c r="AD230">
        <f>V230-Z230</f>
        <v>131416</v>
      </c>
      <c r="AE230" s="1">
        <f>AD230-AD229</f>
        <v>639</v>
      </c>
      <c r="AF230" s="29">
        <f>IFERROR(AD230/V230,0)</f>
        <v>0.21379753528287307</v>
      </c>
      <c r="AG230" s="32">
        <f>IFERROR(AE230-AE229,0)</f>
        <v>-153</v>
      </c>
      <c r="AH230" s="34">
        <f>IFERROR(AE230/W230,0)</f>
        <v>9.2488059053408594E-2</v>
      </c>
      <c r="AI230" s="34">
        <f>IFERROR(AD230/3.974,0)</f>
        <v>33068.948163059889</v>
      </c>
      <c r="AJ230" s="10">
        <v>20138</v>
      </c>
      <c r="AK230" s="2">
        <f>AJ230-AJ229</f>
        <v>60</v>
      </c>
      <c r="AL230" s="2">
        <f>IFERROR(AJ230/AJ229,0)-1</f>
        <v>2.9883454527344089E-3</v>
      </c>
      <c r="AM230" s="34">
        <f>IFERROR(AJ230/3.974,0)</f>
        <v>5067.4383492702564</v>
      </c>
      <c r="AN230" s="34">
        <f>IFERROR(AJ230/C230," ")</f>
        <v>0.1574930004848826</v>
      </c>
      <c r="AO230" s="10">
        <v>469</v>
      </c>
      <c r="AP230">
        <f>AO230-AO229</f>
        <v>0</v>
      </c>
      <c r="AQ230">
        <f>IFERROR(AO230/AO229,0)-1</f>
        <v>0</v>
      </c>
      <c r="AR230" s="34">
        <f>IFERROR(AO230/3.974,0)</f>
        <v>118.01711122294917</v>
      </c>
      <c r="AS230" s="10">
        <v>530</v>
      </c>
      <c r="AT230" s="2">
        <f>AS230-AS229</f>
        <v>-20</v>
      </c>
      <c r="AU230" s="2">
        <f>IFERROR(AS230/AS229,0)-1</f>
        <v>-3.6363636363636376E-2</v>
      </c>
      <c r="AV230" s="34">
        <f>IFERROR(AS230/3.974,0)</f>
        <v>133.36688475088073</v>
      </c>
      <c r="AW230" s="80">
        <f>IFERROR(AS230/C230," ")</f>
        <v>4.144964259459121E-3</v>
      </c>
      <c r="AX230" s="10">
        <v>122</v>
      </c>
      <c r="AY230">
        <f>AX230-AX229</f>
        <v>2</v>
      </c>
      <c r="AZ230" s="22">
        <f>IFERROR(AX230/AX229,0)-1</f>
        <v>1.6666666666666607E-2</v>
      </c>
      <c r="BA230" s="35">
        <f>IFERROR(AX230/3.974,0)</f>
        <v>30.699547055863107</v>
      </c>
      <c r="BB230" s="51">
        <f>IFERROR(AX230/C230," ")</f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>IFERROR(BC230-BC229,0)</f>
        <v>42</v>
      </c>
      <c r="BE230" s="51">
        <f>IFERROR(BC230/BC229,0)-1</f>
        <v>1.9795447047179504E-3</v>
      </c>
      <c r="BF230" s="35">
        <f>IFERROR(BC230/3.974,0)</f>
        <v>5349.5218922999493</v>
      </c>
      <c r="BG230" s="35">
        <f>IFERROR(BC230/C230," ")</f>
        <v>0.16625999092800275</v>
      </c>
      <c r="BH230" s="45">
        <v>20967</v>
      </c>
      <c r="BI230" s="48">
        <f>IFERROR((BH230-BH229), 0)</f>
        <v>140</v>
      </c>
      <c r="BJ230" s="14">
        <v>51997</v>
      </c>
      <c r="BK230" s="48">
        <f>IFERROR((BJ230-BJ229),0)</f>
        <v>234</v>
      </c>
      <c r="BL230" s="14">
        <v>37684</v>
      </c>
      <c r="BM230" s="48">
        <f>IFERROR((BL230-BL229),0)</f>
        <v>181</v>
      </c>
      <c r="BN230" s="14">
        <v>14283</v>
      </c>
      <c r="BO230" s="48">
        <f>IFERROR((BN230-BN229),0)</f>
        <v>65</v>
      </c>
      <c r="BP230" s="14">
        <v>2935</v>
      </c>
      <c r="BQ230" s="48">
        <f>IFERROR((BP230-BP229),0)</f>
        <v>19</v>
      </c>
      <c r="BR230" s="16">
        <v>21</v>
      </c>
      <c r="BS230" s="24">
        <f>IFERROR((BR230-BR229),0)</f>
        <v>0</v>
      </c>
      <c r="BT230" s="16">
        <v>132</v>
      </c>
      <c r="BU230" s="24">
        <f>IFERROR((BT230-BT229),0)</f>
        <v>1</v>
      </c>
      <c r="BV230" s="16">
        <v>544</v>
      </c>
      <c r="BW230" s="24">
        <f>IFERROR((BV230-BV229),0)</f>
        <v>1</v>
      </c>
      <c r="BX230" s="16">
        <v>1263</v>
      </c>
      <c r="BY230" s="24">
        <f>IFERROR((BX230-BX229),0)</f>
        <v>6</v>
      </c>
      <c r="BZ230" s="21">
        <v>662</v>
      </c>
      <c r="CA230" s="27">
        <f>IFERROR((BZ230-BZ229),0)</f>
        <v>2</v>
      </c>
    </row>
    <row r="231" spans="1:79">
      <c r="A231" s="3">
        <v>44128</v>
      </c>
      <c r="B231" s="22">
        <v>44128</v>
      </c>
      <c r="C231" s="10">
        <v>128515</v>
      </c>
      <c r="D231">
        <f>IFERROR(C231-C230,"")</f>
        <v>649</v>
      </c>
      <c r="E231" s="10">
        <v>2628</v>
      </c>
      <c r="F231">
        <f>E231-E230</f>
        <v>6</v>
      </c>
      <c r="G231" s="10">
        <v>104562</v>
      </c>
      <c r="H231">
        <f>G231-G230</f>
        <v>577</v>
      </c>
      <c r="I231">
        <f>+IFERROR(C231-E231-G231,"")</f>
        <v>21325</v>
      </c>
      <c r="J231">
        <f>+IFERROR(I231-I230,"")</f>
        <v>66</v>
      </c>
      <c r="K231">
        <f>+IFERROR(E231/C231,"")</f>
        <v>2.0448974827841106E-2</v>
      </c>
      <c r="L231">
        <f>+IFERROR(G231/C231,"")</f>
        <v>0.81361708749951367</v>
      </c>
      <c r="M231">
        <f>+IFERROR(I231/C231,"")</f>
        <v>0.16593393767264522</v>
      </c>
      <c r="N231" s="22">
        <f>+IFERROR(D231/C231,"")</f>
        <v>5.0499941641053573E-3</v>
      </c>
      <c r="O231">
        <f>+IFERROR(F231/E231,"")</f>
        <v>2.2831050228310501E-3</v>
      </c>
      <c r="P231">
        <f>+IFERROR(H231/G231,"")</f>
        <v>5.5182571106137989E-3</v>
      </c>
      <c r="Q231">
        <f>+IFERROR(J231/I231,"")</f>
        <v>3.0949589683470107E-3</v>
      </c>
      <c r="R231" s="22">
        <f>+IFERROR(C231/3.974,"")</f>
        <v>32338.953195772519</v>
      </c>
      <c r="S231" s="22">
        <f>+IFERROR(E231/3.974,"")</f>
        <v>661.29843985908406</v>
      </c>
      <c r="T231" s="22">
        <f>+IFERROR(G231/3.974,"")</f>
        <v>26311.524911927529</v>
      </c>
      <c r="U231" s="22">
        <f>+IFERROR(I231/3.974,"")</f>
        <v>5366.1298439859083</v>
      </c>
      <c r="V231" s="10">
        <v>621118</v>
      </c>
      <c r="W231">
        <f>V231-V230</f>
        <v>6443</v>
      </c>
      <c r="X231" s="22">
        <f>IFERROR(W231-W230,0)</f>
        <v>-466</v>
      </c>
      <c r="Y231" s="35">
        <f>IFERROR(V231/3.974,0)</f>
        <v>156295.42023150477</v>
      </c>
      <c r="Z231" s="10">
        <v>489053</v>
      </c>
      <c r="AA231" s="2">
        <f>Z231-Z230</f>
        <v>5794</v>
      </c>
      <c r="AB231" s="29">
        <f>IFERROR(Z231/V231,0)</f>
        <v>0.78737534574750689</v>
      </c>
      <c r="AC231" s="32">
        <f>IFERROR(AA231-AA230,0)</f>
        <v>-476</v>
      </c>
      <c r="AD231">
        <f>V231-Z231</f>
        <v>132065</v>
      </c>
      <c r="AE231" s="1">
        <f>AD231-AD230</f>
        <v>649</v>
      </c>
      <c r="AF231" s="29">
        <f>IFERROR(AD231/V231,0)</f>
        <v>0.21262465425249308</v>
      </c>
      <c r="AG231" s="32">
        <f>IFERROR(AE231-AE230,0)</f>
        <v>10</v>
      </c>
      <c r="AH231" s="34">
        <f>IFERROR(AE231/W231,0)</f>
        <v>0.10072947384758653</v>
      </c>
      <c r="AI231" s="34">
        <f>IFERROR(AD231/3.974,0)</f>
        <v>33232.259687971818</v>
      </c>
      <c r="AJ231" s="10">
        <v>20164</v>
      </c>
      <c r="AK231" s="2">
        <f>AJ231-AJ230</f>
        <v>26</v>
      </c>
      <c r="AL231" s="2">
        <f>IFERROR(AJ231/AJ230,0)-1</f>
        <v>1.2910914688648578E-3</v>
      </c>
      <c r="AM231" s="34">
        <f>IFERROR(AJ231/3.974,0)</f>
        <v>5073.9808756919974</v>
      </c>
      <c r="AN231" s="34">
        <f>IFERROR(AJ231/C231," ")</f>
        <v>0.15689997276582501</v>
      </c>
      <c r="AO231" s="10">
        <v>464</v>
      </c>
      <c r="AP231">
        <f>AO231-AO230</f>
        <v>-5</v>
      </c>
      <c r="AQ231">
        <f>IFERROR(AO231/AO230,0)-1</f>
        <v>-1.0660980810234588E-2</v>
      </c>
      <c r="AR231" s="34">
        <f>IFERROR(AO231/3.974,0)</f>
        <v>116.75893306492199</v>
      </c>
      <c r="AS231" s="10">
        <v>569</v>
      </c>
      <c r="AT231" s="2">
        <f>AS231-AS230</f>
        <v>39</v>
      </c>
      <c r="AU231" s="2">
        <f>IFERROR(AS231/AS230,0)-1</f>
        <v>7.3584905660377453E-2</v>
      </c>
      <c r="AV231" s="34">
        <f>IFERROR(AS231/3.974,0)</f>
        <v>143.18067438349269</v>
      </c>
      <c r="AW231" s="80">
        <f>IFERROR(AS231/C231," ")</f>
        <v>4.4274987355561604E-3</v>
      </c>
      <c r="AX231" s="10">
        <v>128</v>
      </c>
      <c r="AY231">
        <f>AX231-AX230</f>
        <v>6</v>
      </c>
      <c r="AZ231" s="22">
        <f>IFERROR(AX231/AX230,0)-1</f>
        <v>4.9180327868852514E-2</v>
      </c>
      <c r="BA231" s="35">
        <f>IFERROR(AX231/3.974,0)</f>
        <v>32.209360845495723</v>
      </c>
      <c r="BB231" s="51">
        <f>IFERROR(AX231/C231," ")</f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>IFERROR(BC231-BC230,0)</f>
        <v>66</v>
      </c>
      <c r="BE231" s="51">
        <f>IFERROR(BC231/BC230,0)-1</f>
        <v>3.1045674773038101E-3</v>
      </c>
      <c r="BF231" s="35">
        <f>IFERROR(BC231/3.974,0)</f>
        <v>5366.1298439859083</v>
      </c>
      <c r="BG231" s="35">
        <f>IFERROR(BC231/C231," ")</f>
        <v>0.16593393767264522</v>
      </c>
      <c r="BH231" s="45">
        <v>21127</v>
      </c>
      <c r="BI231" s="48">
        <f>IFERROR((BH231-BH230), 0)</f>
        <v>160</v>
      </c>
      <c r="BJ231" s="14">
        <v>52235</v>
      </c>
      <c r="BK231" s="48">
        <f>IFERROR((BJ231-BJ230),0)</f>
        <v>238</v>
      </c>
      <c r="BL231" s="14">
        <v>37858</v>
      </c>
      <c r="BM231" s="48">
        <f>IFERROR((BL231-BL230),0)</f>
        <v>174</v>
      </c>
      <c r="BN231" s="14">
        <v>14349</v>
      </c>
      <c r="BO231" s="48">
        <f>IFERROR((BN231-BN230),0)</f>
        <v>66</v>
      </c>
      <c r="BP231" s="14">
        <v>2946</v>
      </c>
      <c r="BQ231" s="48">
        <f>IFERROR((BP231-BP230),0)</f>
        <v>11</v>
      </c>
      <c r="BR231" s="16">
        <v>21</v>
      </c>
      <c r="BS231" s="24">
        <f>IFERROR((BR231-BR230),0)</f>
        <v>0</v>
      </c>
      <c r="BT231" s="16">
        <v>132</v>
      </c>
      <c r="BU231" s="24">
        <f>IFERROR((BT231-BT230),0)</f>
        <v>0</v>
      </c>
      <c r="BV231" s="16">
        <v>545</v>
      </c>
      <c r="BW231" s="24">
        <f>IFERROR((BV231-BV230),0)</f>
        <v>1</v>
      </c>
      <c r="BX231" s="16">
        <v>1268</v>
      </c>
      <c r="BY231" s="24">
        <f>IFERROR((BX231-BX230),0)</f>
        <v>5</v>
      </c>
      <c r="BZ231" s="21">
        <v>662</v>
      </c>
      <c r="CA231" s="27">
        <f>IFERROR((BZ231-BZ230),0)</f>
        <v>0</v>
      </c>
    </row>
    <row r="232" spans="1:79">
      <c r="A232" s="3">
        <v>44129</v>
      </c>
      <c r="B232" s="22">
        <v>44129</v>
      </c>
      <c r="C232" s="10">
        <v>129200</v>
      </c>
      <c r="D232">
        <f>IFERROR(C232-C231,"")</f>
        <v>685</v>
      </c>
      <c r="E232" s="10">
        <v>2633</v>
      </c>
      <c r="F232">
        <f>E232-E231</f>
        <v>5</v>
      </c>
      <c r="G232" s="10">
        <v>105231</v>
      </c>
      <c r="H232">
        <f>G232-G231</f>
        <v>669</v>
      </c>
      <c r="I232">
        <f>+IFERROR(C232-E232-G232,"")</f>
        <v>21336</v>
      </c>
      <c r="J232">
        <f>+IFERROR(I232-I231,"")</f>
        <v>11</v>
      </c>
      <c r="K232">
        <f>+IFERROR(E232/C232,"")</f>
        <v>2.0379256965944271E-2</v>
      </c>
      <c r="L232">
        <f>+IFERROR(G232/C232,"")</f>
        <v>0.8144814241486068</v>
      </c>
      <c r="M232">
        <f>+IFERROR(I232/C232,"")</f>
        <v>0.16513931888544892</v>
      </c>
      <c r="N232" s="22">
        <f>+IFERROR(D232/C232,"")</f>
        <v>5.301857585139319E-3</v>
      </c>
      <c r="O232">
        <f>+IFERROR(F232/E232,"")</f>
        <v>1.8989745537409798E-3</v>
      </c>
      <c r="P232">
        <f>+IFERROR(H232/G232,"")</f>
        <v>6.3574421985916696E-3</v>
      </c>
      <c r="Q232">
        <f>+IFERROR(J232/I232,"")</f>
        <v>5.1556055493063365E-4</v>
      </c>
      <c r="R232" s="22">
        <f>+IFERROR(C232/3.974,"")</f>
        <v>32511.323603422243</v>
      </c>
      <c r="S232" s="22">
        <f>+IFERROR(E232/3.974,"")</f>
        <v>662.55661801711119</v>
      </c>
      <c r="T232" s="22">
        <f>+IFERROR(G232/3.974,"")</f>
        <v>26479.869149471564</v>
      </c>
      <c r="U232" s="22">
        <f>+IFERROR(I232/3.974,"")</f>
        <v>5368.8978359335679</v>
      </c>
      <c r="V232" s="10">
        <v>627775</v>
      </c>
      <c r="W232">
        <f>V232-V231</f>
        <v>6657</v>
      </c>
      <c r="X232" s="22">
        <f>IFERROR(W232-W231,0)</f>
        <v>214</v>
      </c>
      <c r="Y232" s="35">
        <f>IFERROR(V232/3.974,0)</f>
        <v>157970.55863110215</v>
      </c>
      <c r="Z232" s="10">
        <v>495025</v>
      </c>
      <c r="AA232" s="2">
        <f>Z232-Z231</f>
        <v>5972</v>
      </c>
      <c r="AB232" s="29">
        <f>IFERROR(Z232/V232,0)</f>
        <v>0.78853888734020949</v>
      </c>
      <c r="AC232" s="32">
        <f>IFERROR(AA232-AA231,0)</f>
        <v>178</v>
      </c>
      <c r="AD232">
        <f>V232-Z232</f>
        <v>132750</v>
      </c>
      <c r="AE232" s="1">
        <f>AD232-AD231</f>
        <v>685</v>
      </c>
      <c r="AF232" s="29">
        <f>IFERROR(AD232/V232,0)</f>
        <v>0.21146111265979053</v>
      </c>
      <c r="AG232" s="32">
        <f>IFERROR(AE232-AE231,0)</f>
        <v>36</v>
      </c>
      <c r="AH232" s="34">
        <f>IFERROR(AE232/W232,0)</f>
        <v>0.10289920384557609</v>
      </c>
      <c r="AI232" s="34">
        <f>IFERROR(AD232/3.974,0)</f>
        <v>33404.630095621542</v>
      </c>
      <c r="AJ232" s="10">
        <v>20149</v>
      </c>
      <c r="AK232" s="2">
        <f>AJ232-AJ231</f>
        <v>-15</v>
      </c>
      <c r="AL232" s="2">
        <f>IFERROR(AJ232/AJ231,0)-1</f>
        <v>-7.4390001983737353E-4</v>
      </c>
      <c r="AM232" s="34">
        <f>IFERROR(AJ232/3.974,0)</f>
        <v>5070.2063412179159</v>
      </c>
      <c r="AN232" s="34">
        <f>IFERROR(AJ232/C232," ")</f>
        <v>0.15595201238390094</v>
      </c>
      <c r="AO232" s="10">
        <v>476</v>
      </c>
      <c r="AP232">
        <f>AO232-AO231</f>
        <v>12</v>
      </c>
      <c r="AQ232">
        <f>IFERROR(AO232/AO231,0)-1</f>
        <v>2.5862068965517349E-2</v>
      </c>
      <c r="AR232" s="34">
        <f>IFERROR(AO232/3.974,0)</f>
        <v>119.77856064418721</v>
      </c>
      <c r="AS232" s="10">
        <v>584</v>
      </c>
      <c r="AT232" s="2">
        <f>AS232-AS231</f>
        <v>15</v>
      </c>
      <c r="AU232" s="2">
        <f>IFERROR(AS232/AS231,0)-1</f>
        <v>2.6362038664323295E-2</v>
      </c>
      <c r="AV232" s="34">
        <f>IFERROR(AS232/3.974,0)</f>
        <v>146.95520885757423</v>
      </c>
      <c r="AW232" s="80">
        <f>IFERROR(AS232/C232," ")</f>
        <v>4.5201238390092883E-3</v>
      </c>
      <c r="AX232" s="10">
        <v>128</v>
      </c>
      <c r="AY232">
        <f>AX232-AX231</f>
        <v>0</v>
      </c>
      <c r="AZ232" s="22">
        <f>IFERROR(AX232/AX231,0)-1</f>
        <v>0</v>
      </c>
      <c r="BA232" s="35">
        <f>IFERROR(AX232/3.974,0)</f>
        <v>32.209360845495723</v>
      </c>
      <c r="BB232" s="51">
        <f>IFERROR(AX232/C232," ")</f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>IFERROR(BC232-BC231,0)</f>
        <v>12</v>
      </c>
      <c r="BE232" s="51">
        <f>IFERROR(BC232/BC231,0)-1</f>
        <v>5.6271981242672631E-4</v>
      </c>
      <c r="BF232" s="35">
        <f>IFERROR(BC232/3.974,0)</f>
        <v>5369.1494715651734</v>
      </c>
      <c r="BG232" s="35">
        <f>IFERROR(BC232/C232," ")</f>
        <v>0.16514705882352942</v>
      </c>
      <c r="BH232" s="45">
        <v>21309</v>
      </c>
      <c r="BI232" s="48">
        <f>IFERROR((BH232-BH231), 0)</f>
        <v>182</v>
      </c>
      <c r="BJ232" s="14">
        <v>52481</v>
      </c>
      <c r="BK232" s="48">
        <f>IFERROR((BJ232-BJ231),0)</f>
        <v>246</v>
      </c>
      <c r="BL232" s="14">
        <v>38027</v>
      </c>
      <c r="BM232" s="48">
        <f>IFERROR((BL232-BL231),0)</f>
        <v>169</v>
      </c>
      <c r="BN232" s="14">
        <v>14423</v>
      </c>
      <c r="BO232" s="48">
        <f>IFERROR((BN232-BN231),0)</f>
        <v>74</v>
      </c>
      <c r="BP232" s="14">
        <v>2960</v>
      </c>
      <c r="BQ232" s="48">
        <f>IFERROR((BP232-BP231),0)</f>
        <v>14</v>
      </c>
      <c r="BR232" s="16">
        <v>21</v>
      </c>
      <c r="BS232" s="24">
        <f>IFERROR((BR232-BR231),0)</f>
        <v>0</v>
      </c>
      <c r="BT232" s="16">
        <v>132</v>
      </c>
      <c r="BU232" s="24">
        <f>IFERROR((BT232-BT231),0)</f>
        <v>0</v>
      </c>
      <c r="BV232" s="16">
        <v>546</v>
      </c>
      <c r="BW232" s="24">
        <f>IFERROR((BV232-BV231),0)</f>
        <v>1</v>
      </c>
      <c r="BX232" s="16">
        <v>1269</v>
      </c>
      <c r="BY232" s="24">
        <f>IFERROR((BX232-BX231),0)</f>
        <v>1</v>
      </c>
      <c r="BZ232" s="21">
        <v>665</v>
      </c>
      <c r="CA232" s="27">
        <f>IFERROR((BZ232-BZ231),0)</f>
        <v>3</v>
      </c>
    </row>
    <row r="233" spans="1:79">
      <c r="A233" s="3">
        <v>44130</v>
      </c>
      <c r="B233" s="22">
        <v>44130</v>
      </c>
      <c r="C233" s="10">
        <v>129751</v>
      </c>
      <c r="D233">
        <f>IFERROR(C233-C232,"")</f>
        <v>551</v>
      </c>
      <c r="E233" s="10">
        <v>2638</v>
      </c>
      <c r="F233">
        <f>E233-E232</f>
        <v>5</v>
      </c>
      <c r="G233" s="10">
        <v>105710</v>
      </c>
      <c r="H233">
        <f>G233-G232</f>
        <v>479</v>
      </c>
      <c r="I233">
        <f>+IFERROR(C233-E233-G233,"")</f>
        <v>21403</v>
      </c>
      <c r="J233">
        <f>+IFERROR(I233-I232,"")</f>
        <v>67</v>
      </c>
      <c r="K233">
        <f>+IFERROR(E233/C233,"")</f>
        <v>2.0331249855492443E-2</v>
      </c>
      <c r="L233">
        <f>+IFERROR(G233/C233,"")</f>
        <v>0.8147143374617537</v>
      </c>
      <c r="M233">
        <f>+IFERROR(I233/C233,"")</f>
        <v>0.1649544126827539</v>
      </c>
      <c r="N233" s="22">
        <f>+IFERROR(D233/C233,"")</f>
        <v>4.2465954019622202E-3</v>
      </c>
      <c r="O233">
        <f>+IFERROR(F233/E233,"")</f>
        <v>1.8953752843062926E-3</v>
      </c>
      <c r="P233">
        <f>+IFERROR(H233/G233,"")</f>
        <v>4.5312647810046352E-3</v>
      </c>
      <c r="Q233">
        <f>+IFERROR(J233/I233,"")</f>
        <v>3.1304022800541982E-3</v>
      </c>
      <c r="R233" s="22">
        <f>+IFERROR(C233/3.974,"")</f>
        <v>32649.974836436839</v>
      </c>
      <c r="S233" s="22">
        <f>+IFERROR(E233/3.974,"")</f>
        <v>663.81479617513833</v>
      </c>
      <c r="T233" s="22">
        <f>+IFERROR(G233/3.974,"")</f>
        <v>26600.402617010568</v>
      </c>
      <c r="U233" s="22">
        <f>+IFERROR(I233/3.974,"")</f>
        <v>5385.7574232511324</v>
      </c>
      <c r="V233" s="10">
        <v>631430</v>
      </c>
      <c r="W233">
        <f>V233-V232</f>
        <v>3655</v>
      </c>
      <c r="X233" s="22">
        <f>IFERROR(W233-W232,0)</f>
        <v>-3002</v>
      </c>
      <c r="Y233" s="35">
        <f>IFERROR(V233/3.974,0)</f>
        <v>158890.28686462002</v>
      </c>
      <c r="Z233" s="10">
        <v>498129</v>
      </c>
      <c r="AA233" s="2">
        <f>Z233-Z232</f>
        <v>3104</v>
      </c>
      <c r="AB233" s="29">
        <f>IFERROR(Z233/V233,0)</f>
        <v>0.78889029662828813</v>
      </c>
      <c r="AC233" s="32">
        <f>IFERROR(AA233-AA232,0)</f>
        <v>-2868</v>
      </c>
      <c r="AD233">
        <f>V233-Z233</f>
        <v>133301</v>
      </c>
      <c r="AE233" s="1">
        <f>AD233-AD232</f>
        <v>551</v>
      </c>
      <c r="AF233" s="29">
        <f>IFERROR(AD233/V233,0)</f>
        <v>0.21110970337171184</v>
      </c>
      <c r="AG233" s="32">
        <f>IFERROR(AE233-AE232,0)</f>
        <v>-134</v>
      </c>
      <c r="AH233" s="34">
        <f>IFERROR(AE233/W233,0)</f>
        <v>0.15075239398084817</v>
      </c>
      <c r="AI233" s="34">
        <f>IFERROR(AD233/3.974,0)</f>
        <v>33543.281328636134</v>
      </c>
      <c r="AJ233" s="10">
        <v>20237</v>
      </c>
      <c r="AK233" s="2">
        <f>AJ233-AJ232</f>
        <v>88</v>
      </c>
      <c r="AL233" s="2">
        <f>IFERROR(AJ233/AJ232,0)-1</f>
        <v>4.3674624050822342E-3</v>
      </c>
      <c r="AM233" s="34">
        <f>IFERROR(AJ233/3.974,0)</f>
        <v>5092.3502767991949</v>
      </c>
      <c r="AN233" s="34">
        <f>IFERROR(AJ233/C233," ")</f>
        <v>0.15596796941834745</v>
      </c>
      <c r="AO233" s="10">
        <v>482</v>
      </c>
      <c r="AP233">
        <f>AO233-AO232</f>
        <v>6</v>
      </c>
      <c r="AQ233">
        <f>IFERROR(AO233/AO232,0)-1</f>
        <v>1.2605042016806678E-2</v>
      </c>
      <c r="AR233" s="34">
        <f>IFERROR(AO233/3.974,0)</f>
        <v>121.28837443381983</v>
      </c>
      <c r="AS233" s="10">
        <v>559</v>
      </c>
      <c r="AT233" s="2">
        <f>AS233-AS232</f>
        <v>-25</v>
      </c>
      <c r="AU233" s="2">
        <f>IFERROR(AS233/AS232,0)-1</f>
        <v>-4.2808219178082196E-2</v>
      </c>
      <c r="AV233" s="34">
        <f>IFERROR(AS233/3.974,0)</f>
        <v>140.66431806743833</v>
      </c>
      <c r="AW233" s="80">
        <f>IFERROR(AS233/C233," ")</f>
        <v>4.3082519595224701E-3</v>
      </c>
      <c r="AX233" s="10">
        <v>125</v>
      </c>
      <c r="AY233">
        <f>AX233-AX232</f>
        <v>-3</v>
      </c>
      <c r="AZ233" s="22">
        <f>IFERROR(AX233/AX232,0)-1</f>
        <v>-2.34375E-2</v>
      </c>
      <c r="BA233" s="35">
        <f>IFERROR(AX233/3.974,0)</f>
        <v>31.454453950679415</v>
      </c>
      <c r="BB233" s="51">
        <f>IFERROR(AX233/C233," ")</f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>IFERROR(BC233-BC232,0)</f>
        <v>66</v>
      </c>
      <c r="BE233" s="51">
        <f>IFERROR(BC233/BC232,0)-1</f>
        <v>3.093218353095617E-3</v>
      </c>
      <c r="BF233" s="35">
        <f>IFERROR(BC233/3.974,0)</f>
        <v>5385.7574232511324</v>
      </c>
      <c r="BG233" s="35">
        <f>IFERROR(BC233/C233," ")</f>
        <v>0.1649544126827539</v>
      </c>
      <c r="BH233" s="45">
        <v>21336</v>
      </c>
      <c r="BI233" s="48">
        <f>IFERROR((BH233-BH232), 0)</f>
        <v>27</v>
      </c>
      <c r="BJ233" s="14">
        <v>52797</v>
      </c>
      <c r="BK233" s="48">
        <f>IFERROR((BJ233-BJ232),0)</f>
        <v>316</v>
      </c>
      <c r="BL233" s="14">
        <v>38156</v>
      </c>
      <c r="BM233" s="48">
        <f>IFERROR((BL233-BL232),0)</f>
        <v>129</v>
      </c>
      <c r="BN233" s="14">
        <v>14490</v>
      </c>
      <c r="BO233" s="48">
        <f>IFERROR((BN233-BN232),0)</f>
        <v>67</v>
      </c>
      <c r="BP233" s="14">
        <v>2972</v>
      </c>
      <c r="BQ233" s="48">
        <f>IFERROR((BP233-BP232),0)</f>
        <v>12</v>
      </c>
      <c r="BR233" s="16">
        <v>21</v>
      </c>
      <c r="BS233" s="24">
        <f>IFERROR((BR233-BR232),0)</f>
        <v>0</v>
      </c>
      <c r="BT233" s="16">
        <v>132</v>
      </c>
      <c r="BU233" s="24">
        <f>IFERROR((BT233-BT232),0)</f>
        <v>0</v>
      </c>
      <c r="BV233" s="16">
        <v>546</v>
      </c>
      <c r="BW233" s="24">
        <f>IFERROR((BV233-BV232),0)</f>
        <v>0</v>
      </c>
      <c r="BX233" s="16">
        <v>1272</v>
      </c>
      <c r="BY233" s="24">
        <f>IFERROR((BX233-BX232),0)</f>
        <v>3</v>
      </c>
      <c r="BZ233" s="21">
        <v>667</v>
      </c>
      <c r="CA233" s="27">
        <f>IFERROR((BZ233-BZ232),0)</f>
        <v>2</v>
      </c>
    </row>
    <row r="234" spans="1:79">
      <c r="A234" s="3">
        <v>44131</v>
      </c>
      <c r="B234" s="22">
        <v>44131</v>
      </c>
      <c r="C234" s="10">
        <v>130422</v>
      </c>
      <c r="D234">
        <f>IFERROR(C234-C233,"")</f>
        <v>671</v>
      </c>
      <c r="E234" s="10">
        <v>2650</v>
      </c>
      <c r="F234">
        <f>E234-E233</f>
        <v>12</v>
      </c>
      <c r="G234" s="10">
        <v>106440</v>
      </c>
      <c r="H234">
        <f>G234-G233</f>
        <v>730</v>
      </c>
      <c r="I234">
        <f>+IFERROR(C234-E234-G234,"")</f>
        <v>21332</v>
      </c>
      <c r="J234">
        <f>+IFERROR(I234-I233,"")</f>
        <v>-71</v>
      </c>
      <c r="K234">
        <f>+IFERROR(E234/C234,"")</f>
        <v>2.0318657895140389E-2</v>
      </c>
      <c r="L234">
        <f>+IFERROR(G234/C234,"")</f>
        <v>0.81611997975801631</v>
      </c>
      <c r="M234">
        <f>+IFERROR(I234/C234,"")</f>
        <v>0.16356136234684332</v>
      </c>
      <c r="N234" s="22">
        <f>+IFERROR(D234/C234,"")</f>
        <v>5.1448375274110196E-3</v>
      </c>
      <c r="O234">
        <f>+IFERROR(F234/E234,"")</f>
        <v>4.528301886792453E-3</v>
      </c>
      <c r="P234">
        <f>+IFERROR(H234/G234,"")</f>
        <v>6.8583239383690339E-3</v>
      </c>
      <c r="Q234">
        <f>+IFERROR(J234/I234,"")</f>
        <v>-3.3283330208138009E-3</v>
      </c>
      <c r="R234" s="22">
        <f>+IFERROR(C234/3.974,"")</f>
        <v>32818.822345244087</v>
      </c>
      <c r="S234" s="22">
        <f>+IFERROR(E234/3.974,"")</f>
        <v>666.83442375440359</v>
      </c>
      <c r="T234" s="22">
        <f>+IFERROR(G234/3.974,"")</f>
        <v>26784.096628082534</v>
      </c>
      <c r="U234" s="22">
        <f>+IFERROR(I234/3.974,"")</f>
        <v>5367.8912934071459</v>
      </c>
      <c r="V234" s="10">
        <v>638429</v>
      </c>
      <c r="W234">
        <f>V234-V233</f>
        <v>6999</v>
      </c>
      <c r="X234" s="22">
        <f>IFERROR(W234-W233,0)</f>
        <v>3344</v>
      </c>
      <c r="Y234" s="35">
        <f>IFERROR(V234/3.974,0)</f>
        <v>160651.48465022646</v>
      </c>
      <c r="Z234" s="10">
        <v>504457</v>
      </c>
      <c r="AA234" s="22">
        <f>Z234-Z233</f>
        <v>6328</v>
      </c>
      <c r="AB234" s="28">
        <f>IFERROR(Z234/V234,0)</f>
        <v>0.7901536427699869</v>
      </c>
      <c r="AC234" s="31">
        <f>IFERROR(AA234-AA233,0)</f>
        <v>3224</v>
      </c>
      <c r="AD234">
        <f>V234-Z234</f>
        <v>133972</v>
      </c>
      <c r="AE234">
        <f>AD234-AD233</f>
        <v>671</v>
      </c>
      <c r="AF234" s="28">
        <f>IFERROR(AD234/V234,0)</f>
        <v>0.20984635723001305</v>
      </c>
      <c r="AG234" s="31">
        <f>IFERROR(AE234-AE233,0)</f>
        <v>120</v>
      </c>
      <c r="AH234" s="35">
        <f>IFERROR(AE234/W234,0)</f>
        <v>9.5870838691241606E-2</v>
      </c>
      <c r="AI234" s="35">
        <f>IFERROR(AD234/3.974,0)</f>
        <v>33712.128837443379</v>
      </c>
      <c r="AJ234" s="10">
        <v>20187</v>
      </c>
      <c r="AK234" s="22">
        <f>AJ234-AJ233</f>
        <v>-50</v>
      </c>
      <c r="AL234" s="22">
        <f>IFERROR(AJ234/AJ233,0)-1</f>
        <v>-2.4707219449523476E-3</v>
      </c>
      <c r="AM234" s="35">
        <f>IFERROR(AJ234/3.974,0)</f>
        <v>5079.7684952189229</v>
      </c>
      <c r="AN234" s="35">
        <f>IFERROR(AJ234/C234," ")</f>
        <v>0.15478216865252795</v>
      </c>
      <c r="AO234" s="10">
        <v>463</v>
      </c>
      <c r="AP234">
        <f>AO234-AO233</f>
        <v>-19</v>
      </c>
      <c r="AQ234">
        <f>IFERROR(AO234/AO233,0)-1</f>
        <v>-3.9419087136929432E-2</v>
      </c>
      <c r="AR234" s="35">
        <f>IFERROR(AO234/3.974,0)</f>
        <v>116.50729743331655</v>
      </c>
      <c r="AS234" s="10">
        <v>561</v>
      </c>
      <c r="AT234" s="22">
        <f>AS234-AS233</f>
        <v>2</v>
      </c>
      <c r="AU234" s="22">
        <f>IFERROR(AS234/AS233,0)-1</f>
        <v>3.5778175313059268E-3</v>
      </c>
      <c r="AV234" s="35">
        <f>IFERROR(AS234/3.974,0)</f>
        <v>141.16758933064921</v>
      </c>
      <c r="AW234" s="51">
        <f>IFERROR(AS234/C234," ")</f>
        <v>4.3014215393108526E-3</v>
      </c>
      <c r="AX234" s="10">
        <v>121</v>
      </c>
      <c r="AY234">
        <f>AX234-AX233</f>
        <v>-4</v>
      </c>
      <c r="AZ234" s="22">
        <f>IFERROR(AX234/AX233,0)-1</f>
        <v>-3.2000000000000028E-2</v>
      </c>
      <c r="BA234" s="35">
        <f>IFERROR(AX234/3.974,0)</f>
        <v>30.447911424257672</v>
      </c>
      <c r="BB234" s="51">
        <f>IFERROR(AX234/C234," ")</f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>IFERROR(BC234-BC233,0)</f>
        <v>-71</v>
      </c>
      <c r="BE234" s="51">
        <f>IFERROR(BC234/BC233,0)-1</f>
        <v>-3.317291968415681E-3</v>
      </c>
      <c r="BF234" s="35">
        <f>IFERROR(BC234/3.974,0)</f>
        <v>5367.8912934071459</v>
      </c>
      <c r="BG234" s="35">
        <f>IFERROR(BC234/C234," ")</f>
        <v>0.16356136234684332</v>
      </c>
      <c r="BH234" s="45">
        <v>21479</v>
      </c>
      <c r="BI234" s="48">
        <f>IFERROR((BH234-BH233), 0)</f>
        <v>143</v>
      </c>
      <c r="BJ234" s="14">
        <v>53047</v>
      </c>
      <c r="BK234" s="48">
        <f>IFERROR((BJ234-BJ233),0)</f>
        <v>250</v>
      </c>
      <c r="BL234" s="14">
        <v>38341</v>
      </c>
      <c r="BM234" s="48">
        <f>IFERROR((BL234-BL233),0)</f>
        <v>185</v>
      </c>
      <c r="BN234" s="14">
        <v>14567</v>
      </c>
      <c r="BO234" s="48">
        <f>IFERROR((BN234-BN233),0)</f>
        <v>77</v>
      </c>
      <c r="BP234" s="14">
        <v>2988</v>
      </c>
      <c r="BQ234" s="48">
        <f>IFERROR((BP234-BP233),0)</f>
        <v>16</v>
      </c>
      <c r="BR234" s="57">
        <v>21</v>
      </c>
      <c r="BS234" s="53">
        <f>IFERROR((BR234-BR233),0)</f>
        <v>0</v>
      </c>
      <c r="BT234" s="57">
        <v>132</v>
      </c>
      <c r="BU234" s="53">
        <f>IFERROR((BT234-BT233),0)</f>
        <v>0</v>
      </c>
      <c r="BV234" s="57">
        <v>549</v>
      </c>
      <c r="BW234" s="53">
        <f>IFERROR((BV234-BV233),0)</f>
        <v>3</v>
      </c>
      <c r="BX234" s="57">
        <v>1276</v>
      </c>
      <c r="BY234" s="53">
        <f>IFERROR((BX234-BX233),0)</f>
        <v>4</v>
      </c>
      <c r="BZ234" s="21">
        <v>672</v>
      </c>
      <c r="CA234" s="27">
        <f>IFERROR((BZ234-BZ233),0)</f>
        <v>5</v>
      </c>
    </row>
    <row r="235" spans="1:79">
      <c r="A235" s="3">
        <v>44132</v>
      </c>
      <c r="B235" s="22">
        <v>44132</v>
      </c>
      <c r="C235" s="10">
        <v>131247</v>
      </c>
      <c r="D235">
        <f>IFERROR(C235-C234,"")</f>
        <v>825</v>
      </c>
      <c r="E235" s="10">
        <v>2663</v>
      </c>
      <c r="F235">
        <f>E235-E234</f>
        <v>13</v>
      </c>
      <c r="G235" s="10">
        <v>107391</v>
      </c>
      <c r="H235">
        <f>G235-G234</f>
        <v>951</v>
      </c>
      <c r="I235">
        <f>+IFERROR(C235-E235-G235,"")</f>
        <v>21193</v>
      </c>
      <c r="J235">
        <f>+IFERROR(I235-I234,"")</f>
        <v>-139</v>
      </c>
      <c r="K235">
        <f>+IFERROR(E235/C235,"")</f>
        <v>2.0289987580668512E-2</v>
      </c>
      <c r="L235">
        <f>+IFERROR(G235/C235,"")</f>
        <v>0.81823584539075178</v>
      </c>
      <c r="M235">
        <f>+IFERROR(I235/C235,"")</f>
        <v>0.1614741670285797</v>
      </c>
      <c r="N235" s="22">
        <f>+IFERROR(D235/C235,"")</f>
        <v>6.2858579624677138E-3</v>
      </c>
      <c r="O235">
        <f>+IFERROR(F235/E235,"")</f>
        <v>4.8817123544874202E-3</v>
      </c>
      <c r="P235">
        <f>+IFERROR(H235/G235,"")</f>
        <v>8.8554906835768363E-3</v>
      </c>
      <c r="Q235">
        <f>+IFERROR(J235/I235,"")</f>
        <v>-6.5587694049922141E-3</v>
      </c>
      <c r="R235" s="22">
        <f>+IFERROR(C235/3.974,"")</f>
        <v>33026.421741318569</v>
      </c>
      <c r="S235" s="22">
        <f>+IFERROR(E235/3.974,"")</f>
        <v>670.10568696527423</v>
      </c>
      <c r="T235" s="22">
        <f>+IFERROR(G235/3.974,"")</f>
        <v>27023.402113739303</v>
      </c>
      <c r="U235" s="22">
        <f>+IFERROR(I235/3.974,"")</f>
        <v>5332.9139406139902</v>
      </c>
      <c r="V235" s="10">
        <v>646325</v>
      </c>
      <c r="W235">
        <f>V235-V234</f>
        <v>7896</v>
      </c>
      <c r="X235" s="22">
        <f>IFERROR(W235-W234,0)</f>
        <v>897</v>
      </c>
      <c r="Y235" s="35">
        <f>IFERROR(V235/3.974,0)</f>
        <v>162638.39959738299</v>
      </c>
      <c r="Z235" s="10">
        <v>511528</v>
      </c>
      <c r="AA235" s="2">
        <f>Z235-Z234</f>
        <v>7071</v>
      </c>
      <c r="AB235" s="29">
        <f>IFERROR(Z235/V235,0)</f>
        <v>0.791440838587398</v>
      </c>
      <c r="AC235" s="32">
        <f>IFERROR(AA235-AA234,0)</f>
        <v>743</v>
      </c>
      <c r="AD235">
        <f>V235-Z235</f>
        <v>134797</v>
      </c>
      <c r="AE235" s="1">
        <f>AD235-AD234</f>
        <v>825</v>
      </c>
      <c r="AF235" s="29">
        <f>IFERROR(AD235/V235,0)</f>
        <v>0.20855916141260203</v>
      </c>
      <c r="AG235" s="32">
        <f>IFERROR(AE235-AE234,0)</f>
        <v>154</v>
      </c>
      <c r="AH235" s="34">
        <f>IFERROR(AE235/W235,0)</f>
        <v>0.10448328267477204</v>
      </c>
      <c r="AI235" s="34">
        <f>IFERROR(AD235/3.974,0)</f>
        <v>33919.728233517868</v>
      </c>
      <c r="AJ235" s="10">
        <v>20043</v>
      </c>
      <c r="AK235" s="2">
        <f>AJ235-AJ234</f>
        <v>-144</v>
      </c>
      <c r="AL235" s="2">
        <f>IFERROR(AJ235/AJ234,0)-1</f>
        <v>-7.1333036112349868E-3</v>
      </c>
      <c r="AM235" s="34">
        <f>IFERROR(AJ235/3.974,0)</f>
        <v>5043.5329642677398</v>
      </c>
      <c r="AN235" s="34">
        <f>IFERROR(AJ235/C235," ")</f>
        <v>0.15271206198998835</v>
      </c>
      <c r="AO235" s="10">
        <v>477</v>
      </c>
      <c r="AP235">
        <f>AO235-AO234</f>
        <v>14</v>
      </c>
      <c r="AQ235">
        <f>IFERROR(AO235/AO234,0)-1</f>
        <v>3.0237580993520474E-2</v>
      </c>
      <c r="AR235" s="34">
        <f>IFERROR(AO235/3.974,0)</f>
        <v>120.03019627579265</v>
      </c>
      <c r="AS235" s="10">
        <v>554</v>
      </c>
      <c r="AT235" s="2">
        <f>AS235-AS234</f>
        <v>-7</v>
      </c>
      <c r="AU235" s="2">
        <f>IFERROR(AS235/AS234,0)-1</f>
        <v>-1.2477718360071277E-2</v>
      </c>
      <c r="AV235" s="34">
        <f>IFERROR(AS235/3.974,0)</f>
        <v>139.40613990941117</v>
      </c>
      <c r="AW235" s="80">
        <f>IFERROR(AS235/C235," ")</f>
        <v>4.2210488620692283E-3</v>
      </c>
      <c r="AX235" s="10">
        <v>119</v>
      </c>
      <c r="AY235">
        <f>AX235-AX234</f>
        <v>-2</v>
      </c>
      <c r="AZ235" s="22">
        <f>IFERROR(AX235/AX234,0)-1</f>
        <v>-1.6528925619834656E-2</v>
      </c>
      <c r="BA235" s="35">
        <f>IFERROR(AX235/3.974,0)</f>
        <v>29.944640161046802</v>
      </c>
      <c r="BB235" s="51">
        <f>IFERROR(AX235/C235," ")</f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>IFERROR(BC235-BC234,0)</f>
        <v>-139</v>
      </c>
      <c r="BE235" s="51">
        <f>IFERROR(BC235/BC234,0)-1</f>
        <v>-6.5160322520158021E-3</v>
      </c>
      <c r="BF235" s="35">
        <f>IFERROR(BC235/3.974,0)</f>
        <v>5332.9139406139902</v>
      </c>
      <c r="BG235" s="35">
        <f>IFERROR(BC235/C235," ")</f>
        <v>0.1614741670285797</v>
      </c>
      <c r="BH235" s="45">
        <v>21642</v>
      </c>
      <c r="BI235" s="48">
        <f>IFERROR((BH235-BH234), 0)</f>
        <v>163</v>
      </c>
      <c r="BJ235" s="14">
        <v>53369</v>
      </c>
      <c r="BK235" s="48">
        <f>IFERROR((BJ235-BJ234),0)</f>
        <v>322</v>
      </c>
      <c r="BL235" s="14">
        <v>38576</v>
      </c>
      <c r="BM235" s="48">
        <f>IFERROR((BL235-BL234),0)</f>
        <v>235</v>
      </c>
      <c r="BN235" s="14">
        <v>14655</v>
      </c>
      <c r="BO235" s="48">
        <f>IFERROR((BN235-BN234),0)</f>
        <v>88</v>
      </c>
      <c r="BP235" s="14">
        <v>3005</v>
      </c>
      <c r="BQ235" s="48">
        <f>IFERROR((BP235-BP234),0)</f>
        <v>17</v>
      </c>
      <c r="BR235" s="16">
        <v>21</v>
      </c>
      <c r="BS235" s="24">
        <f>IFERROR((BR235-BR234),0)</f>
        <v>0</v>
      </c>
      <c r="BT235" s="16">
        <v>133</v>
      </c>
      <c r="BU235" s="24">
        <f>IFERROR((BT235-BT234),0)</f>
        <v>1</v>
      </c>
      <c r="BV235" s="16">
        <v>555</v>
      </c>
      <c r="BW235" s="24">
        <f>IFERROR((BV235-BV234),0)</f>
        <v>6</v>
      </c>
      <c r="BX235" s="16">
        <v>1281</v>
      </c>
      <c r="BY235" s="24">
        <f>IFERROR((BX235-BX234),0)</f>
        <v>5</v>
      </c>
      <c r="BZ235" s="21">
        <v>673</v>
      </c>
      <c r="CA235" s="27">
        <f>IFERROR((BZ235-BZ234),0)</f>
        <v>1</v>
      </c>
    </row>
    <row r="236" spans="1:79">
      <c r="A236" s="3">
        <v>44133</v>
      </c>
      <c r="B236" s="22">
        <v>44133</v>
      </c>
      <c r="C236" s="10">
        <v>132045</v>
      </c>
      <c r="D236">
        <f>IFERROR(C236-C235,"")</f>
        <v>798</v>
      </c>
      <c r="E236" s="10">
        <v>2678</v>
      </c>
      <c r="F236">
        <f>E236-E235</f>
        <v>15</v>
      </c>
      <c r="G236" s="10">
        <v>108342</v>
      </c>
      <c r="H236">
        <f>G236-G235</f>
        <v>951</v>
      </c>
      <c r="I236">
        <f>+IFERROR(C236-E236-G236,"")</f>
        <v>21025</v>
      </c>
      <c r="J236">
        <f>+IFERROR(I236-I235,"")</f>
        <v>-168</v>
      </c>
      <c r="K236">
        <f>+IFERROR(E236/C236,"")</f>
        <v>2.0280964822598356E-2</v>
      </c>
      <c r="L236">
        <f>+IFERROR(G236/C236,"")</f>
        <v>0.82049301374531414</v>
      </c>
      <c r="M236">
        <f>+IFERROR(I236/C236,"")</f>
        <v>0.15922602143208756</v>
      </c>
      <c r="N236" s="22">
        <f>+IFERROR(D236/C236,"")</f>
        <v>6.0433942973986141E-3</v>
      </c>
      <c r="O236">
        <f>+IFERROR(F236/E236,"")</f>
        <v>5.6011949215832709E-3</v>
      </c>
      <c r="P236">
        <f>+IFERROR(H236/G236,"")</f>
        <v>8.7777593177161203E-3</v>
      </c>
      <c r="Q236">
        <f>+IFERROR(J236/I236,"")</f>
        <v>-7.9904875148632572E-3</v>
      </c>
      <c r="R236" s="22">
        <f>+IFERROR(C236/3.974,"")</f>
        <v>33227.226975339705</v>
      </c>
      <c r="S236" s="22">
        <f>+IFERROR(E236/3.974,"")</f>
        <v>673.88022143935575</v>
      </c>
      <c r="T236" s="22">
        <f>+IFERROR(G236/3.974,"")</f>
        <v>27262.707599396072</v>
      </c>
      <c r="U236" s="22">
        <f>+IFERROR(I236/3.974,"")</f>
        <v>5290.6391545042779</v>
      </c>
      <c r="V236" s="10">
        <v>654264</v>
      </c>
      <c r="W236">
        <f>V236-V235</f>
        <v>7939</v>
      </c>
      <c r="X236" s="22">
        <f>IFERROR(W236-W235,0)</f>
        <v>43</v>
      </c>
      <c r="Y236" s="35">
        <f>IFERROR(V236/3.974,0)</f>
        <v>164636.13487669855</v>
      </c>
      <c r="Z236" s="10">
        <v>518669</v>
      </c>
      <c r="AA236" s="2">
        <f>Z236-Z235</f>
        <v>7141</v>
      </c>
      <c r="AB236" s="29">
        <f>IFERROR(Z236/V236,0)</f>
        <v>0.79275185552009586</v>
      </c>
      <c r="AC236" s="32">
        <f>IFERROR(AA236-AA235,0)</f>
        <v>70</v>
      </c>
      <c r="AD236">
        <f>V236-Z236</f>
        <v>135595</v>
      </c>
      <c r="AE236" s="1">
        <f>AD236-AD235</f>
        <v>798</v>
      </c>
      <c r="AF236" s="29">
        <f>IFERROR(AD236/V236,0)</f>
        <v>0.20724814447990414</v>
      </c>
      <c r="AG236" s="32">
        <f>IFERROR(AE236-AE235,0)</f>
        <v>-27</v>
      </c>
      <c r="AH236" s="34">
        <f>IFERROR(AE236/W236,0)</f>
        <v>0.1005164378385187</v>
      </c>
      <c r="AI236" s="34">
        <f>IFERROR(AD236/3.974,0)</f>
        <v>34120.533467539004</v>
      </c>
      <c r="AJ236" s="10">
        <v>19854</v>
      </c>
      <c r="AK236" s="2">
        <f>AJ236-AJ235</f>
        <v>-189</v>
      </c>
      <c r="AL236" s="2">
        <f>IFERROR(AJ236/AJ235,0)-1</f>
        <v>-9.4297260889087964E-3</v>
      </c>
      <c r="AM236" s="34">
        <f>IFERROR(AJ236/3.974,0)</f>
        <v>4995.973829894313</v>
      </c>
      <c r="AN236" s="34">
        <f>IFERROR(AJ236/C236," ")</f>
        <v>0.15035783255708282</v>
      </c>
      <c r="AO236" s="10">
        <v>505</v>
      </c>
      <c r="AP236">
        <f>AO236-AO235</f>
        <v>28</v>
      </c>
      <c r="AQ236">
        <f>IFERROR(AO236/AO235,0)-1</f>
        <v>5.8700209643605783E-2</v>
      </c>
      <c r="AR236" s="34">
        <f>IFERROR(AO236/3.974,0)</f>
        <v>127.07599396074484</v>
      </c>
      <c r="AS236" s="10">
        <v>547</v>
      </c>
      <c r="AT236" s="2">
        <f>AS236-AS235</f>
        <v>-7</v>
      </c>
      <c r="AU236" s="2">
        <f>IFERROR(AS236/AS235,0)-1</f>
        <v>-1.2635379061371799E-2</v>
      </c>
      <c r="AV236" s="34">
        <f>IFERROR(AS236/3.974,0)</f>
        <v>137.64469048817313</v>
      </c>
      <c r="AW236" s="80">
        <f>IFERROR(AS236/C236," ")</f>
        <v>4.1425271687682234E-3</v>
      </c>
      <c r="AX236" s="10">
        <v>119</v>
      </c>
      <c r="AY236">
        <f>AX236-AX235</f>
        <v>0</v>
      </c>
      <c r="AZ236" s="22">
        <f>IFERROR(AX236/AX235,0)-1</f>
        <v>0</v>
      </c>
      <c r="BA236" s="35">
        <f>IFERROR(AX236/3.974,0)</f>
        <v>29.944640161046802</v>
      </c>
      <c r="BB236" s="51">
        <f>IFERROR(AX236/C236," ")</f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>IFERROR(BC236-BC235,0)</f>
        <v>-168</v>
      </c>
      <c r="BE236" s="51">
        <f>IFERROR(BC236/BC235,0)-1</f>
        <v>-7.9271457556739922E-3</v>
      </c>
      <c r="BF236" s="35">
        <f>IFERROR(BC236/3.974,0)</f>
        <v>5290.6391545042779</v>
      </c>
      <c r="BG236" s="35">
        <f>IFERROR(BC236/C236," ")</f>
        <v>0.15922602143208756</v>
      </c>
      <c r="BH236" s="45">
        <v>21777</v>
      </c>
      <c r="BI236" s="48">
        <f>IFERROR((BH236-BH235), 0)</f>
        <v>135</v>
      </c>
      <c r="BJ236" s="14">
        <v>53697</v>
      </c>
      <c r="BK236" s="48">
        <f>IFERROR((BJ236-BJ235),0)</f>
        <v>328</v>
      </c>
      <c r="BL236" s="14">
        <v>38803</v>
      </c>
      <c r="BM236" s="48">
        <f>IFERROR((BL236-BL235),0)</f>
        <v>227</v>
      </c>
      <c r="BN236" s="14">
        <v>14740</v>
      </c>
      <c r="BO236" s="48">
        <f>IFERROR((BN236-BN235),0)</f>
        <v>85</v>
      </c>
      <c r="BP236" s="14">
        <v>3028</v>
      </c>
      <c r="BQ236" s="48">
        <f>IFERROR((BP236-BP235),0)</f>
        <v>23</v>
      </c>
      <c r="BR236" s="16">
        <v>21</v>
      </c>
      <c r="BS236" s="24">
        <f>IFERROR((BR236-BR235),0)</f>
        <v>0</v>
      </c>
      <c r="BT236" s="16">
        <v>133</v>
      </c>
      <c r="BU236" s="24">
        <f>IFERROR((BT236-BT235),0)</f>
        <v>0</v>
      </c>
      <c r="BV236" s="16">
        <v>557</v>
      </c>
      <c r="BW236" s="24">
        <f>IFERROR((BV236-BV235),0)</f>
        <v>2</v>
      </c>
      <c r="BX236" s="16">
        <v>1291</v>
      </c>
      <c r="BY236" s="24">
        <f>IFERROR((BX236-BX235),0)</f>
        <v>10</v>
      </c>
      <c r="BZ236" s="21">
        <v>676</v>
      </c>
      <c r="CA236" s="27">
        <f>IFERROR((BZ236-BZ235),0)</f>
        <v>3</v>
      </c>
    </row>
    <row r="237" spans="1:79">
      <c r="A237" s="3">
        <v>44134</v>
      </c>
      <c r="B237" s="22">
        <v>44134</v>
      </c>
      <c r="C237" s="10">
        <v>132867</v>
      </c>
      <c r="D237">
        <f>IFERROR(C237-C236,"")</f>
        <v>822</v>
      </c>
      <c r="E237" s="10">
        <v>2688</v>
      </c>
      <c r="F237">
        <f>E237-E236</f>
        <v>10</v>
      </c>
      <c r="G237" s="10">
        <v>109369</v>
      </c>
      <c r="H237">
        <f>G237-G236</f>
        <v>1027</v>
      </c>
      <c r="I237">
        <f>+IFERROR(C237-E237-G237,"")</f>
        <v>20810</v>
      </c>
      <c r="J237">
        <f>+IFERROR(I237-I236,"")</f>
        <v>-215</v>
      </c>
      <c r="K237">
        <f>+IFERROR(E237/C237,"")</f>
        <v>2.0230757072862336E-2</v>
      </c>
      <c r="L237">
        <f>+IFERROR(G237/C237,"")</f>
        <v>0.82314645472540204</v>
      </c>
      <c r="M237">
        <f>+IFERROR(I237/C237,"")</f>
        <v>0.15662278820173556</v>
      </c>
      <c r="N237" s="22">
        <f>+IFERROR(D237/C237,"")</f>
        <v>6.1866377655851344E-3</v>
      </c>
      <c r="O237">
        <f>+IFERROR(F237/E237,"")</f>
        <v>3.720238095238095E-3</v>
      </c>
      <c r="P237">
        <f>+IFERROR(H237/G237,"")</f>
        <v>9.3902294068703204E-3</v>
      </c>
      <c r="Q237">
        <f>+IFERROR(J237/I237,"")</f>
        <v>-1.0331571359923113E-2</v>
      </c>
      <c r="R237" s="22">
        <f>+IFERROR(C237/3.974,"")</f>
        <v>33434.071464519373</v>
      </c>
      <c r="S237" s="22">
        <f>+IFERROR(E237/3.974,"")</f>
        <v>676.39657775541014</v>
      </c>
      <c r="T237" s="22">
        <f>+IFERROR(G237/3.974,"")</f>
        <v>27521.137393054854</v>
      </c>
      <c r="U237" s="22">
        <f>+IFERROR(I237/3.974,"")</f>
        <v>5236.5374937091092</v>
      </c>
      <c r="V237" s="10">
        <v>662367</v>
      </c>
      <c r="W237">
        <f>V237-V236</f>
        <v>8103</v>
      </c>
      <c r="X237" s="22">
        <f>IFERROR(W237-W236,0)</f>
        <v>164</v>
      </c>
      <c r="Y237" s="35">
        <f>IFERROR(V237/3.974,0)</f>
        <v>166675.13839959737</v>
      </c>
      <c r="Z237" s="10">
        <v>525950</v>
      </c>
      <c r="AA237" s="2">
        <f>Z237-Z236</f>
        <v>7281</v>
      </c>
      <c r="AB237" s="29">
        <f>IFERROR(Z237/V237,0)</f>
        <v>0.79404620097317646</v>
      </c>
      <c r="AC237" s="32">
        <f>IFERROR(AA237-AA236,0)</f>
        <v>140</v>
      </c>
      <c r="AD237">
        <f>V237-Z237</f>
        <v>136417</v>
      </c>
      <c r="AE237" s="1">
        <f>AD237-AD236</f>
        <v>822</v>
      </c>
      <c r="AF237" s="29">
        <f>IFERROR(AD237/V237,0)</f>
        <v>0.20595379902682351</v>
      </c>
      <c r="AG237" s="32">
        <f>IFERROR(AE237-AE236,0)</f>
        <v>24</v>
      </c>
      <c r="AH237" s="34">
        <f>IFERROR(AE237/W237,0)</f>
        <v>0.10144390966308775</v>
      </c>
      <c r="AI237" s="34">
        <f>IFERROR(AD237/3.974,0)</f>
        <v>34327.377956718672</v>
      </c>
      <c r="AJ237" s="10">
        <v>19655</v>
      </c>
      <c r="AK237" s="2">
        <f>AJ237-AJ236</f>
        <v>-199</v>
      </c>
      <c r="AL237" s="2">
        <f>IFERROR(AJ237/AJ236,0)-1</f>
        <v>-1.0023169134683152E-2</v>
      </c>
      <c r="AM237" s="34">
        <f>IFERROR(AJ237/3.974,0)</f>
        <v>4945.8983392048312</v>
      </c>
      <c r="AN237" s="34">
        <f>IFERROR(AJ237/C237," ")</f>
        <v>0.14792988477199004</v>
      </c>
      <c r="AO237" s="10">
        <v>509</v>
      </c>
      <c r="AP237">
        <f>AO237-AO236</f>
        <v>4</v>
      </c>
      <c r="AQ237">
        <f>IFERROR(AO237/AO236,0)-1</f>
        <v>7.9207920792079278E-3</v>
      </c>
      <c r="AR237" s="34">
        <f>IFERROR(AO237/3.974,0)</f>
        <v>128.08253648716658</v>
      </c>
      <c r="AS237" s="10">
        <v>535</v>
      </c>
      <c r="AT237" s="2">
        <f>AS237-AS236</f>
        <v>-12</v>
      </c>
      <c r="AU237" s="2">
        <f>IFERROR(AS237/AS236,0)-1</f>
        <v>-2.1937842778793404E-2</v>
      </c>
      <c r="AV237" s="34">
        <f>IFERROR(AS237/3.974,0)</f>
        <v>134.62506290890789</v>
      </c>
      <c r="AW237" s="80">
        <f>IFERROR(AS237/C237," ")</f>
        <v>4.0265829739513951E-3</v>
      </c>
      <c r="AX237" s="10">
        <v>111</v>
      </c>
      <c r="AY237">
        <f>AX237-AX236</f>
        <v>-8</v>
      </c>
      <c r="AZ237" s="22">
        <f>IFERROR(AX237/AX236,0)-1</f>
        <v>-6.7226890756302504E-2</v>
      </c>
      <c r="BA237" s="35">
        <f>IFERROR(AX237/3.974,0)</f>
        <v>27.93155510820332</v>
      </c>
      <c r="BB237" s="51">
        <f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>IFERROR(BC237-BC236,0)</f>
        <v>-215</v>
      </c>
      <c r="BE237" s="51">
        <f>IFERROR(BC237/BC236,0)-1</f>
        <v>-1.0225921521997638E-2</v>
      </c>
      <c r="BF237" s="35">
        <f>IFERROR(BC237/3.974,0)</f>
        <v>5236.5374937091092</v>
      </c>
      <c r="BG237" s="35">
        <f>IFERROR(BC237/C237," ")</f>
        <v>0.15662278820173556</v>
      </c>
      <c r="BH237" s="45">
        <v>21947</v>
      </c>
      <c r="BI237" s="48">
        <f>IFERROR((BH237-BH236), 0)</f>
        <v>170</v>
      </c>
      <c r="BJ237" s="14">
        <v>54028</v>
      </c>
      <c r="BK237" s="48">
        <f>IFERROR((BJ237-BJ236),0)</f>
        <v>331</v>
      </c>
      <c r="BL237" s="14">
        <v>39016</v>
      </c>
      <c r="BM237" s="48">
        <f>IFERROR((BL237-BL236),0)</f>
        <v>213</v>
      </c>
      <c r="BN237" s="14">
        <v>14830</v>
      </c>
      <c r="BO237" s="48">
        <f>IFERROR((BN237-BN236),0)</f>
        <v>90</v>
      </c>
      <c r="BP237" s="14">
        <v>3046</v>
      </c>
      <c r="BQ237" s="48">
        <f>IFERROR((BP237-BP236),0)</f>
        <v>18</v>
      </c>
      <c r="BR237" s="16">
        <v>21</v>
      </c>
      <c r="BS237" s="24">
        <f>IFERROR((BR237-BR236),0)</f>
        <v>0</v>
      </c>
      <c r="BT237" s="16">
        <v>134</v>
      </c>
      <c r="BU237" s="24">
        <f>IFERROR((BT237-BT236),0)</f>
        <v>1</v>
      </c>
      <c r="BV237" s="16">
        <v>558</v>
      </c>
      <c r="BW237" s="24">
        <f>IFERROR((BV237-BV236),0)</f>
        <v>1</v>
      </c>
      <c r="BX237" s="16">
        <v>1295</v>
      </c>
      <c r="BY237" s="24">
        <f>IFERROR((BX237-BX236),0)</f>
        <v>4</v>
      </c>
      <c r="BZ237" s="21">
        <v>680</v>
      </c>
      <c r="CA237" s="27">
        <f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>IFERROR(C238-C237,"")</f>
        <v>731</v>
      </c>
      <c r="E238" s="10">
        <v>2700</v>
      </c>
      <c r="F238">
        <f>E238-E237</f>
        <v>12</v>
      </c>
      <c r="G238" s="10">
        <v>110552</v>
      </c>
      <c r="H238">
        <f>G238-G237</f>
        <v>1183</v>
      </c>
      <c r="I238">
        <f>+IFERROR(C238-E238-G238,"")</f>
        <v>20346</v>
      </c>
      <c r="J238">
        <f>+IFERROR(I238-I237,"")</f>
        <v>-464</v>
      </c>
      <c r="K238">
        <f>+IFERROR(E238/C238,"")</f>
        <v>2.0209883381487746E-2</v>
      </c>
      <c r="L238">
        <f>+IFERROR(G238/C238,"")</f>
        <v>0.82749741762601237</v>
      </c>
      <c r="M238">
        <f>+IFERROR(I238/C238,"")</f>
        <v>0.15229269899249989</v>
      </c>
      <c r="N238" s="22">
        <f>+IFERROR(D238/C238,"")</f>
        <v>5.4716387969879791E-3</v>
      </c>
      <c r="O238">
        <f>+IFERROR(F238/E238,"")</f>
        <v>4.4444444444444444E-3</v>
      </c>
      <c r="P238">
        <f>+IFERROR(H238/G238,"")</f>
        <v>1.0700846660395108E-2</v>
      </c>
      <c r="Q238">
        <f>+IFERROR(J238/I238,"")</f>
        <v>-2.2805465447753859E-2</v>
      </c>
      <c r="R238" s="22">
        <f>+IFERROR(C238/3.974,"")</f>
        <v>33618.017111222951</v>
      </c>
      <c r="S238" s="22">
        <f>+IFERROR(E238/3.974,"")</f>
        <v>679.4162053346754</v>
      </c>
      <c r="T238" s="22">
        <f>+IFERROR(G238/3.974,"")</f>
        <v>27818.822345244083</v>
      </c>
      <c r="U238" s="22">
        <f>+IFERROR(I238/3.974,"")</f>
        <v>5119.7785606441867</v>
      </c>
      <c r="V238" s="10">
        <v>669813</v>
      </c>
      <c r="W238">
        <f>V238-V237</f>
        <v>7446</v>
      </c>
      <c r="X238" s="22">
        <f>IFERROR(W238-W237,0)</f>
        <v>-657</v>
      </c>
      <c r="Y238" s="35">
        <f>IFERROR(V238/3.974,0)</f>
        <v>168548.81731253144</v>
      </c>
      <c r="Z238" s="10">
        <v>532665</v>
      </c>
      <c r="AA238" s="2">
        <f>Z238-Z237</f>
        <v>6715</v>
      </c>
      <c r="AB238" s="29">
        <f>IFERROR(Z238/V238,0)</f>
        <v>0.79524434431699598</v>
      </c>
      <c r="AC238" s="32">
        <f>IFERROR(AA238-AA237,0)</f>
        <v>-566</v>
      </c>
      <c r="AD238">
        <f>V238-Z238</f>
        <v>137148</v>
      </c>
      <c r="AE238" s="1">
        <f>AD238-AD237</f>
        <v>731</v>
      </c>
      <c r="AF238" s="29">
        <f>IFERROR(AD238/V238,0)</f>
        <v>0.20475565568300405</v>
      </c>
      <c r="AG238" s="32">
        <f>IFERROR(AE238-AE237,0)</f>
        <v>-91</v>
      </c>
      <c r="AH238" s="34">
        <f>IFERROR(AE238/W238,0)</f>
        <v>9.8173515981735154E-2</v>
      </c>
      <c r="AI238" s="34">
        <f>IFERROR(AD238/3.974,0)</f>
        <v>34511.323603422243</v>
      </c>
      <c r="AJ238" s="10">
        <v>19139</v>
      </c>
      <c r="AK238" s="2">
        <f>AJ238-AJ237</f>
        <v>-516</v>
      </c>
      <c r="AL238" s="2">
        <f>IFERROR(AJ238/AJ237,0)-1</f>
        <v>-2.6252861867209321E-2</v>
      </c>
      <c r="AM238" s="34">
        <f>IFERROR(AJ238/3.974,0)</f>
        <v>4816.0543532964266</v>
      </c>
      <c r="AN238" s="34">
        <f>IFERROR(AJ238/C238," ")</f>
        <v>0.14325813260677556</v>
      </c>
      <c r="AO238" s="10">
        <v>533</v>
      </c>
      <c r="AP238">
        <f>AO238-AO237</f>
        <v>24</v>
      </c>
      <c r="AQ238">
        <f>IFERROR(AO238/AO237,0)-1</f>
        <v>4.7151277013752546E-2</v>
      </c>
      <c r="AR238" s="34">
        <f>IFERROR(AO238/3.974,0)</f>
        <v>134.12179164569702</v>
      </c>
      <c r="AS238" s="10">
        <v>562</v>
      </c>
      <c r="AT238" s="2">
        <f>AS238-AS237</f>
        <v>27</v>
      </c>
      <c r="AU238" s="2">
        <f>IFERROR(AS238/AS237,0)-1</f>
        <v>5.0467289719626107E-2</v>
      </c>
      <c r="AV238" s="34">
        <f>IFERROR(AS238/3.974,0)</f>
        <v>141.41922496225465</v>
      </c>
      <c r="AW238" s="80">
        <f>IFERROR(AS238/C238," ")</f>
        <v>4.2066498001467091E-3</v>
      </c>
      <c r="AX238" s="10">
        <v>112</v>
      </c>
      <c r="AY238">
        <f>AX238-AX237</f>
        <v>1</v>
      </c>
      <c r="AZ238" s="22">
        <f>IFERROR(AX238/AX237,0)-1</f>
        <v>9.009009009008917E-3</v>
      </c>
      <c r="BA238" s="35">
        <f>IFERROR(AX238/3.974,0)</f>
        <v>28.183190739808754</v>
      </c>
      <c r="BB238" s="51">
        <f>IFERROR(AX238/C238," ")</f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>IFERROR(BC238-BC237,0)</f>
        <v>-464</v>
      </c>
      <c r="BE238" s="51">
        <f>IFERROR(BC238/BC237,0)-1</f>
        <v>-2.2296972609322396E-2</v>
      </c>
      <c r="BF238" s="35">
        <f>IFERROR(BC238/3.974,0)</f>
        <v>5119.7785606441867</v>
      </c>
      <c r="BG238" s="35">
        <f>IFERROR(BC238/C238," ")</f>
        <v>0.15229269899249989</v>
      </c>
      <c r="BH238" s="45">
        <v>22112</v>
      </c>
      <c r="BI238" s="48">
        <f>IFERROR((BH238-BH237), 0)</f>
        <v>165</v>
      </c>
      <c r="BJ238" s="14">
        <v>54309</v>
      </c>
      <c r="BK238" s="48">
        <f>IFERROR((BJ238-BJ237),0)</f>
        <v>281</v>
      </c>
      <c r="BL238" s="14">
        <v>39196</v>
      </c>
      <c r="BM238" s="48">
        <f>IFERROR((BL238-BL237),0)</f>
        <v>180</v>
      </c>
      <c r="BN238" s="14">
        <v>14922</v>
      </c>
      <c r="BO238" s="48">
        <f>IFERROR((BN238-BN237),0)</f>
        <v>92</v>
      </c>
      <c r="BP238" s="14">
        <v>3059</v>
      </c>
      <c r="BQ238" s="48">
        <f>IFERROR((BP238-BP237),0)</f>
        <v>13</v>
      </c>
      <c r="BR238" s="16">
        <v>21</v>
      </c>
      <c r="BS238" s="24">
        <f>IFERROR((BR238-BR237),0)</f>
        <v>0</v>
      </c>
      <c r="BT238" s="16">
        <v>134</v>
      </c>
      <c r="BU238" s="24">
        <f>IFERROR((BT238-BT237),0)</f>
        <v>0</v>
      </c>
      <c r="BV238" s="16">
        <v>561</v>
      </c>
      <c r="BW238" s="24">
        <f>IFERROR((BV238-BV237),0)</f>
        <v>3</v>
      </c>
      <c r="BX238" s="16">
        <v>1301</v>
      </c>
      <c r="BY238" s="24">
        <f>IFERROR((BX238-BX237),0)</f>
        <v>6</v>
      </c>
      <c r="BZ238" s="21">
        <v>683</v>
      </c>
      <c r="CA238" s="27">
        <f>IFERROR((BZ238-BZ237),0)</f>
        <v>3</v>
      </c>
    </row>
    <row r="239" spans="1:79">
      <c r="A239" s="3">
        <v>44136</v>
      </c>
      <c r="B239" s="22">
        <v>44136</v>
      </c>
      <c r="C239" s="10">
        <v>134336</v>
      </c>
      <c r="D239">
        <f>IFERROR(C239-C238,"")</f>
        <v>738</v>
      </c>
      <c r="E239" s="10">
        <v>2706</v>
      </c>
      <c r="F239">
        <f>E239-E238</f>
        <v>6</v>
      </c>
      <c r="G239" s="10">
        <v>111634</v>
      </c>
      <c r="H239">
        <f>G239-G238</f>
        <v>1082</v>
      </c>
      <c r="I239">
        <f>+IFERROR(C239-E239-G239,"")</f>
        <v>19996</v>
      </c>
      <c r="J239">
        <f>+IFERROR(I239-I238,"")</f>
        <v>-350</v>
      </c>
      <c r="K239">
        <f>+IFERROR(E239/C239,"")</f>
        <v>2.014352072415436E-2</v>
      </c>
      <c r="L239">
        <f>+IFERROR(G239/C239,"")</f>
        <v>0.8310058361124345</v>
      </c>
      <c r="M239">
        <f>+IFERROR(I239/C239,"")</f>
        <v>0.14885064316341115</v>
      </c>
      <c r="N239" s="22">
        <f>+IFERROR(D239/C239,"")</f>
        <v>5.4936874702239159E-3</v>
      </c>
      <c r="O239">
        <f>+IFERROR(F239/E239,"")</f>
        <v>2.2172949002217295E-3</v>
      </c>
      <c r="P239">
        <f>+IFERROR(H239/G239,"")</f>
        <v>9.6923876238421986E-3</v>
      </c>
      <c r="Q239">
        <f>+IFERROR(J239/I239,"")</f>
        <v>-1.7503500700140028E-2</v>
      </c>
      <c r="R239" s="22">
        <f>+IFERROR(C239/3.974,"")</f>
        <v>33803.724207347761</v>
      </c>
      <c r="S239" s="22">
        <f>+IFERROR(E239/3.974,"")</f>
        <v>680.92601912430791</v>
      </c>
      <c r="T239" s="22">
        <f>+IFERROR(G239/3.974,"")</f>
        <v>28091.092098641166</v>
      </c>
      <c r="U239" s="22">
        <f>+IFERROR(I239/3.974,"")</f>
        <v>5031.7060895822842</v>
      </c>
      <c r="V239" s="10">
        <v>676295</v>
      </c>
      <c r="W239">
        <f>V239-V238</f>
        <v>6482</v>
      </c>
      <c r="X239" s="22">
        <f>IFERROR(W239-W238,0)</f>
        <v>-964</v>
      </c>
      <c r="Y239" s="35">
        <f>IFERROR(V239/3.974,0)</f>
        <v>170179.91947659789</v>
      </c>
      <c r="Z239" s="10">
        <v>538409</v>
      </c>
      <c r="AA239" s="2">
        <f>Z239-Z238</f>
        <v>5744</v>
      </c>
      <c r="AB239" s="29">
        <f>IFERROR(Z239/V239,0)</f>
        <v>0.79611560044063612</v>
      </c>
      <c r="AC239" s="32">
        <f>IFERROR(AA239-AA238,0)</f>
        <v>-971</v>
      </c>
      <c r="AD239">
        <f>V239-Z239</f>
        <v>137886</v>
      </c>
      <c r="AE239" s="1">
        <f>AD239-AD238</f>
        <v>738</v>
      </c>
      <c r="AF239" s="29">
        <f>IFERROR(AD239/V239,0)</f>
        <v>0.20388439955936388</v>
      </c>
      <c r="AG239" s="32">
        <f>IFERROR(AE239-AE238,0)</f>
        <v>7</v>
      </c>
      <c r="AH239" s="34">
        <f>IFERROR(AE239/W239,0)</f>
        <v>0.1138537488429497</v>
      </c>
      <c r="AI239" s="34">
        <f>IFERROR(AD239/3.974,0)</f>
        <v>34697.030699547053</v>
      </c>
      <c r="AJ239" s="10">
        <v>18765</v>
      </c>
      <c r="AK239" s="2">
        <f>AJ239-AJ238</f>
        <v>-374</v>
      </c>
      <c r="AL239" s="2">
        <f>IFERROR(AJ239/AJ238,0)-1</f>
        <v>-1.9541250849051672E-2</v>
      </c>
      <c r="AM239" s="34">
        <f>IFERROR(AJ239/3.974,0)</f>
        <v>4721.9426270759941</v>
      </c>
      <c r="AN239" s="34">
        <f>IFERROR(AJ239/C239," ")</f>
        <v>0.13968705335874226</v>
      </c>
      <c r="AO239" s="10">
        <v>562</v>
      </c>
      <c r="AP239">
        <f>AO239-AO238</f>
        <v>29</v>
      </c>
      <c r="AQ239">
        <f>IFERROR(AO239/AO238,0)-1</f>
        <v>5.4409005628517804E-2</v>
      </c>
      <c r="AR239" s="34">
        <f>IFERROR(AO239/3.974,0)</f>
        <v>141.41922496225465</v>
      </c>
      <c r="AS239" s="10">
        <v>562</v>
      </c>
      <c r="AT239" s="2">
        <f>AS239-AS238</f>
        <v>0</v>
      </c>
      <c r="AU239" s="2">
        <f>IFERROR(AS239/AS238,0)-1</f>
        <v>0</v>
      </c>
      <c r="AV239" s="34">
        <f>IFERROR(AS239/3.974,0)</f>
        <v>141.41922496225465</v>
      </c>
      <c r="AW239" s="80">
        <f>IFERROR(AS239/C239," ")</f>
        <v>4.1835397808480225E-3</v>
      </c>
      <c r="AX239" s="10">
        <v>107</v>
      </c>
      <c r="AY239">
        <f>AX239-AX238</f>
        <v>-5</v>
      </c>
      <c r="AZ239" s="22">
        <f>IFERROR(AX239/AX238,0)-1</f>
        <v>-4.4642857142857095E-2</v>
      </c>
      <c r="BA239" s="35">
        <f>IFERROR(AX239/3.974,0)</f>
        <v>26.92501258178158</v>
      </c>
      <c r="BB239" s="51">
        <f>IFERROR(AX239/C239," ")</f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>IFERROR(BC239-BC238,0)</f>
        <v>-350</v>
      </c>
      <c r="BE239" s="51">
        <f>IFERROR(BC239/BC238,0)-1</f>
        <v>-1.7202398505848815E-2</v>
      </c>
      <c r="BF239" s="35">
        <f>IFERROR(BC239/3.974,0)</f>
        <v>5031.7060895822842</v>
      </c>
      <c r="BG239" s="35">
        <f>IFERROR(BC239/C239," ")</f>
        <v>0.14885064316341115</v>
      </c>
      <c r="BH239" s="45">
        <v>22267</v>
      </c>
      <c r="BI239" s="48">
        <f>IFERROR((BH239-BH238), 0)</f>
        <v>155</v>
      </c>
      <c r="BJ239" s="14">
        <v>54577</v>
      </c>
      <c r="BK239" s="48">
        <f>IFERROR((BJ239-BJ238),0)</f>
        <v>268</v>
      </c>
      <c r="BL239" s="14">
        <v>39397</v>
      </c>
      <c r="BM239" s="48">
        <f>IFERROR((BL239-BL238),0)</f>
        <v>201</v>
      </c>
      <c r="BN239" s="14">
        <v>15021</v>
      </c>
      <c r="BO239" s="48">
        <f>IFERROR((BN239-BN238),0)</f>
        <v>99</v>
      </c>
      <c r="BP239" s="14">
        <v>3074</v>
      </c>
      <c r="BQ239" s="48">
        <f>IFERROR((BP239-BP238),0)</f>
        <v>15</v>
      </c>
      <c r="BR239" s="16">
        <v>21</v>
      </c>
      <c r="BS239" s="24">
        <f>IFERROR((BR239-BR238),0)</f>
        <v>0</v>
      </c>
      <c r="BT239" s="16">
        <v>134</v>
      </c>
      <c r="BU239" s="24">
        <f>IFERROR((BT239-BT238),0)</f>
        <v>0</v>
      </c>
      <c r="BV239" s="16">
        <v>561</v>
      </c>
      <c r="BW239" s="24">
        <f>IFERROR((BV239-BV238),0)</f>
        <v>0</v>
      </c>
      <c r="BX239" s="16">
        <v>1304</v>
      </c>
      <c r="BY239" s="24">
        <f>IFERROR((BX239-BX238),0)</f>
        <v>3</v>
      </c>
      <c r="BZ239" s="21">
        <v>686</v>
      </c>
      <c r="CA239" s="27">
        <f>IFERROR((BZ239-BZ238),0)</f>
        <v>3</v>
      </c>
    </row>
    <row r="240" spans="1:79">
      <c r="A240" s="3">
        <v>44137</v>
      </c>
      <c r="B240" s="22">
        <v>44137</v>
      </c>
      <c r="C240" s="10">
        <v>134915</v>
      </c>
      <c r="D240">
        <f>IFERROR(C240-C239,"")</f>
        <v>579</v>
      </c>
      <c r="E240" s="10">
        <v>2720</v>
      </c>
      <c r="F240">
        <f>E240-E239</f>
        <v>14</v>
      </c>
      <c r="G240" s="10">
        <v>112565</v>
      </c>
      <c r="H240">
        <f>G240-G239</f>
        <v>931</v>
      </c>
      <c r="I240">
        <f>+IFERROR(C240-E240-G240,"")</f>
        <v>19630</v>
      </c>
      <c r="J240">
        <f>+IFERROR(I240-I239,"")</f>
        <v>-366</v>
      </c>
      <c r="K240">
        <f>+IFERROR(E240/C240,"")</f>
        <v>2.0160842011636957E-2</v>
      </c>
      <c r="L240">
        <f>+IFERROR(G240/C240,"")</f>
        <v>0.83434014008820367</v>
      </c>
      <c r="M240">
        <f>+IFERROR(I240/C240,"")</f>
        <v>0.14549901790015937</v>
      </c>
      <c r="N240" s="22">
        <f>+IFERROR(D240/C240,"")</f>
        <v>4.2915910017418376E-3</v>
      </c>
      <c r="O240">
        <f>+IFERROR(F240/E240,"")</f>
        <v>5.1470588235294117E-3</v>
      </c>
      <c r="P240">
        <f>+IFERROR(H240/G240,"")</f>
        <v>8.2707768844667521E-3</v>
      </c>
      <c r="Q240">
        <f>+IFERROR(J240/I240,"")</f>
        <v>-1.8644931227712686E-2</v>
      </c>
      <c r="R240" s="22">
        <f>+IFERROR(C240/3.974,"")</f>
        <v>33949.421238047304</v>
      </c>
      <c r="S240" s="22">
        <f>+IFERROR(E240/3.974,"")</f>
        <v>684.44891796678405</v>
      </c>
      <c r="T240" s="22">
        <f>+IFERROR(G240/3.974,"")</f>
        <v>28325.364871665828</v>
      </c>
      <c r="U240" s="22">
        <f>+IFERROR(I240/3.974,"")</f>
        <v>4939.6074484146957</v>
      </c>
      <c r="V240" s="10">
        <v>680908</v>
      </c>
      <c r="W240">
        <f>V240-V239</f>
        <v>4613</v>
      </c>
      <c r="X240" s="22">
        <f>IFERROR(W240-W239,0)</f>
        <v>-1869</v>
      </c>
      <c r="Y240" s="35">
        <f>IFERROR(V240/3.974,0)</f>
        <v>171340.71464519374</v>
      </c>
      <c r="Z240" s="10">
        <v>542443</v>
      </c>
      <c r="AA240" s="2">
        <f>Z240-Z239</f>
        <v>4034</v>
      </c>
      <c r="AB240" s="29">
        <f>IFERROR(Z240/V240,0)</f>
        <v>0.79664653668336982</v>
      </c>
      <c r="AC240" s="32">
        <f>IFERROR(AA240-AA239,0)</f>
        <v>-1710</v>
      </c>
      <c r="AD240">
        <f>V240-Z240</f>
        <v>138465</v>
      </c>
      <c r="AE240" s="1">
        <f>AD240-AD239</f>
        <v>579</v>
      </c>
      <c r="AF240" s="29">
        <f>IFERROR(AD240/V240,0)</f>
        <v>0.20335346331663015</v>
      </c>
      <c r="AG240" s="32">
        <f>IFERROR(AE240-AE239,0)</f>
        <v>-159</v>
      </c>
      <c r="AH240" s="34">
        <f>IFERROR(AE240/W240,0)</f>
        <v>0.12551484933882506</v>
      </c>
      <c r="AI240" s="34">
        <f>IFERROR(AD240/3.974,0)</f>
        <v>34842.727730246603</v>
      </c>
      <c r="AJ240" s="10">
        <v>18424</v>
      </c>
      <c r="AK240" s="2">
        <f>AJ240-AJ239</f>
        <v>-341</v>
      </c>
      <c r="AL240" s="2">
        <f>IFERROR(AJ240/AJ239,0)-1</f>
        <v>-1.8172128963495848E-2</v>
      </c>
      <c r="AM240" s="34">
        <f>IFERROR(AJ240/3.974,0)</f>
        <v>4636.1348766985402</v>
      </c>
      <c r="AN240" s="34">
        <f>IFERROR(AJ240/C240," ")</f>
        <v>0.13656005633176443</v>
      </c>
      <c r="AO240" s="10">
        <v>562</v>
      </c>
      <c r="AP240">
        <f>AO240-AO239</f>
        <v>0</v>
      </c>
      <c r="AQ240">
        <f>IFERROR(AO240/AO239,0)-1</f>
        <v>0</v>
      </c>
      <c r="AR240" s="34">
        <f>IFERROR(AO240/3.974,0)</f>
        <v>141.41922496225465</v>
      </c>
      <c r="AS240" s="10">
        <v>529</v>
      </c>
      <c r="AT240" s="2">
        <f>AS240-AS239</f>
        <v>-33</v>
      </c>
      <c r="AU240" s="2">
        <f>IFERROR(AS240/AS239,0)-1</f>
        <v>-5.871886120996439E-2</v>
      </c>
      <c r="AV240" s="34">
        <f>IFERROR(AS240/3.974,0)</f>
        <v>133.11524911927529</v>
      </c>
      <c r="AW240" s="80">
        <f>IFERROR(AS240/C240," ")</f>
        <v>3.9209872882926284E-3</v>
      </c>
      <c r="AX240" s="10">
        <v>115</v>
      </c>
      <c r="AY240">
        <f>AX240-AX239</f>
        <v>8</v>
      </c>
      <c r="AZ240" s="22">
        <f>IFERROR(AX240/AX239,0)-1</f>
        <v>7.4766355140186924E-2</v>
      </c>
      <c r="BA240" s="35">
        <f>IFERROR(AX240/3.974,0)</f>
        <v>28.938097634625063</v>
      </c>
      <c r="BB240" s="51">
        <f>IFERROR(AX240/C240," ")</f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>IFERROR(BC240-BC239,0)</f>
        <v>-366</v>
      </c>
      <c r="BE240" s="51">
        <f>IFERROR(BC240/BC239,0)-1</f>
        <v>-1.8303660732146398E-2</v>
      </c>
      <c r="BF240" s="35">
        <f>IFERROR(BC240/3.974,0)</f>
        <v>4939.6074484146957</v>
      </c>
      <c r="BG240" s="35">
        <f>IFERROR(BC240/C240," ")</f>
        <v>0.14549901790015937</v>
      </c>
      <c r="BH240" s="45">
        <v>22392</v>
      </c>
      <c r="BI240" s="48">
        <f>IFERROR((BH240-BH239), 0)</f>
        <v>125</v>
      </c>
      <c r="BJ240" s="14">
        <v>54822</v>
      </c>
      <c r="BK240" s="48">
        <f>IFERROR((BJ240-BJ239),0)</f>
        <v>245</v>
      </c>
      <c r="BL240" s="14">
        <v>39528</v>
      </c>
      <c r="BM240" s="48">
        <f>IFERROR((BL240-BL239),0)</f>
        <v>131</v>
      </c>
      <c r="BN240" s="14">
        <v>15089</v>
      </c>
      <c r="BO240" s="48">
        <f>IFERROR((BN240-BN239),0)</f>
        <v>68</v>
      </c>
      <c r="BP240" s="14">
        <v>3084</v>
      </c>
      <c r="BQ240" s="48">
        <f>IFERROR((BP240-BP239),0)</f>
        <v>10</v>
      </c>
      <c r="BR240" s="16">
        <v>21</v>
      </c>
      <c r="BS240" s="24">
        <f>IFERROR((BR240-BR239),0)</f>
        <v>0</v>
      </c>
      <c r="BT240" s="16">
        <v>135</v>
      </c>
      <c r="BU240" s="24">
        <f>IFERROR((BT240-BT239),0)</f>
        <v>1</v>
      </c>
      <c r="BV240" s="16">
        <v>565</v>
      </c>
      <c r="BW240" s="24">
        <f>IFERROR((BV240-BV239),0)</f>
        <v>4</v>
      </c>
      <c r="BX240" s="16">
        <v>1312</v>
      </c>
      <c r="BY240" s="24">
        <f>IFERROR((BX240-BX239),0)</f>
        <v>8</v>
      </c>
      <c r="BZ240" s="21">
        <v>687</v>
      </c>
      <c r="CA240" s="27">
        <f>IFERROR((BZ240-BZ239),0)</f>
        <v>1</v>
      </c>
    </row>
    <row r="241" spans="1:79">
      <c r="A241" s="3">
        <v>44138</v>
      </c>
      <c r="B241" s="22">
        <v>44138</v>
      </c>
      <c r="C241" s="10">
        <v>135592</v>
      </c>
      <c r="D241">
        <f>IFERROR(C241-C240,"")</f>
        <v>677</v>
      </c>
      <c r="E241" s="10">
        <v>2731</v>
      </c>
      <c r="F241">
        <f>E241-E240</f>
        <v>11</v>
      </c>
      <c r="G241" s="10">
        <v>113379</v>
      </c>
      <c r="H241">
        <f>G241-G240</f>
        <v>814</v>
      </c>
      <c r="I241">
        <f>+IFERROR(C241-E241-G241,"")</f>
        <v>19482</v>
      </c>
      <c r="J241">
        <f>+IFERROR(I241-I240,"")</f>
        <v>-148</v>
      </c>
      <c r="K241">
        <f>+IFERROR(E241/C241,"")</f>
        <v>2.0141306271756445E-2</v>
      </c>
      <c r="L241">
        <f>+IFERROR(G241/C241,"")</f>
        <v>0.8361776505988554</v>
      </c>
      <c r="M241">
        <f>+IFERROR(I241/C241,"")</f>
        <v>0.14368104312938818</v>
      </c>
      <c r="N241" s="22">
        <f>+IFERROR(D241/C241,"")</f>
        <v>4.9929199362794266E-3</v>
      </c>
      <c r="O241">
        <f>+IFERROR(F241/E241,"")</f>
        <v>4.0278286341999267E-3</v>
      </c>
      <c r="P241">
        <f>+IFERROR(H241/G241,"")</f>
        <v>7.1794600411010856E-3</v>
      </c>
      <c r="Q241">
        <f>+IFERROR(J241/I241,"")</f>
        <v>-7.5967559798788623E-3</v>
      </c>
      <c r="R241" s="22">
        <f>+IFERROR(C241/3.974,"")</f>
        <v>34119.778560644183</v>
      </c>
      <c r="S241" s="22">
        <f>+IFERROR(E241/3.974,"")</f>
        <v>687.21690991444382</v>
      </c>
      <c r="T241" s="22">
        <f>+IFERROR(G241/3.974,"")</f>
        <v>28530.196275792652</v>
      </c>
      <c r="U241" s="22">
        <f>+IFERROR(I241/3.974,"")</f>
        <v>4902.3653749370906</v>
      </c>
      <c r="V241" s="10">
        <v>686698</v>
      </c>
      <c r="W241">
        <f>V241-V240</f>
        <v>5790</v>
      </c>
      <c r="X241" s="22">
        <f>IFERROR(W241-W240,0)</f>
        <v>1177</v>
      </c>
      <c r="Y241" s="35">
        <f>IFERROR(V241/3.974,0)</f>
        <v>172797.68495218921</v>
      </c>
      <c r="Z241" s="10">
        <v>547556</v>
      </c>
      <c r="AA241" s="2">
        <f>Z241-Z240</f>
        <v>5113</v>
      </c>
      <c r="AB241" s="29">
        <f>IFERROR(Z241/V241,0)</f>
        <v>0.79737526540051085</v>
      </c>
      <c r="AC241" s="32">
        <f>IFERROR(AA241-AA240,0)</f>
        <v>1079</v>
      </c>
      <c r="AD241">
        <f>V241-Z241</f>
        <v>139142</v>
      </c>
      <c r="AE241" s="1">
        <f>AD241-AD240</f>
        <v>677</v>
      </c>
      <c r="AF241" s="29">
        <f>IFERROR(AD241/V241,0)</f>
        <v>0.20262473459948915</v>
      </c>
      <c r="AG241" s="32">
        <f>IFERROR(AE241-AE240,0)</f>
        <v>98</v>
      </c>
      <c r="AH241" s="34">
        <f>IFERROR(AE241/W241,0)</f>
        <v>0.11692573402417962</v>
      </c>
      <c r="AI241" s="34">
        <f>IFERROR(AD241/3.974,0)</f>
        <v>35013.085052843482</v>
      </c>
      <c r="AJ241" s="10">
        <v>18270</v>
      </c>
      <c r="AK241" s="2">
        <f>AJ241-AJ240</f>
        <v>-154</v>
      </c>
      <c r="AL241" s="2">
        <f>IFERROR(AJ241/AJ240,0)-1</f>
        <v>-8.358662613981771E-3</v>
      </c>
      <c r="AM241" s="34">
        <f>IFERROR(AJ241/3.974,0)</f>
        <v>4597.382989431303</v>
      </c>
      <c r="AN241" s="34">
        <f>IFERROR(AJ241/C241," ")</f>
        <v>0.13474246268216414</v>
      </c>
      <c r="AO241" s="10">
        <v>570</v>
      </c>
      <c r="AP241">
        <f>AO241-AO240</f>
        <v>8</v>
      </c>
      <c r="AQ241">
        <f>IFERROR(AO241/AO240,0)-1</f>
        <v>1.4234875444839812E-2</v>
      </c>
      <c r="AR241" s="34">
        <f>IFERROR(AO241/3.974,0)</f>
        <v>143.43231001509812</v>
      </c>
      <c r="AS241" s="10">
        <v>532</v>
      </c>
      <c r="AT241" s="2">
        <f>AS241-AS240</f>
        <v>3</v>
      </c>
      <c r="AU241" s="2">
        <f>IFERROR(AS241/AS240,0)-1</f>
        <v>5.6710775047259521E-3</v>
      </c>
      <c r="AV241" s="34">
        <f>IFERROR(AS241/3.974,0)</f>
        <v>133.87015601409158</v>
      </c>
      <c r="AW241" s="80">
        <f>IFERROR(AS241/C241," ")</f>
        <v>3.9235353118178065E-3</v>
      </c>
      <c r="AX241" s="10">
        <v>110</v>
      </c>
      <c r="AY241">
        <f>AX241-AX240</f>
        <v>-5</v>
      </c>
      <c r="AZ241" s="22">
        <f>IFERROR(AX241/AX240,0)-1</f>
        <v>-4.3478260869565188E-2</v>
      </c>
      <c r="BA241" s="35">
        <f>IFERROR(AX241/3.974,0)</f>
        <v>27.679919476597885</v>
      </c>
      <c r="BB241" s="51">
        <f>IFERROR(AX241/C241," ")</f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>IFERROR(BC241-BC240,0)</f>
        <v>-148</v>
      </c>
      <c r="BE241" s="51">
        <f>IFERROR(BC241/BC240,0)-1</f>
        <v>-7.5394803871624561E-3</v>
      </c>
      <c r="BF241" s="35">
        <f>IFERROR(BC241/3.974,0)</f>
        <v>4902.3653749370906</v>
      </c>
      <c r="BG241" s="35">
        <f>IFERROR(BC241/C241," ")</f>
        <v>0.14368104312938818</v>
      </c>
      <c r="BH241" s="45">
        <v>22547</v>
      </c>
      <c r="BI241" s="48">
        <f>IFERROR((BH241-BH240), 0)</f>
        <v>155</v>
      </c>
      <c r="BJ241" s="14">
        <v>55085</v>
      </c>
      <c r="BK241" s="48">
        <f>IFERROR((BJ241-BJ240),0)</f>
        <v>263</v>
      </c>
      <c r="BL241" s="14">
        <v>39697</v>
      </c>
      <c r="BM241" s="48">
        <f>IFERROR((BL241-BL240),0)</f>
        <v>169</v>
      </c>
      <c r="BN241" s="14">
        <v>15161</v>
      </c>
      <c r="BO241" s="48">
        <f>IFERROR((BN241-BN240),0)</f>
        <v>72</v>
      </c>
      <c r="BP241" s="14">
        <v>3102</v>
      </c>
      <c r="BQ241" s="48">
        <f>IFERROR((BP241-BP240),0)</f>
        <v>18</v>
      </c>
      <c r="BR241" s="16">
        <v>21</v>
      </c>
      <c r="BS241" s="24">
        <f>IFERROR((BR241-BR240),0)</f>
        <v>0</v>
      </c>
      <c r="BT241" s="16">
        <v>135</v>
      </c>
      <c r="BU241" s="24">
        <f>IFERROR((BT241-BT240),0)</f>
        <v>0</v>
      </c>
      <c r="BV241" s="16">
        <v>570</v>
      </c>
      <c r="BW241" s="24">
        <f>IFERROR((BV241-BV240),0)</f>
        <v>5</v>
      </c>
      <c r="BX241" s="16">
        <v>1315</v>
      </c>
      <c r="BY241" s="24">
        <f>IFERROR((BX241-BX240),0)</f>
        <v>3</v>
      </c>
      <c r="BZ241" s="21">
        <v>690</v>
      </c>
      <c r="CA241" s="27">
        <f>IFERROR((BZ241-BZ240),0)</f>
        <v>3</v>
      </c>
    </row>
    <row r="242" spans="1:79">
      <c r="A242" s="3">
        <v>44139</v>
      </c>
      <c r="B242" s="22">
        <v>44139</v>
      </c>
      <c r="C242" s="10">
        <v>136024</v>
      </c>
      <c r="D242">
        <f>IFERROR(C242-C241,"")</f>
        <v>432</v>
      </c>
      <c r="E242" s="10">
        <v>2744</v>
      </c>
      <c r="F242">
        <f>E242-E241</f>
        <v>13</v>
      </c>
      <c r="G242" s="10">
        <v>114207</v>
      </c>
      <c r="H242">
        <f>G242-G241</f>
        <v>828</v>
      </c>
      <c r="I242">
        <f>+IFERROR(C242-E242-G242,"")</f>
        <v>19073</v>
      </c>
      <c r="J242">
        <f>+IFERROR(I242-I241,"")</f>
        <v>-409</v>
      </c>
      <c r="K242">
        <f>+IFERROR(E242/C242,"")</f>
        <v>2.0172910662824207E-2</v>
      </c>
      <c r="L242">
        <f>+IFERROR(G242/C242,"")</f>
        <v>0.83960918661412687</v>
      </c>
      <c r="M242">
        <f>+IFERROR(I242/C242,"")</f>
        <v>0.14021790272304888</v>
      </c>
      <c r="N242" s="22">
        <f>+IFERROR(D242/C242,"")</f>
        <v>3.1759101335058519E-3</v>
      </c>
      <c r="O242">
        <f>+IFERROR(F242/E242,"")</f>
        <v>4.7376093294460644E-3</v>
      </c>
      <c r="P242">
        <f>+IFERROR(H242/G242,"")</f>
        <v>7.249993432976963E-3</v>
      </c>
      <c r="Q242">
        <f>+IFERROR(J242/I242,"")</f>
        <v>-2.1443925968646776E-2</v>
      </c>
      <c r="R242" s="22">
        <f>+IFERROR(C242/3.974,"")</f>
        <v>34228.485153497735</v>
      </c>
      <c r="S242" s="22">
        <f>+IFERROR(E242/3.974,"")</f>
        <v>690.48817312531446</v>
      </c>
      <c r="T242" s="22">
        <f>+IFERROR(G242/3.974,"")</f>
        <v>28738.550578761951</v>
      </c>
      <c r="U242" s="22">
        <f>+IFERROR(I242/3.974,"")</f>
        <v>4799.4464016104675</v>
      </c>
      <c r="V242" s="10">
        <v>689899</v>
      </c>
      <c r="W242">
        <f>V242-V241</f>
        <v>3201</v>
      </c>
      <c r="X242" s="22">
        <f>IFERROR(W242-W241,0)</f>
        <v>-2589</v>
      </c>
      <c r="Y242" s="35">
        <f>IFERROR(V242/3.974,0)</f>
        <v>173603.17060895823</v>
      </c>
      <c r="Z242" s="10">
        <v>550325</v>
      </c>
      <c r="AA242" s="2">
        <f>Z242-Z241</f>
        <v>2769</v>
      </c>
      <c r="AB242" s="29">
        <f>IFERROR(Z242/V242,0)</f>
        <v>0.7976892269738034</v>
      </c>
      <c r="AC242" s="32">
        <f>IFERROR(AA242-AA241,0)</f>
        <v>-2344</v>
      </c>
      <c r="AD242">
        <f>V242-Z242</f>
        <v>139574</v>
      </c>
      <c r="AE242" s="1">
        <f>AD242-AD241</f>
        <v>432</v>
      </c>
      <c r="AF242" s="29">
        <f>IFERROR(AD242/V242,0)</f>
        <v>0.2023107730261966</v>
      </c>
      <c r="AG242" s="32">
        <f>IFERROR(AE242-AE241,0)</f>
        <v>-245</v>
      </c>
      <c r="AH242" s="34">
        <f>IFERROR(AE242/W242,0)</f>
        <v>0.13495782567947517</v>
      </c>
      <c r="AI242" s="34">
        <f>IFERROR(AD242/3.974,0)</f>
        <v>35121.791645697027</v>
      </c>
      <c r="AJ242" s="10">
        <v>17839</v>
      </c>
      <c r="AK242" s="2">
        <f>AJ242-AJ241</f>
        <v>-431</v>
      </c>
      <c r="AL242" s="2">
        <f>IFERROR(AJ242/AJ241,0)-1</f>
        <v>-2.3590585659551189E-2</v>
      </c>
      <c r="AM242" s="34">
        <f>IFERROR(AJ242/3.974,0)</f>
        <v>4488.9280322093609</v>
      </c>
      <c r="AN242" s="34">
        <f>IFERROR(AJ242/C242," ")</f>
        <v>0.13114597423984004</v>
      </c>
      <c r="AO242" s="10">
        <v>567</v>
      </c>
      <c r="AP242">
        <f>AO242-AO241</f>
        <v>-3</v>
      </c>
      <c r="AQ242">
        <f>IFERROR(AO242/AO241,0)-1</f>
        <v>-5.2631578947368585E-3</v>
      </c>
      <c r="AR242" s="34">
        <f>IFERROR(AO242/3.974,0)</f>
        <v>142.67740312028184</v>
      </c>
      <c r="AS242" s="10">
        <v>558</v>
      </c>
      <c r="AT242" s="2">
        <f>AS242-AS241</f>
        <v>26</v>
      </c>
      <c r="AU242" s="2">
        <f>IFERROR(AS242/AS241,0)-1</f>
        <v>4.8872180451127845E-2</v>
      </c>
      <c r="AV242" s="34">
        <f>IFERROR(AS242/3.974,0)</f>
        <v>140.41268243583292</v>
      </c>
      <c r="AW242" s="80">
        <f>IFERROR(AS242/C242," ")</f>
        <v>4.1022172557783924E-3</v>
      </c>
      <c r="AX242" s="10">
        <v>109</v>
      </c>
      <c r="AY242">
        <f>AX242-AX241</f>
        <v>-1</v>
      </c>
      <c r="AZ242" s="22">
        <f>IFERROR(AX242/AX241,0)-1</f>
        <v>-9.0909090909090384E-3</v>
      </c>
      <c r="BA242" s="35">
        <f>IFERROR(AX242/3.974,0)</f>
        <v>27.42828384499245</v>
      </c>
      <c r="BB242" s="51">
        <f>IFERROR(AX242/C242," ")</f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>IFERROR(BC242-BC241,0)</f>
        <v>-409</v>
      </c>
      <c r="BE242" s="51">
        <f>IFERROR(BC242/BC241,0)-1</f>
        <v>-2.0993737809259838E-2</v>
      </c>
      <c r="BF242" s="35">
        <f>IFERROR(BC242/3.974,0)</f>
        <v>4799.4464016104675</v>
      </c>
      <c r="BG242" s="35">
        <f>IFERROR(BC242/C242," ")</f>
        <v>0.14021790272304888</v>
      </c>
      <c r="BH242" s="45">
        <v>22611</v>
      </c>
      <c r="BI242" s="48">
        <f>IFERROR((BH242-BH241), 0)</f>
        <v>64</v>
      </c>
      <c r="BJ242" s="14">
        <v>55246</v>
      </c>
      <c r="BK242" s="48">
        <f>IFERROR((BJ242-BJ241),0)</f>
        <v>161</v>
      </c>
      <c r="BL242" s="14">
        <v>39841</v>
      </c>
      <c r="BM242" s="48">
        <f>IFERROR((BL242-BL241),0)</f>
        <v>144</v>
      </c>
      <c r="BN242" s="14">
        <v>15212</v>
      </c>
      <c r="BO242" s="48">
        <f>IFERROR((BN242-BN241),0)</f>
        <v>51</v>
      </c>
      <c r="BP242" s="14">
        <v>3114</v>
      </c>
      <c r="BQ242" s="48">
        <f>IFERROR((BP242-BP241),0)</f>
        <v>12</v>
      </c>
      <c r="BR242" s="16">
        <v>21</v>
      </c>
      <c r="BS242" s="24">
        <f>IFERROR((BR242-BR241),0)</f>
        <v>0</v>
      </c>
      <c r="BT242" s="16">
        <v>135</v>
      </c>
      <c r="BU242" s="24">
        <f>IFERROR((BT242-BT241),0)</f>
        <v>0</v>
      </c>
      <c r="BV242" s="16">
        <v>572</v>
      </c>
      <c r="BW242" s="24">
        <f>IFERROR((BV242-BV241),0)</f>
        <v>2</v>
      </c>
      <c r="BX242" s="16">
        <v>1323</v>
      </c>
      <c r="BY242" s="24">
        <f>IFERROR((BX242-BX241),0)</f>
        <v>8</v>
      </c>
      <c r="BZ242" s="21">
        <v>694</v>
      </c>
      <c r="CA242" s="27">
        <f>IFERROR((BZ242-BZ241),0)</f>
        <v>4</v>
      </c>
    </row>
    <row r="243" spans="1:79">
      <c r="A243" s="3">
        <v>44140</v>
      </c>
      <c r="B243" s="22">
        <v>44140</v>
      </c>
      <c r="C243" s="10">
        <v>136567</v>
      </c>
      <c r="D243">
        <f>IFERROR(C243-C242,"")</f>
        <v>543</v>
      </c>
      <c r="E243" s="10">
        <v>2756</v>
      </c>
      <c r="F243">
        <f>E243-E242</f>
        <v>12</v>
      </c>
      <c r="G243" s="10">
        <v>115078</v>
      </c>
      <c r="H243">
        <f>G243-G242</f>
        <v>871</v>
      </c>
      <c r="I243">
        <f>+IFERROR(C243-E243-G243,"")</f>
        <v>18733</v>
      </c>
      <c r="J243">
        <f>+IFERROR(I243-I242,"")</f>
        <v>-340</v>
      </c>
      <c r="K243">
        <f>+IFERROR(E243/C243,"")</f>
        <v>2.0180570708882819E-2</v>
      </c>
      <c r="L243">
        <f>+IFERROR(G243/C243,"")</f>
        <v>0.84264866329347499</v>
      </c>
      <c r="M243">
        <f>+IFERROR(I243/C243,"")</f>
        <v>0.13717076599764219</v>
      </c>
      <c r="N243" s="22">
        <f>+IFERROR(D243/C243,"")</f>
        <v>3.9760703537457809E-3</v>
      </c>
      <c r="O243">
        <f>+IFERROR(F243/E243,"")</f>
        <v>4.3541364296081275E-3</v>
      </c>
      <c r="P243">
        <f>+IFERROR(H243/G243,"")</f>
        <v>7.5687794365560746E-3</v>
      </c>
      <c r="Q243">
        <f>+IFERROR(J243/I243,"")</f>
        <v>-1.8149789142155554E-2</v>
      </c>
      <c r="R243" s="22">
        <f>+IFERROR(C243/3.974,"")</f>
        <v>34365.123301459484</v>
      </c>
      <c r="S243" s="22">
        <f>+IFERROR(E243/3.974,"")</f>
        <v>693.50780070457972</v>
      </c>
      <c r="T243" s="22">
        <f>+IFERROR(G243/3.974,"")</f>
        <v>28957.725213890284</v>
      </c>
      <c r="U243" s="22">
        <f>+IFERROR(I243/3.974,"")</f>
        <v>4713.8902868646201</v>
      </c>
      <c r="V243" s="10">
        <v>694228</v>
      </c>
      <c r="W243">
        <f>V243-V242</f>
        <v>4329</v>
      </c>
      <c r="X243" s="22">
        <f>IFERROR(W243-W242,0)</f>
        <v>1128</v>
      </c>
      <c r="Y243" s="35">
        <f>IFERROR(V243/3.974,0)</f>
        <v>174692.50125817815</v>
      </c>
      <c r="Z243" s="10">
        <v>554111</v>
      </c>
      <c r="AA243" s="2">
        <f>Z243-Z242</f>
        <v>3786</v>
      </c>
      <c r="AB243" s="29">
        <f>IFERROR(Z243/V243,0)</f>
        <v>0.79816861319336008</v>
      </c>
      <c r="AC243" s="32">
        <f>IFERROR(AA243-AA242,0)</f>
        <v>1017</v>
      </c>
      <c r="AD243">
        <f>V243-Z243</f>
        <v>140117</v>
      </c>
      <c r="AE243" s="1">
        <f>AD243-AD242</f>
        <v>543</v>
      </c>
      <c r="AF243" s="29">
        <f>IFERROR(AD243/V243,0)</f>
        <v>0.2018313868066399</v>
      </c>
      <c r="AG243" s="32">
        <f>IFERROR(AE243-AE242,0)</f>
        <v>111</v>
      </c>
      <c r="AH243" s="34">
        <f>IFERROR(AE243/W243,0)</f>
        <v>0.12543312543312543</v>
      </c>
      <c r="AI243" s="34">
        <f>IFERROR(AD243/3.974,0)</f>
        <v>35258.429793658783</v>
      </c>
      <c r="AJ243" s="10">
        <v>17456</v>
      </c>
      <c r="AK243" s="2">
        <f>AJ243-AJ242</f>
        <v>-383</v>
      </c>
      <c r="AL243" s="2">
        <f>IFERROR(AJ243/AJ242,0)-1</f>
        <v>-2.146981333034359E-2</v>
      </c>
      <c r="AM243" s="34">
        <f>IFERROR(AJ243/3.974,0)</f>
        <v>4392.551585304479</v>
      </c>
      <c r="AN243" s="34">
        <f>IFERROR(AJ243/C243," ")</f>
        <v>0.12782004437382383</v>
      </c>
      <c r="AO243" s="10">
        <v>553</v>
      </c>
      <c r="AP243">
        <f>AO243-AO242</f>
        <v>-14</v>
      </c>
      <c r="AQ243">
        <f>IFERROR(AO243/AO242,0)-1</f>
        <v>-2.4691358024691357E-2</v>
      </c>
      <c r="AR243" s="34">
        <f>IFERROR(AO243/3.974,0)</f>
        <v>139.15450427780573</v>
      </c>
      <c r="AS243" s="10">
        <v>607</v>
      </c>
      <c r="AT243" s="2">
        <f>AS243-AS242</f>
        <v>49</v>
      </c>
      <c r="AU243" s="2">
        <f>IFERROR(AS243/AS242,0)-1</f>
        <v>8.7813620071684584E-2</v>
      </c>
      <c r="AV243" s="34">
        <f>IFERROR(AS243/3.974,0)</f>
        <v>152.74282838449923</v>
      </c>
      <c r="AW243" s="80">
        <f>IFERROR(AS243/C243," ")</f>
        <v>4.4447047969128706E-3</v>
      </c>
      <c r="AX243" s="10">
        <v>117</v>
      </c>
      <c r="AY243">
        <f>AX243-AX242</f>
        <v>8</v>
      </c>
      <c r="AZ243" s="22">
        <f>IFERROR(AX243/AX242,0)-1</f>
        <v>7.3394495412844041E-2</v>
      </c>
      <c r="BA243" s="35">
        <f>IFERROR(AX243/3.974,0)</f>
        <v>29.441368897835932</v>
      </c>
      <c r="BB243" s="51">
        <f>IFERROR(AX243/C243," ")</f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>IFERROR(BC243-BC242,0)</f>
        <v>-340</v>
      </c>
      <c r="BE243" s="51">
        <f>IFERROR(BC243/BC242,0)-1</f>
        <v>-1.7826246526503442E-2</v>
      </c>
      <c r="BF243" s="35">
        <f>IFERROR(BC243/3.974,0)</f>
        <v>4713.8902868646201</v>
      </c>
      <c r="BG243" s="35">
        <f>IFERROR(BC243/C243," ")</f>
        <v>0.13717076599764219</v>
      </c>
      <c r="BH243" s="45">
        <v>22745</v>
      </c>
      <c r="BI243" s="48">
        <f>IFERROR((BH243-BH242), 0)</f>
        <v>134</v>
      </c>
      <c r="BJ243" s="14">
        <v>55436</v>
      </c>
      <c r="BK243" s="48">
        <f>IFERROR((BJ243-BJ242),0)</f>
        <v>190</v>
      </c>
      <c r="BL243" s="14">
        <v>39991</v>
      </c>
      <c r="BM243" s="48">
        <f>IFERROR((BL243-BL242),0)</f>
        <v>150</v>
      </c>
      <c r="BN243" s="14">
        <v>15265</v>
      </c>
      <c r="BO243" s="48">
        <f>IFERROR((BN243-BN242),0)</f>
        <v>53</v>
      </c>
      <c r="BP243" s="14">
        <v>3130</v>
      </c>
      <c r="BQ243" s="48">
        <f>IFERROR((BP243-BP242),0)</f>
        <v>16</v>
      </c>
      <c r="BR243" s="16">
        <v>21</v>
      </c>
      <c r="BS243" s="24">
        <f>IFERROR((BR243-BR242),0)</f>
        <v>0</v>
      </c>
      <c r="BT243" s="16">
        <v>135</v>
      </c>
      <c r="BU243" s="24">
        <f>IFERROR((BT243-BT242),0)</f>
        <v>0</v>
      </c>
      <c r="BV243" s="16">
        <v>572</v>
      </c>
      <c r="BW243" s="24">
        <f>IFERROR((BV243-BV242),0)</f>
        <v>0</v>
      </c>
      <c r="BX243" s="16">
        <v>1333</v>
      </c>
      <c r="BY243" s="24">
        <f>IFERROR((BX243-BX242),0)</f>
        <v>10</v>
      </c>
      <c r="BZ243" s="21">
        <v>695</v>
      </c>
      <c r="CA243" s="27">
        <f>IFERROR((BZ243-BZ242),0)</f>
        <v>1</v>
      </c>
    </row>
    <row r="244" spans="1:79">
      <c r="A244" s="3">
        <v>44141</v>
      </c>
      <c r="B244" s="22">
        <v>44141</v>
      </c>
      <c r="C244" s="10">
        <v>137760</v>
      </c>
      <c r="D244">
        <f>IFERROR(C244-C243,"")</f>
        <v>1193</v>
      </c>
      <c r="E244" s="10">
        <v>2770</v>
      </c>
      <c r="F244">
        <f>E244-E243</f>
        <v>14</v>
      </c>
      <c r="G244" s="10">
        <v>115990</v>
      </c>
      <c r="H244">
        <f>G244-G243</f>
        <v>912</v>
      </c>
      <c r="I244">
        <f>+IFERROR(C244-E244-G244,"")</f>
        <v>19000</v>
      </c>
      <c r="J244">
        <f>+IFERROR(I244-I243,"")</f>
        <v>267</v>
      </c>
      <c r="K244">
        <f>+IFERROR(E244/C244,"")</f>
        <v>2.0107433217189316E-2</v>
      </c>
      <c r="L244">
        <f>+IFERROR(G244/C244,"")</f>
        <v>0.84197154471544711</v>
      </c>
      <c r="M244">
        <f>+IFERROR(I244/C244,"")</f>
        <v>0.13792102206736354</v>
      </c>
      <c r="N244" s="22">
        <f>+IFERROR(D244/C244,"")</f>
        <v>8.6599883855981424E-3</v>
      </c>
      <c r="O244">
        <f>+IFERROR(F244/E244,"")</f>
        <v>5.0541516245487363E-3</v>
      </c>
      <c r="P244">
        <f>+IFERROR(H244/G244,"")</f>
        <v>7.8627467885162509E-3</v>
      </c>
      <c r="Q244">
        <f>+IFERROR(J244/I244,"")</f>
        <v>1.4052631578947369E-2</v>
      </c>
      <c r="R244" s="22">
        <f>+IFERROR(C244/3.974,"")</f>
        <v>34665.324609964766</v>
      </c>
      <c r="S244" s="22">
        <f>+IFERROR(E244/3.974,"")</f>
        <v>697.03069954705586</v>
      </c>
      <c r="T244" s="22">
        <f>+IFERROR(G244/3.974,"")</f>
        <v>29187.216909914441</v>
      </c>
      <c r="U244" s="22">
        <f>+IFERROR(I244/3.974,"")</f>
        <v>4781.0770005032709</v>
      </c>
      <c r="V244" s="10">
        <v>701637</v>
      </c>
      <c r="W244">
        <f>V244-V243</f>
        <v>7409</v>
      </c>
      <c r="X244" s="22">
        <f>IFERROR(W244-W243,0)</f>
        <v>3080</v>
      </c>
      <c r="Y244" s="35">
        <f>IFERROR(V244/3.974,0)</f>
        <v>176556.86965274281</v>
      </c>
      <c r="Z244" s="10">
        <v>560327</v>
      </c>
      <c r="AA244" s="2">
        <f>Z244-Z243</f>
        <v>6216</v>
      </c>
      <c r="AB244" s="29">
        <f>IFERROR(Z244/V244,0)</f>
        <v>0.79859956074152305</v>
      </c>
      <c r="AC244" s="32">
        <f>IFERROR(AA244-AA243,0)</f>
        <v>2430</v>
      </c>
      <c r="AD244">
        <f>V244-Z244</f>
        <v>141310</v>
      </c>
      <c r="AE244" s="1">
        <f>AD244-AD243</f>
        <v>1193</v>
      </c>
      <c r="AF244" s="29">
        <f>IFERROR(AD244/V244,0)</f>
        <v>0.20140043925847695</v>
      </c>
      <c r="AG244" s="32">
        <f>IFERROR(AE244-AE243,0)</f>
        <v>650</v>
      </c>
      <c r="AH244" s="34">
        <f>IFERROR(AE244/W244,0)</f>
        <v>0.16102038061816709</v>
      </c>
      <c r="AI244" s="34">
        <f>IFERROR(AD244/3.974,0)</f>
        <v>35558.631102164065</v>
      </c>
      <c r="AJ244" s="10">
        <v>17764</v>
      </c>
      <c r="AK244" s="2">
        <f>AJ244-AJ243</f>
        <v>308</v>
      </c>
      <c r="AL244" s="2">
        <f>IFERROR(AJ244/AJ243,0)-1</f>
        <v>1.764436296975247E-2</v>
      </c>
      <c r="AM244" s="34">
        <f>IFERROR(AJ244/3.974,0)</f>
        <v>4470.0553598389533</v>
      </c>
      <c r="AN244" s="34">
        <f>IFERROR(AJ244/C244," ")</f>
        <v>0.12894889663182346</v>
      </c>
      <c r="AO244" s="10">
        <v>518</v>
      </c>
      <c r="AP244">
        <f>AO244-AO243</f>
        <v>-35</v>
      </c>
      <c r="AQ244">
        <f>IFERROR(AO244/AO243,0)-1</f>
        <v>-6.3291139240506333E-2</v>
      </c>
      <c r="AR244" s="34">
        <f>IFERROR(AO244/3.974,0)</f>
        <v>130.3472571716155</v>
      </c>
      <c r="AS244" s="10">
        <v>590</v>
      </c>
      <c r="AT244" s="2">
        <f>AS244-AS243</f>
        <v>-17</v>
      </c>
      <c r="AU244" s="2">
        <f>IFERROR(AS244/AS243,0)-1</f>
        <v>-2.8006589785831926E-2</v>
      </c>
      <c r="AV244" s="34">
        <f>IFERROR(AS244/3.974,0)</f>
        <v>148.46502264720684</v>
      </c>
      <c r="AW244" s="80">
        <f>IFERROR(AS244/C244," ")</f>
        <v>4.28281068524971E-3</v>
      </c>
      <c r="AX244" s="10">
        <v>128</v>
      </c>
      <c r="AY244">
        <f>AX244-AX243</f>
        <v>11</v>
      </c>
      <c r="AZ244" s="22">
        <f>IFERROR(AX244/AX243,0)-1</f>
        <v>9.4017094017094127E-2</v>
      </c>
      <c r="BA244" s="35">
        <f>IFERROR(AX244/3.974,0)</f>
        <v>32.209360845495723</v>
      </c>
      <c r="BB244" s="51">
        <f>IFERROR(AX244/C244," ")</f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>IFERROR(BC244-BC243,0)</f>
        <v>267</v>
      </c>
      <c r="BE244" s="51">
        <f>IFERROR(BC244/BC243,0)-1</f>
        <v>1.4252922649869104E-2</v>
      </c>
      <c r="BF244" s="35">
        <f>IFERROR(BC244/3.974,0)</f>
        <v>4781.0770005032709</v>
      </c>
      <c r="BG244" s="35">
        <f>IFERROR(BC244/C244," ")</f>
        <v>0.13792102206736354</v>
      </c>
      <c r="BH244" s="45">
        <v>23000</v>
      </c>
      <c r="BI244" s="48">
        <f>IFERROR((BH244-BH243), 0)</f>
        <v>255</v>
      </c>
      <c r="BJ244" s="14">
        <v>55899</v>
      </c>
      <c r="BK244" s="48">
        <f>IFERROR((BJ244-BJ243),0)</f>
        <v>463</v>
      </c>
      <c r="BL244" s="14">
        <v>40307</v>
      </c>
      <c r="BM244" s="48">
        <f>IFERROR((BL244-BL243),0)</f>
        <v>316</v>
      </c>
      <c r="BN244" s="14">
        <v>15400</v>
      </c>
      <c r="BO244" s="48">
        <f>IFERROR((BN244-BN243),0)</f>
        <v>135</v>
      </c>
      <c r="BP244" s="14">
        <v>3154</v>
      </c>
      <c r="BQ244" s="48">
        <f>IFERROR((BP244-BP243),0)</f>
        <v>24</v>
      </c>
      <c r="BR244" s="16">
        <v>21</v>
      </c>
      <c r="BS244" s="24">
        <f>IFERROR((BR244-BR243),0)</f>
        <v>0</v>
      </c>
      <c r="BT244" s="16">
        <v>135</v>
      </c>
      <c r="BU244" s="24">
        <f>IFERROR((BT244-BT243),0)</f>
        <v>0</v>
      </c>
      <c r="BV244" s="16">
        <v>575</v>
      </c>
      <c r="BW244" s="24">
        <f>IFERROR((BV244-BV243),0)</f>
        <v>3</v>
      </c>
      <c r="BX244" s="16">
        <v>1342</v>
      </c>
      <c r="BY244" s="24">
        <f>IFERROR((BX244-BX243),0)</f>
        <v>9</v>
      </c>
      <c r="BZ244" s="21">
        <v>697</v>
      </c>
      <c r="CA244" s="27">
        <f>IFERROR((BZ244-BZ243),0)</f>
        <v>2</v>
      </c>
    </row>
    <row r="245" spans="1:79">
      <c r="A245" s="3">
        <v>44142</v>
      </c>
      <c r="B245" s="22">
        <v>44142</v>
      </c>
      <c r="C245" s="10">
        <v>138506</v>
      </c>
      <c r="D245">
        <f>IFERROR(C245-C244,"")</f>
        <v>746</v>
      </c>
      <c r="E245" s="10">
        <v>2781</v>
      </c>
      <c r="F245">
        <f>E245-E244</f>
        <v>11</v>
      </c>
      <c r="G245" s="10">
        <v>116823</v>
      </c>
      <c r="H245">
        <f>G245-G244</f>
        <v>833</v>
      </c>
      <c r="I245">
        <f>+IFERROR(C245-E245-G245,"")</f>
        <v>18902</v>
      </c>
      <c r="J245">
        <f>+IFERROR(I245-I244,"")</f>
        <v>-98</v>
      </c>
      <c r="K245">
        <f>+IFERROR(E245/C245,"")</f>
        <v>2.0078552553679983E-2</v>
      </c>
      <c r="L245">
        <f>+IFERROR(G245/C245,"")</f>
        <v>0.84345082523500792</v>
      </c>
      <c r="M245">
        <f>+IFERROR(I245/C245,"")</f>
        <v>0.13647062221131215</v>
      </c>
      <c r="N245" s="22">
        <f>+IFERROR(D245/C245,"")</f>
        <v>5.3860482578372056E-3</v>
      </c>
      <c r="O245">
        <f>+IFERROR(F245/E245,"")</f>
        <v>3.9554117224020139E-3</v>
      </c>
      <c r="P245">
        <f>+IFERROR(H245/G245,"")</f>
        <v>7.1304452034274069E-3</v>
      </c>
      <c r="Q245">
        <f>+IFERROR(J245/I245,"")</f>
        <v>-5.1846365463972064E-3</v>
      </c>
      <c r="R245" s="22">
        <f>+IFERROR(C245/3.974,"")</f>
        <v>34853.044791142427</v>
      </c>
      <c r="S245" s="22">
        <f>+IFERROR(E245/3.974,"")</f>
        <v>699.79869149471563</v>
      </c>
      <c r="T245" s="22">
        <f>+IFERROR(G245/3.974,"")</f>
        <v>29396.829391041771</v>
      </c>
      <c r="U245" s="22">
        <f>+IFERROR(I245/3.974,"")</f>
        <v>4756.4167086059388</v>
      </c>
      <c r="V245" s="10">
        <v>708085</v>
      </c>
      <c r="W245">
        <f>V245-V244</f>
        <v>6448</v>
      </c>
      <c r="X245" s="22">
        <f>IFERROR(W245-W244,0)</f>
        <v>-961</v>
      </c>
      <c r="Y245" s="35">
        <f>IFERROR(V245/3.974,0)</f>
        <v>178179.41620533468</v>
      </c>
      <c r="Z245" s="10">
        <v>566029</v>
      </c>
      <c r="AA245" s="2">
        <f>Z245-Z244</f>
        <v>5702</v>
      </c>
      <c r="AB245" s="29">
        <f>IFERROR(Z245/V245,0)</f>
        <v>0.79938001793569979</v>
      </c>
      <c r="AC245" s="32">
        <f>IFERROR(AA245-AA244,0)</f>
        <v>-514</v>
      </c>
      <c r="AD245">
        <f>V245-Z245</f>
        <v>142056</v>
      </c>
      <c r="AE245" s="1">
        <f>AD245-AD244</f>
        <v>746</v>
      </c>
      <c r="AF245" s="29">
        <f>IFERROR(AD245/V245,0)</f>
        <v>0.20061998206430018</v>
      </c>
      <c r="AG245" s="32">
        <f>IFERROR(AE245-AE244,0)</f>
        <v>-447</v>
      </c>
      <c r="AH245" s="34">
        <f>IFERROR(AE245/W245,0)</f>
        <v>0.11569478908188585</v>
      </c>
      <c r="AI245" s="34">
        <f>IFERROR(AD245/3.974,0)</f>
        <v>35746.351283341719</v>
      </c>
      <c r="AJ245" s="10">
        <v>17690</v>
      </c>
      <c r="AK245" s="2">
        <f>AJ245-AJ244</f>
        <v>-74</v>
      </c>
      <c r="AL245" s="2">
        <f>IFERROR(AJ245/AJ244,0)-1</f>
        <v>-4.1657284395406613E-3</v>
      </c>
      <c r="AM245" s="34">
        <f>IFERROR(AJ245/3.974,0)</f>
        <v>4451.4343231001503</v>
      </c>
      <c r="AN245" s="34">
        <f>IFERROR(AJ245/C245," ")</f>
        <v>0.12772009876828441</v>
      </c>
      <c r="AO245" s="10">
        <v>491</v>
      </c>
      <c r="AP245">
        <f>AO245-AO244</f>
        <v>-27</v>
      </c>
      <c r="AQ245">
        <f>IFERROR(AO245/AO244,0)-1</f>
        <v>-5.212355212355213E-2</v>
      </c>
      <c r="AR245" s="34">
        <f>IFERROR(AO245/3.974,0)</f>
        <v>123.55309511826874</v>
      </c>
      <c r="AS245" s="10">
        <v>594</v>
      </c>
      <c r="AT245" s="2">
        <f>AS245-AS244</f>
        <v>4</v>
      </c>
      <c r="AU245" s="2">
        <f>IFERROR(AS245/AS244,0)-1</f>
        <v>6.7796610169490457E-3</v>
      </c>
      <c r="AV245" s="34">
        <f>IFERROR(AS245/3.974,0)</f>
        <v>149.47156517362859</v>
      </c>
      <c r="AW245" s="80">
        <f>IFERROR(AS245/C245," ")</f>
        <v>4.2886228755432973E-3</v>
      </c>
      <c r="AX245" s="10">
        <v>127</v>
      </c>
      <c r="AY245">
        <f>AX245-AX244</f>
        <v>-1</v>
      </c>
      <c r="AZ245" s="22">
        <f>IFERROR(AX245/AX244,0)-1</f>
        <v>-7.8125E-3</v>
      </c>
      <c r="BA245" s="35">
        <f>IFERROR(AX245/3.974,0)</f>
        <v>31.957725213890285</v>
      </c>
      <c r="BB245" s="51">
        <f>IFERROR(AX245/C245," ")</f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>IFERROR(BC245-BC244,0)</f>
        <v>-98</v>
      </c>
      <c r="BE245" s="51">
        <f>IFERROR(BC245/BC244,0)-1</f>
        <v>-5.1578947368421391E-3</v>
      </c>
      <c r="BF245" s="35">
        <f>IFERROR(BC245/3.974,0)</f>
        <v>4756.4167086059388</v>
      </c>
      <c r="BG245" s="35">
        <f>IFERROR(BC245/C245," ")</f>
        <v>0.13647062221131215</v>
      </c>
      <c r="BH245" s="45">
        <v>23119</v>
      </c>
      <c r="BI245" s="48">
        <f>IFERROR((BH245-BH244), 0)</f>
        <v>119</v>
      </c>
      <c r="BJ245" s="14">
        <v>56174</v>
      </c>
      <c r="BK245" s="48">
        <f>IFERROR((BJ245-BJ244),0)</f>
        <v>275</v>
      </c>
      <c r="BL245" s="14">
        <v>40532</v>
      </c>
      <c r="BM245" s="48">
        <f>IFERROR((BL245-BL244),0)</f>
        <v>225</v>
      </c>
      <c r="BN245" s="14">
        <v>15507</v>
      </c>
      <c r="BO245" s="48">
        <f>IFERROR((BN245-BN244),0)</f>
        <v>107</v>
      </c>
      <c r="BP245" s="14">
        <v>3174</v>
      </c>
      <c r="BQ245" s="48">
        <f>IFERROR((BP245-BP244),0)</f>
        <v>20</v>
      </c>
      <c r="BR245" s="16">
        <v>21</v>
      </c>
      <c r="BS245" s="24">
        <f>IFERROR((BR245-BR244),0)</f>
        <v>0</v>
      </c>
      <c r="BT245" s="16">
        <v>135</v>
      </c>
      <c r="BU245" s="24">
        <f>IFERROR((BT245-BT244),0)</f>
        <v>0</v>
      </c>
      <c r="BV245" s="16">
        <v>579</v>
      </c>
      <c r="BW245" s="24">
        <f>IFERROR((BV245-BV244),0)</f>
        <v>4</v>
      </c>
      <c r="BX245" s="16">
        <v>1345</v>
      </c>
      <c r="BY245" s="24">
        <f>IFERROR((BX245-BX244),0)</f>
        <v>3</v>
      </c>
      <c r="BZ245" s="21">
        <v>701</v>
      </c>
      <c r="CA245" s="27">
        <f>IFERROR((BZ245-BZ244),0)</f>
        <v>4</v>
      </c>
    </row>
    <row r="246" spans="1:79">
      <c r="A246" s="3">
        <v>44143</v>
      </c>
      <c r="B246" s="22">
        <v>44143</v>
      </c>
      <c r="C246" s="10">
        <v>139527</v>
      </c>
      <c r="D246">
        <f>IFERROR(C246-C245,"")</f>
        <v>1021</v>
      </c>
      <c r="E246" s="10">
        <v>2798</v>
      </c>
      <c r="F246">
        <f>E246-E245</f>
        <v>17</v>
      </c>
      <c r="G246" s="10">
        <v>117770</v>
      </c>
      <c r="H246">
        <f>G246-G245</f>
        <v>947</v>
      </c>
      <c r="I246">
        <f>+IFERROR(C246-E246-G246,"")</f>
        <v>18959</v>
      </c>
      <c r="J246">
        <f>+IFERROR(I246-I245,"")</f>
        <v>57</v>
      </c>
      <c r="K246">
        <f>+IFERROR(E246/C246,"")</f>
        <v>2.0053466354182346E-2</v>
      </c>
      <c r="L246">
        <f>+IFERROR(G246/C246,"")</f>
        <v>0.84406602306363643</v>
      </c>
      <c r="M246">
        <f>+IFERROR(I246/C246,"")</f>
        <v>0.13588051058218123</v>
      </c>
      <c r="N246" s="22">
        <f>+IFERROR(D246/C246,"")</f>
        <v>7.3175801099428783E-3</v>
      </c>
      <c r="O246">
        <f>+IFERROR(F246/E246,"")</f>
        <v>6.0757684060042888E-3</v>
      </c>
      <c r="P246">
        <f>+IFERROR(H246/G246,"")</f>
        <v>8.0410970535790098E-3</v>
      </c>
      <c r="Q246">
        <f>+IFERROR(J246/I246,"")</f>
        <v>3.0064876839495753E-3</v>
      </c>
      <c r="R246" s="22">
        <f>+IFERROR(C246/3.974,"")</f>
        <v>35109.964771011575</v>
      </c>
      <c r="S246" s="22">
        <f>+IFERROR(E246/3.974,"")</f>
        <v>704.07649723200802</v>
      </c>
      <c r="T246" s="22">
        <f>+IFERROR(G246/3.974,"")</f>
        <v>29635.128334172117</v>
      </c>
      <c r="U246" s="22">
        <f>+IFERROR(I246/3.974,"")</f>
        <v>4770.7599396074484</v>
      </c>
      <c r="V246" s="10">
        <v>715094</v>
      </c>
      <c r="W246">
        <f>V246-V245</f>
        <v>7009</v>
      </c>
      <c r="X246" s="22">
        <f>IFERROR(W246-W245,0)</f>
        <v>561</v>
      </c>
      <c r="Y246" s="35">
        <f>IFERROR(V246/3.974,0)</f>
        <v>179943.13034725716</v>
      </c>
      <c r="Z246" s="10">
        <v>572017</v>
      </c>
      <c r="AA246" s="2">
        <f>Z246-Z245</f>
        <v>5988</v>
      </c>
      <c r="AB246" s="29">
        <f>IFERROR(Z246/V246,0)</f>
        <v>0.79991861209854931</v>
      </c>
      <c r="AC246" s="32">
        <f>IFERROR(AA246-AA245,0)</f>
        <v>286</v>
      </c>
      <c r="AD246">
        <f>V246-Z246</f>
        <v>143077</v>
      </c>
      <c r="AE246" s="1">
        <f>AD246-AD245</f>
        <v>1021</v>
      </c>
      <c r="AF246" s="29">
        <f>IFERROR(AD246/V246,0)</f>
        <v>0.20008138790145072</v>
      </c>
      <c r="AG246" s="32">
        <f>IFERROR(AE246-AE245,0)</f>
        <v>275</v>
      </c>
      <c r="AH246" s="34">
        <f>IFERROR(AE246/W246,0)</f>
        <v>0.1456698530460836</v>
      </c>
      <c r="AI246" s="34">
        <f>IFERROR(AD246/3.974,0)</f>
        <v>36003.271263210867</v>
      </c>
      <c r="AJ246" s="10">
        <v>17603</v>
      </c>
      <c r="AK246" s="2">
        <f>AJ246-AJ245</f>
        <v>-87</v>
      </c>
      <c r="AL246" s="2">
        <f>IFERROR(AJ246/AJ245,0)-1</f>
        <v>-4.9180327868852958E-3</v>
      </c>
      <c r="AM246" s="34">
        <f>IFERROR(AJ246/3.974,0)</f>
        <v>4429.5420231504777</v>
      </c>
      <c r="AN246" s="34">
        <f>IFERROR(AJ246/C246," ")</f>
        <v>0.12616196148415718</v>
      </c>
      <c r="AO246" s="10">
        <v>519</v>
      </c>
      <c r="AP246">
        <f>AO246-AO245</f>
        <v>28</v>
      </c>
      <c r="AQ246">
        <f>IFERROR(AO246/AO245,0)-1</f>
        <v>5.7026476578411422E-2</v>
      </c>
      <c r="AR246" s="34">
        <f>IFERROR(AO246/3.974,0)</f>
        <v>130.59889280322093</v>
      </c>
      <c r="AS246" s="10">
        <v>681</v>
      </c>
      <c r="AT246" s="2">
        <f>AS246-AS245</f>
        <v>87</v>
      </c>
      <c r="AU246" s="2">
        <f>IFERROR(AS246/AS245,0)-1</f>
        <v>0.14646464646464641</v>
      </c>
      <c r="AV246" s="34">
        <f>IFERROR(AS246/3.974,0)</f>
        <v>171.36386512330145</v>
      </c>
      <c r="AW246" s="80">
        <f>IFERROR(AS246/C246," ")</f>
        <v>4.8807757638306562E-3</v>
      </c>
      <c r="AX246" s="10">
        <v>156</v>
      </c>
      <c r="AY246">
        <f>AX246-AX245</f>
        <v>29</v>
      </c>
      <c r="AZ246" s="22">
        <f>IFERROR(AX246/AX245,0)-1</f>
        <v>0.22834645669291342</v>
      </c>
      <c r="BA246" s="35">
        <f>IFERROR(AX246/3.974,0)</f>
        <v>39.255158530447908</v>
      </c>
      <c r="BB246" s="51">
        <f>IFERROR(AX246/C246," ")</f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>IFERROR(BC246-BC245,0)</f>
        <v>57</v>
      </c>
      <c r="BE246" s="51">
        <f>IFERROR(BC246/BC245,0)-1</f>
        <v>3.015553909639257E-3</v>
      </c>
      <c r="BF246" s="35">
        <f>IFERROR(BC246/3.974,0)</f>
        <v>4770.7599396074484</v>
      </c>
      <c r="BG246" s="35">
        <f>IFERROR(BC246/C246," ")</f>
        <v>0.13588051058218123</v>
      </c>
      <c r="BH246" s="45">
        <v>23290</v>
      </c>
      <c r="BI246" s="48">
        <f>IFERROR((BH246-BH245), 0)</f>
        <v>171</v>
      </c>
      <c r="BJ246" s="14">
        <v>56576</v>
      </c>
      <c r="BK246" s="48">
        <f>IFERROR((BJ246-BJ245),0)</f>
        <v>402</v>
      </c>
      <c r="BL246" s="14">
        <v>40849</v>
      </c>
      <c r="BM246" s="48">
        <f>IFERROR((BL246-BL245),0)</f>
        <v>317</v>
      </c>
      <c r="BN246" s="14">
        <v>15621</v>
      </c>
      <c r="BO246" s="48">
        <f>IFERROR((BN246-BN245),0)</f>
        <v>114</v>
      </c>
      <c r="BP246" s="14">
        <v>3191</v>
      </c>
      <c r="BQ246" s="48">
        <f>IFERROR((BP246-BP245),0)</f>
        <v>17</v>
      </c>
      <c r="BR246" s="16">
        <v>21</v>
      </c>
      <c r="BS246" s="24">
        <f>IFERROR((BR246-BR245),0)</f>
        <v>0</v>
      </c>
      <c r="BT246" s="16">
        <v>135</v>
      </c>
      <c r="BU246" s="24">
        <f>IFERROR((BT246-BT245),0)</f>
        <v>0</v>
      </c>
      <c r="BV246" s="16">
        <v>582</v>
      </c>
      <c r="BW246" s="24">
        <f>IFERROR((BV246-BV245),0)</f>
        <v>3</v>
      </c>
      <c r="BX246" s="16">
        <v>1349</v>
      </c>
      <c r="BY246" s="24">
        <f>IFERROR((BX246-BX245),0)</f>
        <v>4</v>
      </c>
      <c r="BZ246" s="21">
        <v>711</v>
      </c>
      <c r="CA246" s="27">
        <f>IFERROR((BZ246-BZ245),0)</f>
        <v>10</v>
      </c>
    </row>
    <row r="247" spans="1:79">
      <c r="A247" s="3">
        <v>44144</v>
      </c>
      <c r="B247" s="22">
        <v>44144</v>
      </c>
      <c r="C247" s="10">
        <v>140331</v>
      </c>
      <c r="D247">
        <f>IFERROR(C247-C246,"")</f>
        <v>804</v>
      </c>
      <c r="E247" s="10">
        <v>2808</v>
      </c>
      <c r="F247">
        <f>E247-E246</f>
        <v>10</v>
      </c>
      <c r="G247" s="10">
        <v>118711</v>
      </c>
      <c r="H247">
        <f>G247-G246</f>
        <v>941</v>
      </c>
      <c r="I247">
        <f>+IFERROR(C247-E247-G247,"")</f>
        <v>18812</v>
      </c>
      <c r="J247">
        <f>+IFERROR(I247-I246,"")</f>
        <v>-147</v>
      </c>
      <c r="K247">
        <f>+IFERROR(E247/C247,"")</f>
        <v>2.0009833892725058E-2</v>
      </c>
      <c r="L247">
        <f>+IFERROR(G247/C247,"")</f>
        <v>0.84593568064077074</v>
      </c>
      <c r="M247">
        <f>+IFERROR(I247/C247,"")</f>
        <v>0.1340544854665042</v>
      </c>
      <c r="N247" s="22">
        <f>+IFERROR(D247/C247,"")</f>
        <v>5.7293114137289694E-3</v>
      </c>
      <c r="O247">
        <f>+IFERROR(F247/E247,"")</f>
        <v>3.5612535612535613E-3</v>
      </c>
      <c r="P247">
        <f>+IFERROR(H247/G247,"")</f>
        <v>7.9268138588673327E-3</v>
      </c>
      <c r="Q247">
        <f>+IFERROR(J247/I247,"")</f>
        <v>-7.8141611737189021E-3</v>
      </c>
      <c r="R247" s="22">
        <f>+IFERROR(C247/3.974,"")</f>
        <v>35312.279818822346</v>
      </c>
      <c r="S247" s="22">
        <f>+IFERROR(E247/3.974,"")</f>
        <v>706.59285354806241</v>
      </c>
      <c r="T247" s="22">
        <f>+IFERROR(G247/3.974,"")</f>
        <v>29871.917463512833</v>
      </c>
      <c r="U247" s="22">
        <f>+IFERROR(I247/3.974,"")</f>
        <v>4733.7695017614487</v>
      </c>
      <c r="V247" s="10">
        <v>720441</v>
      </c>
      <c r="W247">
        <f>V247-V246</f>
        <v>5347</v>
      </c>
      <c r="X247" s="22">
        <f>IFERROR(W247-W246,0)</f>
        <v>-1662</v>
      </c>
      <c r="Y247" s="35">
        <f>IFERROR(V247/3.974,0)</f>
        <v>181288.62606945142</v>
      </c>
      <c r="Z247" s="10">
        <v>576560</v>
      </c>
      <c r="AA247" s="2">
        <f>Z247-Z246</f>
        <v>4543</v>
      </c>
      <c r="AB247" s="29">
        <f>IFERROR(Z247/V247,0)</f>
        <v>0.80028760162178447</v>
      </c>
      <c r="AC247" s="32">
        <f>IFERROR(AA247-AA246,0)</f>
        <v>-1445</v>
      </c>
      <c r="AD247">
        <f>V247-Z247</f>
        <v>143881</v>
      </c>
      <c r="AE247" s="1">
        <f>AD247-AD246</f>
        <v>804</v>
      </c>
      <c r="AF247" s="29">
        <f>IFERROR(AD247/V247,0)</f>
        <v>0.19971239837821556</v>
      </c>
      <c r="AG247" s="32">
        <f>IFERROR(AE247-AE246,0)</f>
        <v>-217</v>
      </c>
      <c r="AH247" s="34">
        <f>IFERROR(AE247/W247,0)</f>
        <v>0.15036469048064335</v>
      </c>
      <c r="AI247" s="34">
        <f>IFERROR(AD247/3.974,0)</f>
        <v>36205.586311021638</v>
      </c>
      <c r="AJ247" s="10">
        <v>17528</v>
      </c>
      <c r="AK247" s="2">
        <f>AJ247-AJ246</f>
        <v>-75</v>
      </c>
      <c r="AL247" s="2">
        <f>IFERROR(AJ247/AJ246,0)-1</f>
        <v>-4.2606373913537388E-3</v>
      </c>
      <c r="AM247" s="34">
        <f>IFERROR(AJ247/3.974,0)</f>
        <v>4410.6693507800701</v>
      </c>
      <c r="AN247" s="34">
        <f>IFERROR(AJ247/C247," ")</f>
        <v>0.12490468962666838</v>
      </c>
      <c r="AO247" s="10">
        <v>554</v>
      </c>
      <c r="AP247">
        <f>AO247-AO246</f>
        <v>35</v>
      </c>
      <c r="AQ247">
        <f>IFERROR(AO247/AO246,0)-1</f>
        <v>6.7437379576107848E-2</v>
      </c>
      <c r="AR247" s="34">
        <f>IFERROR(AO247/3.974,0)</f>
        <v>139.40613990941117</v>
      </c>
      <c r="AS247" s="10">
        <v>590</v>
      </c>
      <c r="AT247" s="2">
        <f>AS247-AS246</f>
        <v>-91</v>
      </c>
      <c r="AU247" s="2">
        <f>IFERROR(AS247/AS246,0)-1</f>
        <v>-0.13362701908957419</v>
      </c>
      <c r="AV247" s="34">
        <f>IFERROR(AS247/3.974,0)</f>
        <v>148.46502264720684</v>
      </c>
      <c r="AW247" s="80">
        <f>IFERROR(AS247/C247," ")</f>
        <v>4.2043454404230001E-3</v>
      </c>
      <c r="AX247" s="10">
        <v>140</v>
      </c>
      <c r="AY247">
        <f>AX247-AX246</f>
        <v>-16</v>
      </c>
      <c r="AZ247" s="22">
        <f>IFERROR(AX247/AX246,0)-1</f>
        <v>-0.10256410256410253</v>
      </c>
      <c r="BA247" s="35">
        <f>IFERROR(AX247/3.974,0)</f>
        <v>35.228988424760942</v>
      </c>
      <c r="BB247" s="51">
        <f>IFERROR(AX247/C247," ")</f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>IFERROR(BC247-BC246,0)</f>
        <v>-147</v>
      </c>
      <c r="BE247" s="51">
        <f>IFERROR(BC247/BC246,0)-1</f>
        <v>-7.753573500712041E-3</v>
      </c>
      <c r="BF247" s="35">
        <f>IFERROR(BC247/3.974,0)</f>
        <v>4733.7695017614487</v>
      </c>
      <c r="BG247" s="35">
        <f>IFERROR(BC247/C247," ")</f>
        <v>0.1340544854665042</v>
      </c>
      <c r="BH247" s="45">
        <v>23434</v>
      </c>
      <c r="BI247" s="48">
        <f>IFERROR((BH247-BH246), 0)</f>
        <v>144</v>
      </c>
      <c r="BJ247" s="14">
        <v>56888</v>
      </c>
      <c r="BK247" s="48">
        <f>IFERROR((BJ247-BJ246),0)</f>
        <v>312</v>
      </c>
      <c r="BL247" s="14">
        <v>41104</v>
      </c>
      <c r="BM247" s="48">
        <f>IFERROR((BL247-BL246),0)</f>
        <v>255</v>
      </c>
      <c r="BN247" s="14">
        <v>15698</v>
      </c>
      <c r="BO247" s="48">
        <f>IFERROR((BN247-BN246),0)</f>
        <v>77</v>
      </c>
      <c r="BP247" s="14">
        <v>3207</v>
      </c>
      <c r="BQ247" s="48">
        <f>IFERROR((BP247-BP246),0)</f>
        <v>16</v>
      </c>
      <c r="BR247" s="16">
        <v>21</v>
      </c>
      <c r="BS247" s="24">
        <f>IFERROR((BR247-BR246),0)</f>
        <v>0</v>
      </c>
      <c r="BT247" s="16">
        <v>135</v>
      </c>
      <c r="BU247" s="24">
        <f>IFERROR((BT247-BT246),0)</f>
        <v>0</v>
      </c>
      <c r="BV247" s="16">
        <v>583</v>
      </c>
      <c r="BW247" s="24">
        <f>IFERROR((BV247-BV246),0)</f>
        <v>1</v>
      </c>
      <c r="BX247" s="16">
        <v>1356</v>
      </c>
      <c r="BY247" s="24">
        <f>IFERROR((BX247-BX246),0)</f>
        <v>7</v>
      </c>
      <c r="BZ247" s="21">
        <v>713</v>
      </c>
      <c r="CA247" s="27">
        <f>IFERROR((BZ247-BZ246),0)</f>
        <v>2</v>
      </c>
    </row>
    <row r="248" spans="1:79">
      <c r="A248" s="3">
        <v>44145</v>
      </c>
      <c r="B248" s="22">
        <v>44145</v>
      </c>
      <c r="C248" s="10">
        <v>141302</v>
      </c>
      <c r="D248">
        <f>IFERROR(C248-C247,"")</f>
        <v>971</v>
      </c>
      <c r="E248" s="10">
        <v>2817</v>
      </c>
      <c r="F248">
        <f>E248-E247</f>
        <v>9</v>
      </c>
      <c r="G248" s="10">
        <v>119707</v>
      </c>
      <c r="H248">
        <f>G248-G247</f>
        <v>996</v>
      </c>
      <c r="I248">
        <f>+IFERROR(C248-E248-G248,"")</f>
        <v>18778</v>
      </c>
      <c r="J248">
        <f>+IFERROR(I248-I247,"")</f>
        <v>-34</v>
      </c>
      <c r="K248">
        <f>+IFERROR(E248/C248,"")</f>
        <v>1.9936023552391331E-2</v>
      </c>
      <c r="L248">
        <f>+IFERROR(G248/C248,"")</f>
        <v>0.84717130684632913</v>
      </c>
      <c r="M248">
        <f>+IFERROR(I248/C248,"")</f>
        <v>0.13289266960127952</v>
      </c>
      <c r="N248" s="22">
        <f>+IFERROR(D248/C248,"")</f>
        <v>6.871806485400065E-3</v>
      </c>
      <c r="O248">
        <f>+IFERROR(F248/E248,"")</f>
        <v>3.1948881789137379E-3</v>
      </c>
      <c r="P248">
        <f>+IFERROR(H248/G248,"")</f>
        <v>8.320315436858329E-3</v>
      </c>
      <c r="Q248">
        <f>+IFERROR(J248/I248,"")</f>
        <v>-1.8106294600063904E-3</v>
      </c>
      <c r="R248" s="22">
        <f>+IFERROR(C248/3.974,"")</f>
        <v>35556.618017111221</v>
      </c>
      <c r="S248" s="22">
        <f>+IFERROR(E248/3.974,"")</f>
        <v>708.8575742325113</v>
      </c>
      <c r="T248" s="22">
        <f>+IFERROR(G248/3.974,"")</f>
        <v>30122.546552591844</v>
      </c>
      <c r="U248" s="22">
        <f>+IFERROR(I248/3.974,"")</f>
        <v>4725.2138902868646</v>
      </c>
      <c r="V248" s="10">
        <v>727520</v>
      </c>
      <c r="W248">
        <f>V248-V247</f>
        <v>7079</v>
      </c>
      <c r="X248" s="22">
        <f>IFERROR(W248-W247,0)</f>
        <v>1732</v>
      </c>
      <c r="Y248" s="35">
        <f>IFERROR(V248/3.974,0)</f>
        <v>183069.95470558631</v>
      </c>
      <c r="Z248" s="10">
        <v>582668</v>
      </c>
      <c r="AA248" s="2">
        <f>Z248-Z247</f>
        <v>6108</v>
      </c>
      <c r="AB248" s="29">
        <f>IFERROR(Z248/V248,0)</f>
        <v>0.80089619529360012</v>
      </c>
      <c r="AC248" s="32">
        <f>IFERROR(AA248-AA247,0)</f>
        <v>1565</v>
      </c>
      <c r="AD248">
        <f>V248-Z248</f>
        <v>144852</v>
      </c>
      <c r="AE248" s="1">
        <f>AD248-AD247</f>
        <v>971</v>
      </c>
      <c r="AF248" s="29">
        <f>IFERROR(AD248/V248,0)</f>
        <v>0.19910380470639982</v>
      </c>
      <c r="AG248" s="32">
        <f>IFERROR(AE248-AE247,0)</f>
        <v>167</v>
      </c>
      <c r="AH248" s="34">
        <f>IFERROR(AE248/W248,0)</f>
        <v>0.13716626642181098</v>
      </c>
      <c r="AI248" s="34">
        <f>IFERROR(AD248/3.974,0)</f>
        <v>36449.92450931052</v>
      </c>
      <c r="AJ248" s="10">
        <v>17472</v>
      </c>
      <c r="AK248" s="2">
        <f>AJ248-AJ247</f>
        <v>-56</v>
      </c>
      <c r="AL248" s="2">
        <f>IFERROR(AJ248/AJ247,0)-1</f>
        <v>-3.1948881789137795E-3</v>
      </c>
      <c r="AM248" s="34">
        <f>IFERROR(AJ248/3.974,0)</f>
        <v>4396.577755410166</v>
      </c>
      <c r="AN248" s="34">
        <f>IFERROR(AJ248/C248," ")</f>
        <v>0.12365005449321312</v>
      </c>
      <c r="AO248" s="10">
        <v>534</v>
      </c>
      <c r="AP248">
        <f>AO248-AO247</f>
        <v>-20</v>
      </c>
      <c r="AQ248">
        <f>IFERROR(AO248/AO247,0)-1</f>
        <v>-3.6101083032490933E-2</v>
      </c>
      <c r="AR248" s="34">
        <f>IFERROR(AO248/3.974,0)</f>
        <v>134.37342727730245</v>
      </c>
      <c r="AS248" s="10">
        <v>627</v>
      </c>
      <c r="AT248" s="2">
        <f>AS248-AS247</f>
        <v>37</v>
      </c>
      <c r="AU248" s="2">
        <f>IFERROR(AS248/AS247,0)-1</f>
        <v>6.2711864406779672E-2</v>
      </c>
      <c r="AV248" s="34">
        <f>IFERROR(AS248/3.974,0)</f>
        <v>157.77554101660795</v>
      </c>
      <c r="AW248" s="80">
        <f>IFERROR(AS248/C248," ")</f>
        <v>4.4373044967516385E-3</v>
      </c>
      <c r="AX248" s="10">
        <v>145</v>
      </c>
      <c r="AY248">
        <f>AX248-AX247</f>
        <v>5</v>
      </c>
      <c r="AZ248" s="22">
        <f>IFERROR(AX248/AX247,0)-1</f>
        <v>3.5714285714285809E-2</v>
      </c>
      <c r="BA248" s="35">
        <f>IFERROR(AX248/3.974,0)</f>
        <v>36.48716658278812</v>
      </c>
      <c r="BB248" s="51">
        <f>IFERROR(AX248/C248," ")</f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>IFERROR(BC248-BC247,0)</f>
        <v>-34</v>
      </c>
      <c r="BE248" s="51">
        <f>IFERROR(BC248/BC247,0)-1</f>
        <v>-1.8073570061662991E-3</v>
      </c>
      <c r="BF248" s="35">
        <f>IFERROR(BC248/3.974,0)</f>
        <v>4725.2138902868646</v>
      </c>
      <c r="BG248" s="35">
        <f>IFERROR(BC248/C248," ")</f>
        <v>0.13289266960127952</v>
      </c>
      <c r="BH248" s="45">
        <v>23586</v>
      </c>
      <c r="BI248" s="48">
        <f>IFERROR((BH248-BH247), 0)</f>
        <v>152</v>
      </c>
      <c r="BJ248" s="14">
        <v>57288</v>
      </c>
      <c r="BK248" s="48">
        <f>IFERROR((BJ248-BJ247),0)</f>
        <v>400</v>
      </c>
      <c r="BL248" s="14">
        <v>41385</v>
      </c>
      <c r="BM248" s="48">
        <f>IFERROR((BL248-BL247),0)</f>
        <v>281</v>
      </c>
      <c r="BN248" s="14">
        <v>15815</v>
      </c>
      <c r="BO248" s="48">
        <f>IFERROR((BN248-BN247),0)</f>
        <v>117</v>
      </c>
      <c r="BP248" s="14">
        <v>3228</v>
      </c>
      <c r="BQ248" s="48">
        <f>IFERROR((BP248-BP247),0)</f>
        <v>21</v>
      </c>
      <c r="BR248" s="16">
        <v>21</v>
      </c>
      <c r="BS248" s="24">
        <f>IFERROR((BR248-BR247),0)</f>
        <v>0</v>
      </c>
      <c r="BT248" s="16">
        <v>135</v>
      </c>
      <c r="BU248" s="24">
        <f>IFERROR((BT248-BT247),0)</f>
        <v>0</v>
      </c>
      <c r="BV248" s="16">
        <v>584</v>
      </c>
      <c r="BW248" s="24">
        <f>IFERROR((BV248-BV247),0)</f>
        <v>1</v>
      </c>
      <c r="BX248" s="16">
        <v>1358</v>
      </c>
      <c r="BY248" s="24">
        <f>IFERROR((BX248-BX247),0)</f>
        <v>2</v>
      </c>
      <c r="BZ248" s="21">
        <v>719</v>
      </c>
      <c r="CA248" s="27">
        <f>IFERROR((BZ248-BZ247),0)</f>
        <v>6</v>
      </c>
    </row>
    <row r="249" spans="1:79">
      <c r="A249" s="3">
        <v>44146</v>
      </c>
      <c r="B249" s="22">
        <v>44146</v>
      </c>
      <c r="C249" s="10">
        <v>142465</v>
      </c>
      <c r="D249">
        <f>IFERROR(C249-C248,"")</f>
        <v>1163</v>
      </c>
      <c r="E249" s="10">
        <v>2823</v>
      </c>
      <c r="F249">
        <f>E249-E248</f>
        <v>6</v>
      </c>
      <c r="G249" s="10">
        <v>120823</v>
      </c>
      <c r="H249">
        <f>G249-G248</f>
        <v>1116</v>
      </c>
      <c r="I249">
        <f>+IFERROR(C249-E249-G249,"")</f>
        <v>18819</v>
      </c>
      <c r="J249">
        <f>+IFERROR(I249-I248,"")</f>
        <v>41</v>
      </c>
      <c r="K249">
        <f>+IFERROR(E249/C249,"")</f>
        <v>1.9815393254483556E-2</v>
      </c>
      <c r="L249">
        <f>+IFERROR(G249/C249,"")</f>
        <v>0.84808900431684975</v>
      </c>
      <c r="M249">
        <f>+IFERROR(I249/C249,"")</f>
        <v>0.13209560242866669</v>
      </c>
      <c r="N249" s="22">
        <f>+IFERROR(D249/C249,"")</f>
        <v>8.1634085564875579E-3</v>
      </c>
      <c r="O249">
        <f>+IFERROR(F249/E249,"")</f>
        <v>2.1253985122210413E-3</v>
      </c>
      <c r="P249">
        <f>+IFERROR(H249/G249,"")</f>
        <v>9.2366519619608844E-3</v>
      </c>
      <c r="Q249">
        <f>+IFERROR(J249/I249,"")</f>
        <v>2.1786492374727671E-3</v>
      </c>
      <c r="R249" s="22">
        <f>+IFERROR(C249/3.974,"")</f>
        <v>35849.270256668344</v>
      </c>
      <c r="S249" s="22">
        <f>+IFERROR(E249/3.974,"")</f>
        <v>710.36738802214393</v>
      </c>
      <c r="T249" s="22">
        <f>+IFERROR(G249/3.974,"")</f>
        <v>30403.371917463512</v>
      </c>
      <c r="U249" s="22">
        <f>+IFERROR(I249/3.974,"")</f>
        <v>4735.5309511826872</v>
      </c>
      <c r="V249" s="10">
        <v>733808</v>
      </c>
      <c r="W249">
        <f>V249-V248</f>
        <v>6288</v>
      </c>
      <c r="X249" s="22">
        <f>IFERROR(W249-W248,0)</f>
        <v>-791</v>
      </c>
      <c r="Y249" s="35">
        <f>IFERROR(V249/3.974,0)</f>
        <v>184652.23955712127</v>
      </c>
      <c r="Z249" s="10">
        <v>587793</v>
      </c>
      <c r="AA249" s="2">
        <f>Z249-Z248</f>
        <v>5125</v>
      </c>
      <c r="AB249" s="29">
        <f>IFERROR(Z249/V249,0)</f>
        <v>0.80101743235287703</v>
      </c>
      <c r="AC249" s="32">
        <f>IFERROR(AA249-AA248,0)</f>
        <v>-983</v>
      </c>
      <c r="AD249">
        <f>V249-Z249</f>
        <v>146015</v>
      </c>
      <c r="AE249" s="1">
        <f>AD249-AD248</f>
        <v>1163</v>
      </c>
      <c r="AF249" s="29">
        <f>IFERROR(AD249/V249,0)</f>
        <v>0.19898256764712297</v>
      </c>
      <c r="AG249" s="32">
        <f>IFERROR(AE249-AE248,0)</f>
        <v>192</v>
      </c>
      <c r="AH249" s="34">
        <f>IFERROR(AE249/W249,0)</f>
        <v>0.18495547073791349</v>
      </c>
      <c r="AI249" s="34">
        <f>IFERROR(AD249/3.974,0)</f>
        <v>36742.576748867636</v>
      </c>
      <c r="AJ249" s="10">
        <v>17468</v>
      </c>
      <c r="AK249" s="2">
        <f>AJ249-AJ248</f>
        <v>-4</v>
      </c>
      <c r="AL249" s="2">
        <f>IFERROR(AJ249/AJ248,0)-1</f>
        <v>-2.2893772893772812E-4</v>
      </c>
      <c r="AM249" s="34">
        <f>IFERROR(AJ249/3.974,0)</f>
        <v>4395.571212883744</v>
      </c>
      <c r="AN249" s="34">
        <f>IFERROR(AJ249/C249," ")</f>
        <v>0.12261257150879164</v>
      </c>
      <c r="AO249" s="10">
        <v>561</v>
      </c>
      <c r="AP249">
        <f>AO249-AO248</f>
        <v>27</v>
      </c>
      <c r="AQ249">
        <f>IFERROR(AO249/AO248,0)-1</f>
        <v>5.0561797752809001E-2</v>
      </c>
      <c r="AR249" s="34">
        <f>IFERROR(AO249/3.974,0)</f>
        <v>141.16758933064921</v>
      </c>
      <c r="AS249" s="10">
        <v>645</v>
      </c>
      <c r="AT249" s="2">
        <f>AS249-AS248</f>
        <v>18</v>
      </c>
      <c r="AU249" s="2">
        <f>IFERROR(AS249/AS248,0)-1</f>
        <v>2.8708133971291794E-2</v>
      </c>
      <c r="AV249" s="34">
        <f>IFERROR(AS249/3.974,0)</f>
        <v>162.30498238550578</v>
      </c>
      <c r="AW249" s="80">
        <f>IFERROR(AS249/C249," ")</f>
        <v>4.5274277892815781E-3</v>
      </c>
      <c r="AX249" s="10">
        <v>145</v>
      </c>
      <c r="AY249">
        <f>AX249-AX248</f>
        <v>0</v>
      </c>
      <c r="AZ249" s="22">
        <f>IFERROR(AX249/AX248,0)-1</f>
        <v>0</v>
      </c>
      <c r="BA249" s="35">
        <f>IFERROR(AX249/3.974,0)</f>
        <v>36.48716658278812</v>
      </c>
      <c r="BB249" s="51">
        <f>IFERROR(AX249/C249," ")</f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>IFERROR(BC249-BC248,0)</f>
        <v>41</v>
      </c>
      <c r="BE249" s="51">
        <f>IFERROR(BC249/BC248,0)-1</f>
        <v>2.1834061135370675E-3</v>
      </c>
      <c r="BF249" s="35">
        <f>IFERROR(BC249/3.974,0)</f>
        <v>4735.5309511826872</v>
      </c>
      <c r="BG249" s="35">
        <f>IFERROR(BC249/C249," ")</f>
        <v>0.13209560242866669</v>
      </c>
      <c r="BH249" s="45">
        <v>23820</v>
      </c>
      <c r="BI249" s="48">
        <f>IFERROR((BH249-BH248), 0)</f>
        <v>234</v>
      </c>
      <c r="BJ249" s="14">
        <v>57743</v>
      </c>
      <c r="BK249" s="48">
        <f>IFERROR((BJ249-BJ248),0)</f>
        <v>455</v>
      </c>
      <c r="BL249" s="14">
        <v>41718</v>
      </c>
      <c r="BM249" s="48">
        <f>IFERROR((BL249-BL248),0)</f>
        <v>333</v>
      </c>
      <c r="BN249" s="14">
        <v>15940</v>
      </c>
      <c r="BO249" s="48">
        <f>IFERROR((BN249-BN248),0)</f>
        <v>125</v>
      </c>
      <c r="BP249" s="14">
        <v>3244</v>
      </c>
      <c r="BQ249" s="48">
        <f>IFERROR((BP249-BP248),0)</f>
        <v>16</v>
      </c>
      <c r="BR249" s="16">
        <v>21</v>
      </c>
      <c r="BS249" s="24">
        <f>IFERROR((BR249-BR248),0)</f>
        <v>0</v>
      </c>
      <c r="BT249" s="16">
        <v>135</v>
      </c>
      <c r="BU249" s="24">
        <f>IFERROR((BT249-BT248),0)</f>
        <v>0</v>
      </c>
      <c r="BV249" s="16">
        <v>585</v>
      </c>
      <c r="BW249" s="24">
        <f>IFERROR((BV249-BV248),0)</f>
        <v>1</v>
      </c>
      <c r="BX249" s="16">
        <v>1362</v>
      </c>
      <c r="BY249" s="24">
        <f>IFERROR((BX249-BX248),0)</f>
        <v>4</v>
      </c>
      <c r="BZ249" s="21">
        <v>720</v>
      </c>
      <c r="CA249" s="27">
        <f>IFERROR((BZ249-BZ248),0)</f>
        <v>1</v>
      </c>
    </row>
    <row r="250" spans="1:79">
      <c r="A250" s="3">
        <v>44147</v>
      </c>
      <c r="B250" s="22">
        <v>44147</v>
      </c>
      <c r="C250" s="10">
        <v>143352</v>
      </c>
      <c r="D250">
        <f>IFERROR(C250-C249,"")</f>
        <v>887</v>
      </c>
      <c r="E250" s="10">
        <v>2830</v>
      </c>
      <c r="F250">
        <f>E250-E249</f>
        <v>7</v>
      </c>
      <c r="G250" s="10">
        <v>122070</v>
      </c>
      <c r="H250">
        <f>G250-G249</f>
        <v>1247</v>
      </c>
      <c r="I250">
        <f>+IFERROR(C250-E250-G250,"")</f>
        <v>18452</v>
      </c>
      <c r="J250">
        <f>+IFERROR(I250-I249,"")</f>
        <v>-367</v>
      </c>
      <c r="K250">
        <f>+IFERROR(E250/C250,"")</f>
        <v>1.9741615045482448E-2</v>
      </c>
      <c r="L250">
        <f>+IFERROR(G250/C250,"")</f>
        <v>0.85154026452368992</v>
      </c>
      <c r="M250">
        <f>+IFERROR(I250/C250,"")</f>
        <v>0.12871812043082762</v>
      </c>
      <c r="N250" s="22">
        <f>+IFERROR(D250/C250,"")</f>
        <v>6.1875662704391982E-3</v>
      </c>
      <c r="O250">
        <f>+IFERROR(F250/E250,"")</f>
        <v>2.4734982332155478E-3</v>
      </c>
      <c r="P250">
        <f>+IFERROR(H250/G250,"")</f>
        <v>1.0215450151552388E-2</v>
      </c>
      <c r="Q250">
        <f>+IFERROR(J250/I250,"")</f>
        <v>-1.9889442878820725E-2</v>
      </c>
      <c r="R250" s="22">
        <f>+IFERROR(C250/3.974,"")</f>
        <v>36072.471061902361</v>
      </c>
      <c r="S250" s="22">
        <f>+IFERROR(E250/3.974,"")</f>
        <v>712.12883744338194</v>
      </c>
      <c r="T250" s="22">
        <f>+IFERROR(G250/3.974,"")</f>
        <v>30717.161550075489</v>
      </c>
      <c r="U250" s="22">
        <f>+IFERROR(I250/3.974,"")</f>
        <v>4643.1806743834923</v>
      </c>
      <c r="V250" s="10">
        <v>740901</v>
      </c>
      <c r="W250">
        <f>V250-V249</f>
        <v>7093</v>
      </c>
      <c r="X250" s="22">
        <f>IFERROR(W250-W249,0)</f>
        <v>805</v>
      </c>
      <c r="Y250" s="35">
        <f>IFERROR(V250/3.974,0)</f>
        <v>186437.09109209862</v>
      </c>
      <c r="Z250" s="10">
        <v>593999</v>
      </c>
      <c r="AA250" s="2">
        <f>Z250-Z249</f>
        <v>6206</v>
      </c>
      <c r="AB250" s="29">
        <f>IFERROR(Z250/V250,0)</f>
        <v>0.80172519675368237</v>
      </c>
      <c r="AC250" s="32">
        <f>IFERROR(AA250-AA249,0)</f>
        <v>1081</v>
      </c>
      <c r="AD250">
        <f>V250-Z250</f>
        <v>146902</v>
      </c>
      <c r="AE250" s="1">
        <f>AD250-AD249</f>
        <v>887</v>
      </c>
      <c r="AF250" s="29">
        <f>IFERROR(AD250/V250,0)</f>
        <v>0.19827480324631766</v>
      </c>
      <c r="AG250" s="32">
        <f>IFERROR(AE250-AE249,0)</f>
        <v>-276</v>
      </c>
      <c r="AH250" s="34">
        <f>IFERROR(AE250/W250,0)</f>
        <v>0.1250528690258001</v>
      </c>
      <c r="AI250" s="34">
        <f>IFERROR(AD250/3.974,0)</f>
        <v>36965.77755410166</v>
      </c>
      <c r="AJ250" s="10">
        <v>17086</v>
      </c>
      <c r="AK250" s="2">
        <f>AJ250-AJ249</f>
        <v>-382</v>
      </c>
      <c r="AL250" s="2">
        <f>IFERROR(AJ250/AJ249,0)-1</f>
        <v>-2.1868559651935016E-2</v>
      </c>
      <c r="AM250" s="34">
        <f>IFERROR(AJ250/3.974,0)</f>
        <v>4299.4464016104675</v>
      </c>
      <c r="AN250" s="34">
        <f>IFERROR(AJ250/C250," ")</f>
        <v>0.11918912885763715</v>
      </c>
      <c r="AO250" s="10">
        <v>554</v>
      </c>
      <c r="AP250">
        <f>AO250-AO249</f>
        <v>-7</v>
      </c>
      <c r="AQ250">
        <f>IFERROR(AO250/AO249,0)-1</f>
        <v>-1.2477718360071277E-2</v>
      </c>
      <c r="AR250" s="34">
        <f>IFERROR(AO250/3.974,0)</f>
        <v>139.40613990941117</v>
      </c>
      <c r="AS250" s="10">
        <v>658</v>
      </c>
      <c r="AT250" s="2">
        <f>AS250-AS249</f>
        <v>13</v>
      </c>
      <c r="AU250" s="2">
        <f>IFERROR(AS250/AS249,0)-1</f>
        <v>2.0155038759689825E-2</v>
      </c>
      <c r="AV250" s="34">
        <f>IFERROR(AS250/3.974,0)</f>
        <v>165.57624559637645</v>
      </c>
      <c r="AW250" s="80">
        <f>IFERROR(AS250/C250," ")</f>
        <v>4.5900998939672972E-3</v>
      </c>
      <c r="AX250" s="10">
        <v>154</v>
      </c>
      <c r="AY250">
        <f>AX250-AX249</f>
        <v>9</v>
      </c>
      <c r="AZ250" s="22">
        <f>IFERROR(AX250/AX249,0)-1</f>
        <v>6.2068965517241281E-2</v>
      </c>
      <c r="BA250" s="35">
        <f>IFERROR(AX250/3.974,0)</f>
        <v>38.751887267237038</v>
      </c>
      <c r="BB250" s="51">
        <f>IFERROR(AX250/C250," ")</f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>IFERROR(BC250-BC249,0)</f>
        <v>-367</v>
      </c>
      <c r="BE250" s="51">
        <f>IFERROR(BC250/BC249,0)-1</f>
        <v>-1.9501567564695232E-2</v>
      </c>
      <c r="BF250" s="35">
        <f>IFERROR(BC250/3.974,0)</f>
        <v>4643.1806743834923</v>
      </c>
      <c r="BG250" s="35">
        <f>IFERROR(BC250/C250," ")</f>
        <v>0.12871812043082762</v>
      </c>
      <c r="BH250" s="45">
        <v>23984</v>
      </c>
      <c r="BI250" s="48">
        <f>IFERROR((BH250-BH249), 0)</f>
        <v>164</v>
      </c>
      <c r="BJ250" s="14">
        <v>58089</v>
      </c>
      <c r="BK250" s="48">
        <f>IFERROR((BJ250-BJ249),0)</f>
        <v>346</v>
      </c>
      <c r="BL250" s="14">
        <v>41959</v>
      </c>
      <c r="BM250" s="48">
        <f>IFERROR((BL250-BL249),0)</f>
        <v>241</v>
      </c>
      <c r="BN250" s="14">
        <v>16046</v>
      </c>
      <c r="BO250" s="48">
        <f>IFERROR((BN250-BN249),0)</f>
        <v>106</v>
      </c>
      <c r="BP250" s="14">
        <v>3274</v>
      </c>
      <c r="BQ250" s="48">
        <f>IFERROR((BP250-BP249),0)</f>
        <v>30</v>
      </c>
      <c r="BR250" s="16">
        <v>21</v>
      </c>
      <c r="BS250" s="24">
        <f>IFERROR((BR250-BR249),0)</f>
        <v>0</v>
      </c>
      <c r="BT250" s="16">
        <v>136</v>
      </c>
      <c r="BU250" s="24">
        <f>IFERROR((BT250-BT249),0)</f>
        <v>1</v>
      </c>
      <c r="BV250" s="16">
        <v>586</v>
      </c>
      <c r="BW250" s="24">
        <f>IFERROR((BV250-BV249),0)</f>
        <v>1</v>
      </c>
      <c r="BX250" s="16">
        <v>1365</v>
      </c>
      <c r="BY250" s="24">
        <f>IFERROR((BX250-BX249),0)</f>
        <v>3</v>
      </c>
      <c r="BZ250" s="21">
        <v>722</v>
      </c>
      <c r="CA250" s="27">
        <f>IFERROR((BZ250-BZ249),0)</f>
        <v>2</v>
      </c>
    </row>
    <row r="251" spans="1:79">
      <c r="A251" s="3">
        <v>44148</v>
      </c>
      <c r="B251" s="22">
        <v>44148</v>
      </c>
      <c r="C251" s="10">
        <v>144477</v>
      </c>
      <c r="D251">
        <f>IFERROR(C251-C250,"")</f>
        <v>1125</v>
      </c>
      <c r="E251" s="10">
        <v>2856</v>
      </c>
      <c r="F251">
        <f>E251-E250</f>
        <v>26</v>
      </c>
      <c r="G251" s="10">
        <v>123229</v>
      </c>
      <c r="H251">
        <f>G251-G250</f>
        <v>1159</v>
      </c>
      <c r="I251">
        <f>+IFERROR(C251-E251-G251,"")</f>
        <v>18392</v>
      </c>
      <c r="J251">
        <f>+IFERROR(I251-I250,"")</f>
        <v>-60</v>
      </c>
      <c r="K251">
        <f>+IFERROR(E251/C251,"")</f>
        <v>1.9767852322515003E-2</v>
      </c>
      <c r="L251">
        <f>+IFERROR(G251/C251,"")</f>
        <v>0.85293160849131699</v>
      </c>
      <c r="M251">
        <f>+IFERROR(I251/C251,"")</f>
        <v>0.12730053918616804</v>
      </c>
      <c r="N251" s="22">
        <f>+IFERROR(D251/C251,"")</f>
        <v>7.786706534604124E-3</v>
      </c>
      <c r="O251">
        <f>+IFERROR(F251/E251,"")</f>
        <v>9.1036414565826337E-3</v>
      </c>
      <c r="P251">
        <f>+IFERROR(H251/G251,"")</f>
        <v>9.4052536334791326E-3</v>
      </c>
      <c r="Q251">
        <f>+IFERROR(J251/I251,"")</f>
        <v>-3.2622879512831664E-3</v>
      </c>
      <c r="R251" s="22">
        <f>+IFERROR(C251/3.974,"")</f>
        <v>36355.56114745848</v>
      </c>
      <c r="S251" s="22">
        <f>+IFERROR(E251/3.974,"")</f>
        <v>718.67136386512323</v>
      </c>
      <c r="T251" s="22">
        <f>+IFERROR(G251/3.974,"")</f>
        <v>31008.80724710619</v>
      </c>
      <c r="U251" s="22">
        <f>+IFERROR(I251/3.974,"")</f>
        <v>4628.0825364871662</v>
      </c>
      <c r="V251" s="10">
        <v>750055</v>
      </c>
      <c r="W251">
        <f>V251-V250</f>
        <v>9154</v>
      </c>
      <c r="X251" s="22">
        <f>IFERROR(W251-W250,0)</f>
        <v>2061</v>
      </c>
      <c r="Y251" s="35">
        <f>IFERROR(V251/3.974,0)</f>
        <v>188740.5636638148</v>
      </c>
      <c r="Z251" s="10">
        <v>602028</v>
      </c>
      <c r="AA251" s="2">
        <f>Z251-Z250</f>
        <v>8029</v>
      </c>
      <c r="AB251" s="29">
        <f>IFERROR(Z251/V251,0)</f>
        <v>0.80264513935644721</v>
      </c>
      <c r="AC251" s="32">
        <f>IFERROR(AA251-AA250,0)</f>
        <v>1823</v>
      </c>
      <c r="AD251">
        <f>V251-Z251</f>
        <v>148027</v>
      </c>
      <c r="AE251" s="1">
        <f>AD251-AD250</f>
        <v>1125</v>
      </c>
      <c r="AF251" s="29">
        <f>IFERROR(AD251/V251,0)</f>
        <v>0.19735486064355282</v>
      </c>
      <c r="AG251" s="32">
        <f>IFERROR(AE251-AE250,0)</f>
        <v>238</v>
      </c>
      <c r="AH251" s="34">
        <f>IFERROR(AE251/W251,0)</f>
        <v>0.1228970941664846</v>
      </c>
      <c r="AI251" s="34">
        <f>IFERROR(AD251/3.974,0)</f>
        <v>37248.867639657772</v>
      </c>
      <c r="AJ251" s="10">
        <v>17560</v>
      </c>
      <c r="AK251" s="2">
        <f>AJ251-AJ250</f>
        <v>474</v>
      </c>
      <c r="AL251" s="2">
        <f>IFERROR(AJ251/AJ250,0)-1</f>
        <v>2.7742011003160538E-2</v>
      </c>
      <c r="AM251" s="34">
        <f>IFERROR(AJ251/3.974,0)</f>
        <v>4418.7216909914441</v>
      </c>
      <c r="AN251" s="34">
        <f>IFERROR(AJ251/C251," ")</f>
        <v>0.12154183710902081</v>
      </c>
      <c r="AO251" s="10">
        <v>572</v>
      </c>
      <c r="AP251">
        <f>AO251-AO250</f>
        <v>18</v>
      </c>
      <c r="AQ251">
        <f>IFERROR(AO251/AO250,0)-1</f>
        <v>3.2490974729241895E-2</v>
      </c>
      <c r="AR251" s="34">
        <f>IFERROR(AO251/3.974,0)</f>
        <v>143.935581278309</v>
      </c>
      <c r="AS251" s="10">
        <v>683</v>
      </c>
      <c r="AT251" s="2">
        <f>AS251-AS250</f>
        <v>25</v>
      </c>
      <c r="AU251" s="2">
        <f>IFERROR(AS251/AS250,0)-1</f>
        <v>3.7993920972644313E-2</v>
      </c>
      <c r="AV251" s="34">
        <f>IFERROR(AS251/3.974,0)</f>
        <v>171.86713638651233</v>
      </c>
      <c r="AW251" s="80">
        <f>IFERROR(AS251/C251," ")</f>
        <v>4.7273960561196593E-3</v>
      </c>
      <c r="AX251" s="10">
        <v>149</v>
      </c>
      <c r="AY251">
        <f>AX251-AX250</f>
        <v>-5</v>
      </c>
      <c r="AZ251" s="22">
        <f>IFERROR(AX251/AX250,0)-1</f>
        <v>-3.2467532467532423E-2</v>
      </c>
      <c r="BA251" s="35">
        <f>IFERROR(AX251/3.974,0)</f>
        <v>37.49370910920986</v>
      </c>
      <c r="BB251" s="51">
        <f>IFERROR(AX251/C251," ")</f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>IFERROR(BC251-BC250,0)</f>
        <v>512</v>
      </c>
      <c r="BE251" s="51">
        <f>IFERROR(BC251/BC250,0)-1</f>
        <v>2.7747669629308414E-2</v>
      </c>
      <c r="BF251" s="35">
        <f>IFERROR(BC251/3.974,0)</f>
        <v>4772.0181177654749</v>
      </c>
      <c r="BG251" s="35">
        <f>IFERROR(BC251/C251," ")</f>
        <v>0.13125964686420677</v>
      </c>
      <c r="BH251" s="45">
        <v>24200</v>
      </c>
      <c r="BI251" s="48">
        <f>IFERROR((BH251-BH250), 0)</f>
        <v>216</v>
      </c>
      <c r="BJ251" s="14">
        <v>58532</v>
      </c>
      <c r="BK251" s="48">
        <f>IFERROR((BJ251-BJ250),0)</f>
        <v>443</v>
      </c>
      <c r="BL251" s="14">
        <v>42272</v>
      </c>
      <c r="BM251" s="48">
        <f>IFERROR((BL251-BL250),0)</f>
        <v>313</v>
      </c>
      <c r="BN251" s="14">
        <v>16177</v>
      </c>
      <c r="BO251" s="48">
        <f>IFERROR((BN251-BN250),0)</f>
        <v>131</v>
      </c>
      <c r="BP251" s="14">
        <v>3296</v>
      </c>
      <c r="BQ251" s="48">
        <f>IFERROR((BP251-BP250),0)</f>
        <v>22</v>
      </c>
      <c r="BR251" s="16">
        <v>21</v>
      </c>
      <c r="BS251" s="24">
        <f>IFERROR((BR251-BR250),0)</f>
        <v>0</v>
      </c>
      <c r="BT251" s="16">
        <v>137</v>
      </c>
      <c r="BU251" s="24">
        <f>IFERROR((BT251-BT250),0)</f>
        <v>1</v>
      </c>
      <c r="BV251" s="16">
        <v>587</v>
      </c>
      <c r="BW251" s="24">
        <f>IFERROR((BV251-BV250),0)</f>
        <v>1</v>
      </c>
      <c r="BX251" s="16">
        <v>1381</v>
      </c>
      <c r="BY251" s="24">
        <f>IFERROR((BX251-BX250),0)</f>
        <v>16</v>
      </c>
      <c r="BZ251" s="21">
        <v>730</v>
      </c>
      <c r="CA251" s="27">
        <f>IFERROR((BZ251-BZ250),0)</f>
        <v>8</v>
      </c>
    </row>
    <row r="252" spans="1:79">
      <c r="A252" s="3">
        <v>44149</v>
      </c>
      <c r="B252" s="22">
        <v>44149</v>
      </c>
      <c r="C252" s="10">
        <v>145309</v>
      </c>
      <c r="D252">
        <f>IFERROR(C252-C251,"")</f>
        <v>832</v>
      </c>
      <c r="E252" s="10">
        <v>2867</v>
      </c>
      <c r="F252">
        <f>E252-E251</f>
        <v>11</v>
      </c>
      <c r="G252" s="10">
        <v>124271</v>
      </c>
      <c r="H252">
        <f>G252-G251</f>
        <v>1042</v>
      </c>
      <c r="I252">
        <f>+IFERROR(C252-E252-G252,"")</f>
        <v>18171</v>
      </c>
      <c r="J252">
        <f>+IFERROR(I252-I251,"")</f>
        <v>-221</v>
      </c>
      <c r="K252">
        <f>+IFERROR(E252/C252,"")</f>
        <v>1.9730367699178991E-2</v>
      </c>
      <c r="L252">
        <f>+IFERROR(G252/C252,"")</f>
        <v>0.85521887839018917</v>
      </c>
      <c r="M252">
        <f>+IFERROR(I252/C252,"")</f>
        <v>0.12505075391063183</v>
      </c>
      <c r="N252" s="22">
        <f>+IFERROR(D252/C252,"")</f>
        <v>5.7257293078887064E-3</v>
      </c>
      <c r="O252">
        <f>+IFERROR(F252/E252,"")</f>
        <v>3.8367631670735963E-3</v>
      </c>
      <c r="P252">
        <f>+IFERROR(H252/G252,"")</f>
        <v>8.384900741122225E-3</v>
      </c>
      <c r="Q252">
        <f>+IFERROR(J252/I252,"")</f>
        <v>-1.2162236530735789E-2</v>
      </c>
      <c r="R252" s="22">
        <f>+IFERROR(C252/3.974,"")</f>
        <v>36564.921992954201</v>
      </c>
      <c r="S252" s="22">
        <f>+IFERROR(E252/3.974,"")</f>
        <v>721.43935581278311</v>
      </c>
      <c r="T252" s="22">
        <f>+IFERROR(G252/3.974,"")</f>
        <v>31271.011575239052</v>
      </c>
      <c r="U252" s="22">
        <f>+IFERROR(I252/3.974,"")</f>
        <v>4572.4710619023654</v>
      </c>
      <c r="V252" s="10">
        <v>755576</v>
      </c>
      <c r="W252">
        <f>V252-V251</f>
        <v>5521</v>
      </c>
      <c r="X252" s="22">
        <f>IFERROR(W252-W251,0)</f>
        <v>-3633</v>
      </c>
      <c r="Y252" s="35">
        <f>IFERROR(V252/3.974,0)</f>
        <v>190129.8439859084</v>
      </c>
      <c r="Z252" s="10">
        <v>606717</v>
      </c>
      <c r="AA252" s="2">
        <f>Z252-Z251</f>
        <v>4689</v>
      </c>
      <c r="AB252" s="29">
        <f>IFERROR(Z252/V252,0)</f>
        <v>0.80298606625938362</v>
      </c>
      <c r="AC252" s="32">
        <f>IFERROR(AA252-AA251,0)</f>
        <v>-3340</v>
      </c>
      <c r="AD252">
        <f>V252-Z252</f>
        <v>148859</v>
      </c>
      <c r="AE252" s="1">
        <f>AD252-AD251</f>
        <v>832</v>
      </c>
      <c r="AF252" s="29">
        <f>IFERROR(AD252/V252,0)</f>
        <v>0.19701393374061643</v>
      </c>
      <c r="AG252" s="32">
        <f>IFERROR(AE252-AE251,0)</f>
        <v>-293</v>
      </c>
      <c r="AH252" s="34">
        <f>IFERROR(AE252/W252,0)</f>
        <v>0.15069733743886976</v>
      </c>
      <c r="AI252" s="34">
        <f>IFERROR(AD252/3.974,0)</f>
        <v>37458.228485153493</v>
      </c>
      <c r="AJ252" s="10">
        <v>16823</v>
      </c>
      <c r="AK252" s="2">
        <f>AJ252-AJ251</f>
        <v>-737</v>
      </c>
      <c r="AL252" s="2">
        <f>IFERROR(AJ252/AJ251,0)-1</f>
        <v>-4.1970387243735807E-2</v>
      </c>
      <c r="AM252" s="34">
        <f>IFERROR(AJ252/3.974,0)</f>
        <v>4233.2662304982387</v>
      </c>
      <c r="AN252" s="34">
        <f>IFERROR(AJ252/C252," ")</f>
        <v>0.11577397133006215</v>
      </c>
      <c r="AO252" s="10">
        <v>551</v>
      </c>
      <c r="AP252">
        <f>AO252-AO251</f>
        <v>-21</v>
      </c>
      <c r="AQ252">
        <f>IFERROR(AO252/AO251,0)-1</f>
        <v>-3.6713286713286664E-2</v>
      </c>
      <c r="AR252" s="34">
        <f>IFERROR(AO252/3.974,0)</f>
        <v>138.65123301459485</v>
      </c>
      <c r="AS252" s="10">
        <v>651</v>
      </c>
      <c r="AT252" s="2">
        <f>AS252-AS251</f>
        <v>-32</v>
      </c>
      <c r="AU252" s="2">
        <f>IFERROR(AS252/AS251,0)-1</f>
        <v>-4.6852122986822842E-2</v>
      </c>
      <c r="AV252" s="34">
        <f>IFERROR(AS252/3.974,0)</f>
        <v>163.81479617513838</v>
      </c>
      <c r="AW252" s="80">
        <f>IFERROR(AS252/C252," ")</f>
        <v>4.4801079079754176E-3</v>
      </c>
      <c r="AX252" s="10">
        <v>146</v>
      </c>
      <c r="AY252">
        <f>AX252-AX251</f>
        <v>-3</v>
      </c>
      <c r="AZ252" s="22">
        <f>IFERROR(AX252/AX251,0)-1</f>
        <v>-2.0134228187919434E-2</v>
      </c>
      <c r="BA252" s="35">
        <f>IFERROR(AX252/3.974,0)</f>
        <v>36.738802214393559</v>
      </c>
      <c r="BB252" s="51">
        <f>IFERROR(AX252/C252," ")</f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>IFERROR(BC252-BC251,0)</f>
        <v>-793</v>
      </c>
      <c r="BE252" s="51">
        <f>IFERROR(BC252/BC251,0)-1</f>
        <v>-4.1816072558531925E-2</v>
      </c>
      <c r="BF252" s="35">
        <f>IFERROR(BC252/3.974,0)</f>
        <v>4572.4710619023654</v>
      </c>
      <c r="BG252" s="35">
        <f>IFERROR(BC252/C252," ")</f>
        <v>0.12505075391063183</v>
      </c>
      <c r="BH252" s="45">
        <v>24364</v>
      </c>
      <c r="BI252" s="48">
        <f>IFERROR((BH252-BH251), 0)</f>
        <v>164</v>
      </c>
      <c r="BJ252" s="14">
        <v>58859</v>
      </c>
      <c r="BK252" s="48">
        <f>IFERROR((BJ252-BJ251),0)</f>
        <v>327</v>
      </c>
      <c r="BL252" s="14">
        <v>42513</v>
      </c>
      <c r="BM252" s="48">
        <f>IFERROR((BL252-BL251),0)</f>
        <v>241</v>
      </c>
      <c r="BN252" s="14">
        <v>16266</v>
      </c>
      <c r="BO252" s="48">
        <f>IFERROR((BN252-BN251),0)</f>
        <v>89</v>
      </c>
      <c r="BP252" s="14">
        <v>3307</v>
      </c>
      <c r="BQ252" s="48">
        <f>IFERROR((BP252-BP251),0)</f>
        <v>11</v>
      </c>
      <c r="BR252" s="16">
        <v>21</v>
      </c>
      <c r="BS252" s="24">
        <f>IFERROR((BR252-BR251),0)</f>
        <v>0</v>
      </c>
      <c r="BT252" s="16">
        <v>138</v>
      </c>
      <c r="BU252" s="24">
        <f>IFERROR((BT252-BT251),0)</f>
        <v>1</v>
      </c>
      <c r="BV252" s="16">
        <v>590</v>
      </c>
      <c r="BW252" s="24">
        <f>IFERROR((BV252-BV251),0)</f>
        <v>3</v>
      </c>
      <c r="BX252" s="16">
        <v>1386</v>
      </c>
      <c r="BY252" s="24">
        <f>IFERROR((BX252-BX251),0)</f>
        <v>5</v>
      </c>
      <c r="BZ252" s="21">
        <v>732</v>
      </c>
      <c r="CA252" s="27">
        <f>IFERROR((BZ252-BZ251),0)</f>
        <v>2</v>
      </c>
    </row>
    <row r="253" spans="1:79">
      <c r="A253" s="3">
        <v>44150</v>
      </c>
      <c r="B253" s="22">
        <v>44150</v>
      </c>
      <c r="C253" s="10">
        <v>146653</v>
      </c>
      <c r="D253">
        <f>IFERROR(C253-C252,"")</f>
        <v>1344</v>
      </c>
      <c r="E253" s="10">
        <v>2873</v>
      </c>
      <c r="F253">
        <f>E253-E252</f>
        <v>6</v>
      </c>
      <c r="G253" s="10">
        <v>125370</v>
      </c>
      <c r="H253">
        <f>G253-G252</f>
        <v>1099</v>
      </c>
      <c r="I253">
        <f>+IFERROR(C253-E253-G253,"")</f>
        <v>18410</v>
      </c>
      <c r="J253">
        <f>+IFERROR(I253-I252,"")</f>
        <v>239</v>
      </c>
      <c r="K253">
        <f>+IFERROR(E253/C253,"")</f>
        <v>1.9590461838489497E-2</v>
      </c>
      <c r="L253">
        <f>+IFERROR(G253/C253,"")</f>
        <v>0.85487511336283606</v>
      </c>
      <c r="M253">
        <f>+IFERROR(I253/C253,"")</f>
        <v>0.12553442479867441</v>
      </c>
      <c r="N253" s="22">
        <f>+IFERROR(D253/C253,"")</f>
        <v>9.1644903275077908E-3</v>
      </c>
      <c r="O253">
        <f>+IFERROR(F253/E253,"")</f>
        <v>2.0884093282283328E-3</v>
      </c>
      <c r="P253">
        <f>+IFERROR(H253/G253,"")</f>
        <v>8.7660524846454486E-3</v>
      </c>
      <c r="Q253">
        <f>+IFERROR(J253/I253,"")</f>
        <v>1.2982074959261271E-2</v>
      </c>
      <c r="R253" s="22">
        <f>+IFERROR(C253/3.974,"")</f>
        <v>36903.120281831907</v>
      </c>
      <c r="S253" s="22">
        <f>+IFERROR(E253/3.974,"")</f>
        <v>722.94916960241562</v>
      </c>
      <c r="T253" s="22">
        <f>+IFERROR(G253/3.974,"")</f>
        <v>31547.559134373427</v>
      </c>
      <c r="U253" s="22">
        <f>+IFERROR(I253/3.974,"")</f>
        <v>4632.6119778560642</v>
      </c>
      <c r="V253" s="10">
        <v>765482</v>
      </c>
      <c r="W253">
        <f>V253-V252</f>
        <v>9906</v>
      </c>
      <c r="X253" s="22">
        <f>IFERROR(W253-W252,0)</f>
        <v>4385</v>
      </c>
      <c r="Y253" s="35">
        <f>IFERROR(V253/3.974,0)</f>
        <v>192622.54655259184</v>
      </c>
      <c r="Z253" s="10">
        <v>615279</v>
      </c>
      <c r="AA253" s="2">
        <f>Z253-Z252</f>
        <v>8562</v>
      </c>
      <c r="AB253" s="29">
        <f>IFERROR(Z253/V253,0)</f>
        <v>0.8037798406755482</v>
      </c>
      <c r="AC253" s="32">
        <f>IFERROR(AA253-AA252,0)</f>
        <v>3873</v>
      </c>
      <c r="AD253">
        <f>V253-Z253</f>
        <v>150203</v>
      </c>
      <c r="AE253" s="1">
        <f>AD253-AD252</f>
        <v>1344</v>
      </c>
      <c r="AF253" s="29">
        <f>IFERROR(AD253/V253,0)</f>
        <v>0.19622015932445178</v>
      </c>
      <c r="AG253" s="32">
        <f>IFERROR(AE253-AE252,0)</f>
        <v>512</v>
      </c>
      <c r="AH253" s="34">
        <f>IFERROR(AE253/W253,0)</f>
        <v>0.13567534827377348</v>
      </c>
      <c r="AI253" s="34">
        <f>IFERROR(AD253/3.974,0)</f>
        <v>37796.426774031199</v>
      </c>
      <c r="AJ253" s="10">
        <v>17015</v>
      </c>
      <c r="AK253" s="2">
        <f>AJ253-AJ252</f>
        <v>192</v>
      </c>
      <c r="AL253" s="2">
        <f>IFERROR(AJ253/AJ252,0)-1</f>
        <v>1.1412946561255355E-2</v>
      </c>
      <c r="AM253" s="34">
        <f>IFERROR(AJ253/3.974,0)</f>
        <v>4281.5802717664819</v>
      </c>
      <c r="AN253" s="34">
        <f>IFERROR(AJ253/C253," ")</f>
        <v>0.11602217479356031</v>
      </c>
      <c r="AO253" s="10">
        <v>567</v>
      </c>
      <c r="AP253">
        <f>AO253-AO252</f>
        <v>16</v>
      </c>
      <c r="AQ253">
        <f>IFERROR(AO253/AO252,0)-1</f>
        <v>2.9038112522685955E-2</v>
      </c>
      <c r="AR253" s="34">
        <f>IFERROR(AO253/3.974,0)</f>
        <v>142.67740312028184</v>
      </c>
      <c r="AS253" s="10">
        <v>675</v>
      </c>
      <c r="AT253" s="2">
        <f>AS253-AS252</f>
        <v>24</v>
      </c>
      <c r="AU253" s="2">
        <f>IFERROR(AS253/AS252,0)-1</f>
        <v>3.6866359447004671E-2</v>
      </c>
      <c r="AV253" s="34">
        <f>IFERROR(AS253/3.974,0)</f>
        <v>169.85405133366885</v>
      </c>
      <c r="AW253" s="80">
        <f>IFERROR(AS253/C253," ")</f>
        <v>4.6027016153777963E-3</v>
      </c>
      <c r="AX253" s="10">
        <v>153</v>
      </c>
      <c r="AY253">
        <f>AX253-AX252</f>
        <v>7</v>
      </c>
      <c r="AZ253" s="22">
        <f>IFERROR(AX253/AX252,0)-1</f>
        <v>4.7945205479452024E-2</v>
      </c>
      <c r="BA253" s="35">
        <f>IFERROR(AX253/3.974,0)</f>
        <v>38.500251635631606</v>
      </c>
      <c r="BB253" s="51">
        <f>IFERROR(AX253/C253," ")</f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>IFERROR(BC253-BC252,0)</f>
        <v>239</v>
      </c>
      <c r="BE253" s="51">
        <f>IFERROR(BC253/BC252,0)-1</f>
        <v>1.3152825931429302E-2</v>
      </c>
      <c r="BF253" s="35">
        <f>IFERROR(BC253/3.974,0)</f>
        <v>4632.6119778560642</v>
      </c>
      <c r="BG253" s="35">
        <f>IFERROR(BC253/C253," ")</f>
        <v>0.12553442479867441</v>
      </c>
      <c r="BH253" s="45">
        <v>24648</v>
      </c>
      <c r="BI253" s="48">
        <f>IFERROR((BH253-BH252), 0)</f>
        <v>284</v>
      </c>
      <c r="BJ253" s="14">
        <v>59332</v>
      </c>
      <c r="BK253" s="48">
        <f>IFERROR((BJ253-BJ252),0)</f>
        <v>473</v>
      </c>
      <c r="BL253" s="14">
        <v>42884</v>
      </c>
      <c r="BM253" s="48">
        <f>IFERROR((BL253-BL252),0)</f>
        <v>371</v>
      </c>
      <c r="BN253" s="14">
        <v>16458</v>
      </c>
      <c r="BO253" s="48">
        <f>IFERROR((BN253-BN252),0)</f>
        <v>192</v>
      </c>
      <c r="BP253" s="14">
        <v>3331</v>
      </c>
      <c r="BQ253" s="48">
        <f>IFERROR((BP253-BP252),0)</f>
        <v>24</v>
      </c>
      <c r="BR253" s="16">
        <v>21</v>
      </c>
      <c r="BS253" s="24">
        <f>IFERROR((BR253-BR252),0)</f>
        <v>0</v>
      </c>
      <c r="BT253" s="16">
        <v>138</v>
      </c>
      <c r="BU253" s="24">
        <f>IFERROR((BT253-BT252),0)</f>
        <v>0</v>
      </c>
      <c r="BV253" s="16">
        <v>591</v>
      </c>
      <c r="BW253" s="24">
        <f>IFERROR((BV253-BV252),0)</f>
        <v>1</v>
      </c>
      <c r="BX253" s="16">
        <v>1388</v>
      </c>
      <c r="BY253" s="24">
        <f>IFERROR((BX253-BX252),0)</f>
        <v>2</v>
      </c>
      <c r="BZ253" s="21">
        <v>735</v>
      </c>
      <c r="CA253" s="27">
        <f>IFERROR((BZ253-BZ252),0)</f>
        <v>3</v>
      </c>
    </row>
    <row r="254" spans="1:79">
      <c r="A254" s="3">
        <v>44151</v>
      </c>
      <c r="B254" s="22">
        <v>44151</v>
      </c>
      <c r="C254" s="10">
        <v>147667</v>
      </c>
      <c r="D254">
        <f>IFERROR(C254-C253,"")</f>
        <v>1014</v>
      </c>
      <c r="E254" s="10">
        <v>2881</v>
      </c>
      <c r="F254">
        <f>E254-E253</f>
        <v>8</v>
      </c>
      <c r="G254" s="10">
        <v>126746</v>
      </c>
      <c r="H254">
        <f>G254-G253</f>
        <v>1376</v>
      </c>
      <c r="I254">
        <f>+IFERROR(C254-E254-G254,"")</f>
        <v>18040</v>
      </c>
      <c r="J254">
        <f>+IFERROR(I254-I253,"")</f>
        <v>-370</v>
      </c>
      <c r="K254">
        <f>+IFERROR(E254/C254,"")</f>
        <v>1.9510113972654688E-2</v>
      </c>
      <c r="L254">
        <f>+IFERROR(G254/C254,"")</f>
        <v>0.85832311890943813</v>
      </c>
      <c r="M254">
        <f>+IFERROR(I254/C254,"")</f>
        <v>0.12216676711790718</v>
      </c>
      <c r="N254" s="22">
        <f>+IFERROR(D254/C254,"")</f>
        <v>6.8668016550752706E-3</v>
      </c>
      <c r="O254">
        <f>+IFERROR(F254/E254,"")</f>
        <v>2.7768136063866713E-3</v>
      </c>
      <c r="P254">
        <f>+IFERROR(H254/G254,"")</f>
        <v>1.0856358386063466E-2</v>
      </c>
      <c r="Q254">
        <f>+IFERROR(J254/I254,"")</f>
        <v>-2.0509977827050999E-2</v>
      </c>
      <c r="R254" s="22">
        <f>+IFERROR(C254/3.974,"")</f>
        <v>37158.278812279816</v>
      </c>
      <c r="S254" s="22">
        <f>+IFERROR(E254/3.974,"")</f>
        <v>724.96225465525913</v>
      </c>
      <c r="T254" s="22">
        <f>+IFERROR(G254/3.974,"")</f>
        <v>31893.809763462505</v>
      </c>
      <c r="U254" s="22">
        <f>+IFERROR(I254/3.974,"")</f>
        <v>4539.5067941620528</v>
      </c>
      <c r="V254" s="10">
        <v>772702</v>
      </c>
      <c r="W254">
        <f>V254-V253</f>
        <v>7220</v>
      </c>
      <c r="X254" s="22">
        <f>IFERROR(W254-W253,0)</f>
        <v>-2686</v>
      </c>
      <c r="Y254" s="35">
        <f>IFERROR(V254/3.974,0)</f>
        <v>194439.35581278309</v>
      </c>
      <c r="Z254" s="10">
        <v>621485</v>
      </c>
      <c r="AA254" s="2">
        <f>Z254-Z253</f>
        <v>6206</v>
      </c>
      <c r="AB254" s="29">
        <f>IFERROR(Z254/V254,0)</f>
        <v>0.80430101125660347</v>
      </c>
      <c r="AC254" s="32">
        <f>IFERROR(AA254-AA253,0)</f>
        <v>-2356</v>
      </c>
      <c r="AD254">
        <f>V254-Z254</f>
        <v>151217</v>
      </c>
      <c r="AE254" s="1">
        <f>AD254-AD253</f>
        <v>1014</v>
      </c>
      <c r="AF254" s="29">
        <f>IFERROR(AD254/V254,0)</f>
        <v>0.19569898874339656</v>
      </c>
      <c r="AG254" s="32">
        <f>IFERROR(AE254-AE253,0)</f>
        <v>-330</v>
      </c>
      <c r="AH254" s="34">
        <f>IFERROR(AE254/W254,0)</f>
        <v>0.14044321329639889</v>
      </c>
      <c r="AI254" s="34">
        <f>IFERROR(AD254/3.974,0)</f>
        <v>38051.585304479115</v>
      </c>
      <c r="AJ254" s="10">
        <v>16561</v>
      </c>
      <c r="AK254" s="2">
        <f>AJ254-AJ253</f>
        <v>-454</v>
      </c>
      <c r="AL254" s="2">
        <f>IFERROR(AJ254/AJ253,0)-1</f>
        <v>-2.6682339112547804E-2</v>
      </c>
      <c r="AM254" s="34">
        <f>IFERROR(AJ254/3.974,0)</f>
        <v>4167.3376950176144</v>
      </c>
      <c r="AN254" s="34">
        <f>IFERROR(AJ254/C254," ")</f>
        <v>0.11215098837248674</v>
      </c>
      <c r="AO254" s="10">
        <v>608</v>
      </c>
      <c r="AP254">
        <f>AO254-AO253</f>
        <v>41</v>
      </c>
      <c r="AQ254">
        <f>IFERROR(AO254/AO253,0)-1</f>
        <v>7.2310405643738918E-2</v>
      </c>
      <c r="AR254" s="34">
        <f>IFERROR(AO254/3.974,0)</f>
        <v>152.99446401610467</v>
      </c>
      <c r="AS254" s="10">
        <v>710</v>
      </c>
      <c r="AT254" s="2">
        <f>AS254-AS253</f>
        <v>35</v>
      </c>
      <c r="AU254" s="2">
        <f>IFERROR(AS254/AS253,0)-1</f>
        <v>5.1851851851851816E-2</v>
      </c>
      <c r="AV254" s="34">
        <f>IFERROR(AS254/3.974,0)</f>
        <v>178.66129843985908</v>
      </c>
      <c r="AW254" s="80">
        <f>IFERROR(AS254/C254," ")</f>
        <v>4.8081155573012251E-3</v>
      </c>
      <c r="AX254" s="10">
        <v>161</v>
      </c>
      <c r="AY254">
        <f>AX254-AX253</f>
        <v>8</v>
      </c>
      <c r="AZ254" s="22">
        <f>IFERROR(AX254/AX253,0)-1</f>
        <v>5.2287581699346442E-2</v>
      </c>
      <c r="BA254" s="35">
        <f>IFERROR(AX254/3.974,0)</f>
        <v>40.513336688475086</v>
      </c>
      <c r="BB254" s="51">
        <f>IFERROR(AX254/C254," ")</f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>IFERROR(BC254-BC253,0)</f>
        <v>-370</v>
      </c>
      <c r="BE254" s="51">
        <f>IFERROR(BC254/BC253,0)-1</f>
        <v>-2.0097772949484005E-2</v>
      </c>
      <c r="BF254" s="35">
        <f>IFERROR(BC254/3.974,0)</f>
        <v>4539.5067941620528</v>
      </c>
      <c r="BG254" s="35">
        <f>IFERROR(BC254/C254," ")</f>
        <v>0.12216676711790718</v>
      </c>
      <c r="BH254" s="45">
        <v>24866</v>
      </c>
      <c r="BI254" s="48">
        <f>IFERROR((BH254-BH253), 0)</f>
        <v>218</v>
      </c>
      <c r="BJ254" s="14">
        <v>59728</v>
      </c>
      <c r="BK254" s="48">
        <f>IFERROR((BJ254-BJ253),0)</f>
        <v>396</v>
      </c>
      <c r="BL254" s="14">
        <v>43154</v>
      </c>
      <c r="BM254" s="48">
        <f>IFERROR((BL254-BL253),0)</f>
        <v>270</v>
      </c>
      <c r="BN254" s="14">
        <v>16571</v>
      </c>
      <c r="BO254" s="48">
        <f>IFERROR((BN254-BN253),0)</f>
        <v>113</v>
      </c>
      <c r="BP254" s="14">
        <v>3348</v>
      </c>
      <c r="BQ254" s="48">
        <f>IFERROR((BP254-BP253),0)</f>
        <v>17</v>
      </c>
      <c r="BR254" s="16">
        <v>21</v>
      </c>
      <c r="BS254" s="24">
        <f>IFERROR((BR254-BR253),0)</f>
        <v>0</v>
      </c>
      <c r="BT254" s="16">
        <v>138</v>
      </c>
      <c r="BU254" s="24">
        <f>IFERROR((BT254-BT253),0)</f>
        <v>0</v>
      </c>
      <c r="BV254" s="16">
        <v>593</v>
      </c>
      <c r="BW254" s="24">
        <f>IFERROR((BV254-BV253),0)</f>
        <v>2</v>
      </c>
      <c r="BX254" s="16">
        <v>1393</v>
      </c>
      <c r="BY254" s="24">
        <f>IFERROR((BX254-BX253),0)</f>
        <v>5</v>
      </c>
      <c r="BZ254" s="21">
        <v>736</v>
      </c>
      <c r="CA254" s="27">
        <f>IFERROR((BZ254-BZ253),0)</f>
        <v>1</v>
      </c>
    </row>
    <row r="255" spans="1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1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tabSelected="1" workbookViewId="0">
      <pane xSplit="1" topLeftCell="IN1" activePane="topRight" state="frozen"/>
      <selection pane="topRight" activeCell="IT15" sqref="IT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</row>
    <row r="2" spans="1:277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1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1" t="s">
        <v>285</v>
      </c>
      <c r="GZ2" s="50" t="s">
        <v>286</v>
      </c>
      <c r="HA2" s="43" t="s">
        <v>287</v>
      </c>
      <c r="HB2" s="50" t="s">
        <v>288</v>
      </c>
      <c r="HC2" s="111" t="s">
        <v>289</v>
      </c>
      <c r="HD2" s="50" t="s">
        <v>290</v>
      </c>
      <c r="HE2" s="111" t="s">
        <v>291</v>
      </c>
      <c r="HF2" s="50" t="s">
        <v>292</v>
      </c>
      <c r="HG2" s="43" t="s">
        <v>293</v>
      </c>
      <c r="HH2" s="50" t="s">
        <v>294</v>
      </c>
      <c r="HI2" s="111" t="s">
        <v>295</v>
      </c>
      <c r="HJ2" s="50" t="s">
        <v>296</v>
      </c>
      <c r="HK2" s="111" t="s">
        <v>297</v>
      </c>
      <c r="HL2" s="50" t="s">
        <v>298</v>
      </c>
      <c r="HM2" s="111" t="s">
        <v>299</v>
      </c>
      <c r="HN2" s="50" t="s">
        <v>300</v>
      </c>
      <c r="HO2" s="111" t="s">
        <v>301</v>
      </c>
      <c r="HP2" s="39" t="s">
        <v>302</v>
      </c>
      <c r="HQ2" s="111" t="s">
        <v>303</v>
      </c>
      <c r="HR2" s="50" t="s">
        <v>304</v>
      </c>
      <c r="HS2" s="111" t="s">
        <v>305</v>
      </c>
      <c r="HT2" s="50" t="s">
        <v>306</v>
      </c>
      <c r="HU2" s="111" t="s">
        <v>307</v>
      </c>
      <c r="HV2" s="50" t="s">
        <v>308</v>
      </c>
      <c r="HW2" s="111" t="s">
        <v>309</v>
      </c>
      <c r="HX2" s="50" t="s">
        <v>310</v>
      </c>
      <c r="HY2" s="111" t="s">
        <v>311</v>
      </c>
      <c r="HZ2" s="39" t="s">
        <v>312</v>
      </c>
      <c r="IA2" s="111" t="s">
        <v>313</v>
      </c>
      <c r="IB2" s="50" t="s">
        <v>314</v>
      </c>
      <c r="IC2" s="111" t="s">
        <v>315</v>
      </c>
      <c r="ID2" s="50" t="s">
        <v>316</v>
      </c>
      <c r="IE2" s="111" t="s">
        <v>317</v>
      </c>
      <c r="IF2" s="50" t="s">
        <v>318</v>
      </c>
      <c r="IG2" s="111" t="s">
        <v>319</v>
      </c>
      <c r="IH2" s="50" t="s">
        <v>320</v>
      </c>
      <c r="II2" s="43" t="s">
        <v>321</v>
      </c>
      <c r="IJ2" s="50" t="s">
        <v>322</v>
      </c>
      <c r="IK2" s="111" t="s">
        <v>323</v>
      </c>
      <c r="IL2" s="50" t="s">
        <v>324</v>
      </c>
      <c r="IM2" s="43" t="s">
        <v>325</v>
      </c>
      <c r="IN2" s="50" t="s">
        <v>326</v>
      </c>
      <c r="IO2" s="111" t="s">
        <v>327</v>
      </c>
      <c r="IP2" s="50" t="s">
        <v>328</v>
      </c>
      <c r="IQ2" s="43" t="s">
        <v>329</v>
      </c>
      <c r="IR2" s="50" t="s">
        <v>330</v>
      </c>
      <c r="IS2" s="111" t="s">
        <v>331</v>
      </c>
      <c r="IT2" s="50" t="s">
        <v>332</v>
      </c>
      <c r="IU2" s="111" t="s">
        <v>333</v>
      </c>
      <c r="IV2" s="50" t="s">
        <v>334</v>
      </c>
      <c r="IW2" s="111" t="s">
        <v>335</v>
      </c>
      <c r="IX2" s="50" t="s">
        <v>336</v>
      </c>
      <c r="IY2" s="43" t="s">
        <v>337</v>
      </c>
      <c r="IZ2" s="4" t="s">
        <v>338</v>
      </c>
      <c r="JA2" s="5" t="s">
        <v>338</v>
      </c>
      <c r="JB2" s="4" t="s">
        <v>338</v>
      </c>
      <c r="JC2" s="5" t="s">
        <v>338</v>
      </c>
      <c r="JD2" s="4" t="s">
        <v>338</v>
      </c>
      <c r="JE2" s="5" t="s">
        <v>338</v>
      </c>
      <c r="JF2" s="4" t="s">
        <v>338</v>
      </c>
      <c r="JG2" s="5" t="s">
        <v>338</v>
      </c>
      <c r="JH2" s="4" t="s">
        <v>338</v>
      </c>
      <c r="JI2" s="5" t="s">
        <v>338</v>
      </c>
      <c r="JJ2" s="4" t="s">
        <v>338</v>
      </c>
      <c r="JK2" s="5" t="s">
        <v>338</v>
      </c>
      <c r="JL2" s="4" t="s">
        <v>338</v>
      </c>
      <c r="JM2" s="5" t="s">
        <v>338</v>
      </c>
      <c r="JN2" s="4" t="s">
        <v>338</v>
      </c>
      <c r="JO2" s="5" t="s">
        <v>338</v>
      </c>
      <c r="JP2" s="4" t="s">
        <v>338</v>
      </c>
      <c r="JQ2" s="5" t="s">
        <v>338</v>
      </c>
    </row>
    <row r="3" spans="1:277">
      <c r="A3" t="s">
        <v>339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</row>
    <row r="4" spans="1:277">
      <c r="A4" t="s">
        <v>340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</row>
    <row r="5" spans="1:277">
      <c r="A5" t="s">
        <v>341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</row>
    <row r="6" spans="1:277">
      <c r="A6" t="s">
        <v>342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</row>
    <row r="7" spans="1:277">
      <c r="A7" t="s">
        <v>343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</row>
    <row r="8" spans="1:277">
      <c r="A8" t="s">
        <v>344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</row>
    <row r="9" spans="1:277">
      <c r="A9" t="s">
        <v>345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</row>
    <row r="10" spans="1:277">
      <c r="A10" t="s">
        <v>346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</row>
    <row r="11" spans="1:277">
      <c r="A11" t="s">
        <v>347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</row>
    <row r="12" spans="1:277">
      <c r="A12" t="s">
        <v>348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</row>
    <row r="13" spans="1:277">
      <c r="A13" t="s">
        <v>349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</row>
    <row r="14" spans="1:277">
      <c r="A14" t="s">
        <v>350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3622"/>
  <sheetViews>
    <sheetView topLeftCell="A3608" workbookViewId="0">
      <selection activeCell="A3588" sqref="A3588:E3622"/>
    </sheetView>
  </sheetViews>
  <sheetFormatPr defaultColWidth="11.42578125" defaultRowHeight="15"/>
  <cols>
    <col min="2" max="2" width="9.85546875" customWidth="1"/>
    <col min="3" max="3" width="16.42578125" bestFit="1" customWidth="1"/>
    <col min="4" max="4" width="17.5703125" customWidth="1"/>
    <col min="5" max="5" width="15.7109375" bestFit="1" customWidth="1"/>
  </cols>
  <sheetData>
    <row r="1" spans="1:8">
      <c r="B1" s="41" t="s">
        <v>1</v>
      </c>
      <c r="C1" s="41" t="s">
        <v>351</v>
      </c>
      <c r="D1" s="41" t="s">
        <v>352</v>
      </c>
      <c r="E1" s="41" t="s">
        <v>353</v>
      </c>
      <c r="F1" s="40"/>
      <c r="G1" s="40"/>
      <c r="H1" s="40"/>
    </row>
    <row r="2" spans="1:8">
      <c r="A2" s="40">
        <v>43997</v>
      </c>
      <c r="B2" s="22">
        <v>43997</v>
      </c>
      <c r="C2" t="s">
        <v>354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355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356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357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358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359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360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361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362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363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364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365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366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367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368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369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370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371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372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373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374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375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376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377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378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379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367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380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381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354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360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359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382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361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383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384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373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385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386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357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365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363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387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354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355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359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357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364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360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363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388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356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378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389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390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358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370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367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361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380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391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366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369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392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363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359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380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367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354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357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356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384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360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365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364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355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361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393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379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382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394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369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385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362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395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388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396</v>
      </c>
      <c r="D88" s="42">
        <f>VLOOKUP(Pag_Inicio_Corr_mas_casos[[#This Row],[Corregimiento]],Hoja3!$A$2:$D$676,4,0)</f>
        <v>40201</v>
      </c>
      <c r="E88">
        <v>10</v>
      </c>
      <c r="G88" t="s">
        <v>397</v>
      </c>
    </row>
    <row r="89" spans="1:7">
      <c r="A89" s="40">
        <v>44000</v>
      </c>
      <c r="B89" s="22">
        <v>44000</v>
      </c>
      <c r="C89" t="s">
        <v>398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360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370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369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367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355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357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359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380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361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354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363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385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375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366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362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356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364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365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376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378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399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395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400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401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402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373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387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403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363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355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369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356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359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360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354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361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378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362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384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367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380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357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395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366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375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364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360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365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404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373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385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400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370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389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399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387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405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363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354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360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355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359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367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356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387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361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365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406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370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357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380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382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369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385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376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373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401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377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354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359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391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360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367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364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357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355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361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363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370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395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380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381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366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356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371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406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362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358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387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375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373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365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404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390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369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384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399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407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385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368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408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382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400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409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403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378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410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347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411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354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367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358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361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360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355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363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359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357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365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412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383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370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404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409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411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384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400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368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376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395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378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354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355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356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366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358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357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399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375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367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389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370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369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376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372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398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359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402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363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388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368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412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395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380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367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370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359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355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380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354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395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407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378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385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365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362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363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375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399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356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360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358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373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382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364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366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406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361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387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371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357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384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369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383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390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389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401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400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392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413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414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391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394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368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403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404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372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415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416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411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376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409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417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418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347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419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420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421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393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422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423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424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425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374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381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426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367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378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359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362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363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380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355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357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396</v>
      </c>
      <c r="D324" s="42">
        <f>VLOOKUP(Pag_Inicio_Corr_mas_casos[[#This Row],[Corregimiento]],Hoja3!$A$2:$D$676,4,0)</f>
        <v>40201</v>
      </c>
      <c r="E324">
        <v>25</v>
      </c>
      <c r="G324" t="s">
        <v>397</v>
      </c>
    </row>
    <row r="325" spans="1:7">
      <c r="A325" s="40">
        <v>44008</v>
      </c>
      <c r="B325" s="22">
        <v>44008</v>
      </c>
      <c r="C325" t="s">
        <v>385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360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372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370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416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384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361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365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377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356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390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389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366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398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387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369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354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382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358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375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387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378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370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354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359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395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368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406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367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355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361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413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366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363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365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390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371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416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360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373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401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375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356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372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369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384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380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389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400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399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404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362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380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364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427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357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403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385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392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396</v>
      </c>
      <c r="D384" s="42">
        <f>VLOOKUP(Pag_Inicio_Corr_mas_casos[[#This Row],[Corregimiento]],Hoja3!$A$2:$D$676,4,0)</f>
        <v>40201</v>
      </c>
      <c r="E384">
        <v>16</v>
      </c>
      <c r="G384" t="s">
        <v>397</v>
      </c>
    </row>
    <row r="385" spans="1:5">
      <c r="A385" s="40">
        <v>44009</v>
      </c>
      <c r="B385" s="22">
        <v>44009</v>
      </c>
      <c r="C385" s="26" t="s">
        <v>428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429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407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381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426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418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423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425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398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376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430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393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347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383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417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361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378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364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355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367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359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362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363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380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354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413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356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375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373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395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406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428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382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431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384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372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365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366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360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409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385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398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390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369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358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432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380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355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367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362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359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356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360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364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378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380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385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361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363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354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357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375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366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370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369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387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382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398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373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358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431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365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395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368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384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409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417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407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390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430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399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406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354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360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355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413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359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396</v>
      </c>
      <c r="D472" s="42">
        <f>VLOOKUP(Pag_Inicio_Corr_mas_casos[[#This Row],[Corregimiento]],Hoja3!$A$2:$D$676,4,0)</f>
        <v>40201</v>
      </c>
      <c r="E472">
        <v>21</v>
      </c>
      <c r="G472" t="s">
        <v>397</v>
      </c>
    </row>
    <row r="473" spans="1:7">
      <c r="A473" s="40">
        <v>44012</v>
      </c>
      <c r="B473" s="22">
        <v>44012</v>
      </c>
      <c r="C473" t="s">
        <v>433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367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356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366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395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369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368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390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362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361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375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411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364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386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357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370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387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431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363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401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359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378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355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356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370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364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367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358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380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354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389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363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366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362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401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395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400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384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409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385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376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434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357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365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375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369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406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347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361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427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410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416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371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360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390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382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435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399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364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413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356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359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363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367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370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366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362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360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355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368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380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384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354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365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376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372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387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369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390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375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393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385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398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354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364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357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380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356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360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367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362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384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359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366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355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409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369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363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370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396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373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390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365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376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358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385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389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399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354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359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366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364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362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356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409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361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355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373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389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385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384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375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367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368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363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396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369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436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380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425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390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365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383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401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360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372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395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411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363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355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356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380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360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367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376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364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369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359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370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384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409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354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385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361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366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368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362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405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402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372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375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401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389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377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418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393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382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358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395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374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357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365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437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390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399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407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404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433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378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367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359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354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382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364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356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355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365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376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363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366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370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409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362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360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361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380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389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385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398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369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384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371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372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357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347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358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377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368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417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396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438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390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400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375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399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418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411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402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374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387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395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354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367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380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390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363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370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359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384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375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360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413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409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395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364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366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355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361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362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373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383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368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365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401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402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369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406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376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372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417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356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385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404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374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400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358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378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361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367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354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380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362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359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384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370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427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357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356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363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355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365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402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382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366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360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390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409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375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395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380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361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364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363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367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384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375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366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359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355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356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369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372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370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376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360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404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357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400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387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373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425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385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398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438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431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439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433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437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402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362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391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359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354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378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356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380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399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367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370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355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440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364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389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363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358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362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360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384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371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395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365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403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368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390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382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375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418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347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400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441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411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406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374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401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363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367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359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384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395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356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380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370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362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375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354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373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366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360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442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364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371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387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406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385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409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404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369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355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382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372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365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401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361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354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367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380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359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399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409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363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356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370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360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402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418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347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435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389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355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443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376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431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357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433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375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369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371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384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438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385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365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362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390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406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400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392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382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358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377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366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444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360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355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370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367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380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409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356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359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364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357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382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384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363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354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362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368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431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366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389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361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399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390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374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376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401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395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393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369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438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385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375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358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402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347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445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373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392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371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406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387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407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437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430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377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417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427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365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400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359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363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367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384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370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355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361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354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360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366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362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356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382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364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365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376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368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446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380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369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447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401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405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380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370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384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359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367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360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355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395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366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372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387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363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385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399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401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354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369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373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368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376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382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365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400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430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375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393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356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409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407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403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358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362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392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427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371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406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361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359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364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366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369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354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403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371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371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360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355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373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425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385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440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382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433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372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357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365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389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448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347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400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358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370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362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361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363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380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399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409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395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367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417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356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449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364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366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369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354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371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360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355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406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373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368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385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402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374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378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376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431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390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410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365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400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358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370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362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384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363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380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399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450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395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367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393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356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359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354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451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360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428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438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382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376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390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365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358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370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452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363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380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399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387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409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395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367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356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359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364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366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407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369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354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371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360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355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373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368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385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402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378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382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376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431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390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357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365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389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400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358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370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362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384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361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363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380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399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395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377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367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446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356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359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364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366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407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354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403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360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355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453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368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378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382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431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372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390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410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436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365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358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370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362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384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452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361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363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380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367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356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359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454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407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354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360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355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406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385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376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431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365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370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432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362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384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361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363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367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393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364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407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354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360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355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385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402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440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378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382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431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372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365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370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362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384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361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363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396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387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395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455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367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356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359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454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407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354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456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371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360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355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385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457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382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372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439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390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357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444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365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389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347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358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370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362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458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363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380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418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441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395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411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367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356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359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364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354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403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371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437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360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355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368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385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402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382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376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431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372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390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410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365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389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347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358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370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362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384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452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363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380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399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387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409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395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416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367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393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356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359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364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360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355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406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425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385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402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378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382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376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372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390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365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370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362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384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363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459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380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396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401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395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392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367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356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460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359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454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364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366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369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354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403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371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360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355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373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425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368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385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402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382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376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431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372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439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390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357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365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389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347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400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358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370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362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384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361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363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380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399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445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409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395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377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367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356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359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364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366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369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354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403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371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360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355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438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368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385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402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374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382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376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431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390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365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389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347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400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358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370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362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384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430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361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363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375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380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418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399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401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409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367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417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356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359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354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373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385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382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376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436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358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370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361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363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375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380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399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387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401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395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367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356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359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364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461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369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354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403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360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355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406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385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402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440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372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365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389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400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358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370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362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458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384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361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363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380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445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387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409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395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392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367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393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356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359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454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364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366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369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354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371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360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355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385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402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431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372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390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365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389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462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358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370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362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384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361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363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375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380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383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399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367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463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356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359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364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366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354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403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371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360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355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406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368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402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382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431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372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439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365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389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358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370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464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458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384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465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363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380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399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409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395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367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356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359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454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364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366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369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354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371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360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355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373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425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368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385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402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382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376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372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390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365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389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370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362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384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361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363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380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418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387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401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395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367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393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356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359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364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354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371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360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355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373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368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385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457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402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374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376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372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390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365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358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370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432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404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362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384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430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361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363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375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380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466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401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409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392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367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393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356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359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364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354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371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360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355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368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385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382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376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372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365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389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400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358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370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384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361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363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375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380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399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401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467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367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417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356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359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364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427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366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354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360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355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368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385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402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376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400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358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370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362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430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361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363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375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383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468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401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395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392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411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367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356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359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364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354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403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360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355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368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385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402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382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376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365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389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358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370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384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361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363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399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409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411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367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356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423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425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356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372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354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402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367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364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363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360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403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380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384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389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362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458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359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361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366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371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380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399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410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375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417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355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452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401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438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376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370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396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387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460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380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359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354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384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356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360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372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454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446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368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389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363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355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362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367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371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373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358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393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417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396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391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366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369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406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411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427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469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367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355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366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380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356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361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363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375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359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393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403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370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372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417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454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360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364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400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384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465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395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457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380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401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359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354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367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380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356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368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384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372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363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385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403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355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361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364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363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380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367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360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372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385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355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470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409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384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373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365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362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458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358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375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471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389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359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438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374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361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377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360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359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367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358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400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364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363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370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380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389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401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385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362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368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365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355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410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418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399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395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403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371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372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472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356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454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354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387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356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367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354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380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360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358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363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364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362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359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355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384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393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382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370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373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387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372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375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366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407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378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391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369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371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368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389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400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361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385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409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356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367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359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380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354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385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368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384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371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358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391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363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473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361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355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370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364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474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390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369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418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475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411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363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385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391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380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359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367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355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389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384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476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370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382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362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387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356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366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354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371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477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409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364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368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411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382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365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359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360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380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364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366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385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347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354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384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355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410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389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380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401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367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359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389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363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356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355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364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354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390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384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360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370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380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385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361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392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478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367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361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400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363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364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479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454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360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382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362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359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372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362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454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380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367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364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365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363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385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439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359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354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382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370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359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356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380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480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364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363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463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370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362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367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393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355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387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366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354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400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384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399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363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356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370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367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395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411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354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385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358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380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362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439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366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375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393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359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373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368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372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391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480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387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401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400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354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358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367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458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481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356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460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356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354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367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363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384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358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374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380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366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369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368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370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361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429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385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359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365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372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373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399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417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355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390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482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360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411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356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354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363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368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367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399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384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358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374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385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359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360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478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389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382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380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355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383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483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479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407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366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395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370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393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364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369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361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400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458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418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417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405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365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371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484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403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385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362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354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472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356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363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372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367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358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373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370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380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401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372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358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429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380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411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370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376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362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367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385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458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384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359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356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360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365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364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363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375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354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372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356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360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370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361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380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395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371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365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366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362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367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355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358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411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382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368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392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364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384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359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369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430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354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364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360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370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407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480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365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369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356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380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368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355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385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367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458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485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486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372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487</v>
      </c>
      <c r="I2084" t="s">
        <v>488</v>
      </c>
    </row>
    <row r="2085" spans="1:9">
      <c r="A2085" s="91">
        <v>44070</v>
      </c>
      <c r="B2085" s="93">
        <v>44070</v>
      </c>
      <c r="C2085" s="93" t="s">
        <v>362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478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389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361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401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400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452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363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383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359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402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392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411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354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380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359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367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365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385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356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360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355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370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362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368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411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371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363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393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489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384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407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366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391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375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395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399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364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373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372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383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416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490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367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360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380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354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361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370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356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407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384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359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363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385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411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374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491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400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366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362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458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389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368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390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355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403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364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358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429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373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463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478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359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385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382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427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365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475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372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458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367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486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366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364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407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395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355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492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358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367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359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382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354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429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363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356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365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364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407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360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464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458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372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370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380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355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373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385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493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362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374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395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366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400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427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368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452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403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347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384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430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375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406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390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494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475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495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402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378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410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361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399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401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496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423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438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497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367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452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380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354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372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384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382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355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370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402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363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492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358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366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401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417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385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356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354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367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385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380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365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384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373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359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356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407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363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354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360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364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494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374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355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371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375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385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362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395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365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382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458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372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347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370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367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452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358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366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368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401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430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411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400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407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356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359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360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367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452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355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374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370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363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354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358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365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362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371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368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372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364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385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458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395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393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382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375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401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365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372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458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498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497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356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407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354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359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363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358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425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395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374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430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400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380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499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385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371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367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360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497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372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360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367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385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463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356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368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407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426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486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500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490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501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347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359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363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365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380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458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378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502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503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374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354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367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484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400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401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350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372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354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504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490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497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452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374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366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369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385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370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411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505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393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365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359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506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447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441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356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363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359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372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354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380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382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389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374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507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376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360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497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384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370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401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356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400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364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411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393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368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420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508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389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356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490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385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464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361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367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363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382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359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372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374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417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509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411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354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374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356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363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359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371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458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452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367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368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372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358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510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362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354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452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363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359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374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490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368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372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365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385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458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367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380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366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495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503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384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382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356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406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370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407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403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401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375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511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512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354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367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396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497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366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411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503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374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360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372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384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358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416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359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380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370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441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368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495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400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503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361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432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513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365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358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514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7">
      <c r="A2481" s="91">
        <v>44088</v>
      </c>
      <c r="B2481" s="92">
        <v>44088</v>
      </c>
      <c r="C2481" s="93" t="s">
        <v>395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375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372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382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458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364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363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515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497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516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367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370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371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503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389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441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370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517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356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363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359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501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371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508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367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354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464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407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458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374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384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517</v>
      </c>
      <c r="D2512" s="106">
        <f>VLOOKUP(Pag_Inicio_Corr_mas_casos[[#This Row],[Corregimiento]],Hoja3!$A$2:$D$676,4,0)</f>
        <v>60101</v>
      </c>
      <c r="E2512" s="105">
        <v>68</v>
      </c>
      <c r="F2512">
        <v>1</v>
      </c>
      <c r="G2512">
        <f>SUM(F2512:F2528)</f>
        <v>17</v>
      </c>
    </row>
    <row r="2513" spans="1:6">
      <c r="A2513" s="103">
        <v>44091</v>
      </c>
      <c r="B2513" s="104">
        <v>44091</v>
      </c>
      <c r="C2513" s="105" t="s">
        <v>518</v>
      </c>
      <c r="D2513" s="106">
        <f>VLOOKUP(Pag_Inicio_Corr_mas_casos[[#This Row],[Corregimiento]],Hoja3!$A$2:$D$676,4,0)</f>
        <v>60102</v>
      </c>
      <c r="E2513" s="105">
        <v>25</v>
      </c>
      <c r="F2513">
        <v>1</v>
      </c>
    </row>
    <row r="2514" spans="1:6">
      <c r="A2514" s="103">
        <v>44091</v>
      </c>
      <c r="B2514" s="104">
        <v>44091</v>
      </c>
      <c r="C2514" s="105" t="s">
        <v>359</v>
      </c>
      <c r="D2514" s="106">
        <f>VLOOKUP(Pag_Inicio_Corr_mas_casos[[#This Row],[Corregimiento]],Hoja3!$A$2:$D$676,4,0)</f>
        <v>80821</v>
      </c>
      <c r="E2514" s="105">
        <v>22</v>
      </c>
      <c r="F2514">
        <v>1</v>
      </c>
    </row>
    <row r="2515" spans="1:6">
      <c r="A2515" s="103">
        <v>44091</v>
      </c>
      <c r="B2515" s="104">
        <v>44091</v>
      </c>
      <c r="C2515" s="105" t="s">
        <v>370</v>
      </c>
      <c r="D2515" s="106">
        <f>VLOOKUP(Pag_Inicio_Corr_mas_casos[[#This Row],[Corregimiento]],Hoja3!$A$2:$D$676,4,0)</f>
        <v>80812</v>
      </c>
      <c r="E2515" s="105">
        <v>22</v>
      </c>
      <c r="F2515">
        <v>1</v>
      </c>
    </row>
    <row r="2516" spans="1:6">
      <c r="A2516" s="103">
        <v>44091</v>
      </c>
      <c r="B2516" s="104">
        <v>44091</v>
      </c>
      <c r="C2516" s="105" t="s">
        <v>356</v>
      </c>
      <c r="D2516" s="106">
        <f>VLOOKUP(Pag_Inicio_Corr_mas_casos[[#This Row],[Corregimiento]],Hoja3!$A$2:$D$676,4,0)</f>
        <v>130106</v>
      </c>
      <c r="E2516" s="105">
        <v>20</v>
      </c>
      <c r="F2516">
        <v>1</v>
      </c>
    </row>
    <row r="2517" spans="1:6">
      <c r="A2517" s="103">
        <v>44091</v>
      </c>
      <c r="B2517" s="104">
        <v>44091</v>
      </c>
      <c r="C2517" s="105" t="s">
        <v>363</v>
      </c>
      <c r="D2517" s="106">
        <f>VLOOKUP(Pag_Inicio_Corr_mas_casos[[#This Row],[Corregimiento]],Hoja3!$A$2:$D$676,4,0)</f>
        <v>80817</v>
      </c>
      <c r="E2517" s="105">
        <v>19</v>
      </c>
      <c r="F2517">
        <v>1</v>
      </c>
    </row>
    <row r="2518" spans="1:6">
      <c r="A2518" s="103">
        <v>44091</v>
      </c>
      <c r="B2518" s="104">
        <v>44091</v>
      </c>
      <c r="C2518" s="105" t="s">
        <v>380</v>
      </c>
      <c r="D2518" s="106">
        <f>VLOOKUP(Pag_Inicio_Corr_mas_casos[[#This Row],[Corregimiento]],Hoja3!$A$2:$D$676,4,0)</f>
        <v>80813</v>
      </c>
      <c r="E2518" s="105">
        <v>18</v>
      </c>
      <c r="F2518">
        <v>1</v>
      </c>
    </row>
    <row r="2519" spans="1:6">
      <c r="A2519" s="103">
        <v>44091</v>
      </c>
      <c r="B2519" s="104">
        <v>44091</v>
      </c>
      <c r="C2519" s="105" t="s">
        <v>367</v>
      </c>
      <c r="D2519" s="106">
        <f>VLOOKUP(Pag_Inicio_Corr_mas_casos[[#This Row],[Corregimiento]],Hoja3!$A$2:$D$676,4,0)</f>
        <v>80819</v>
      </c>
      <c r="E2519" s="105">
        <v>18</v>
      </c>
      <c r="F2519">
        <v>1</v>
      </c>
    </row>
    <row r="2520" spans="1:6">
      <c r="A2520" s="103">
        <v>44091</v>
      </c>
      <c r="B2520" s="104">
        <v>44091</v>
      </c>
      <c r="C2520" s="105" t="s">
        <v>364</v>
      </c>
      <c r="D2520" s="106">
        <f>VLOOKUP(Pag_Inicio_Corr_mas_casos[[#This Row],[Corregimiento]],Hoja3!$A$2:$D$676,4,0)</f>
        <v>80822</v>
      </c>
      <c r="E2520" s="105">
        <v>17</v>
      </c>
      <c r="F2520">
        <v>1</v>
      </c>
    </row>
    <row r="2521" spans="1:6">
      <c r="A2521" s="103">
        <v>44091</v>
      </c>
      <c r="B2521" s="104">
        <v>44091</v>
      </c>
      <c r="C2521" s="105" t="s">
        <v>365</v>
      </c>
      <c r="D2521" s="106">
        <f>VLOOKUP(Pag_Inicio_Corr_mas_casos[[#This Row],[Corregimiento]],Hoja3!$A$2:$D$676,4,0)</f>
        <v>80823</v>
      </c>
      <c r="E2521" s="105">
        <v>17</v>
      </c>
      <c r="F2521">
        <v>1</v>
      </c>
    </row>
    <row r="2522" spans="1:6">
      <c r="A2522" s="103">
        <v>44091</v>
      </c>
      <c r="B2522" s="104">
        <v>44091</v>
      </c>
      <c r="C2522" s="105" t="s">
        <v>372</v>
      </c>
      <c r="D2522" s="106">
        <f>VLOOKUP(Pag_Inicio_Corr_mas_casos[[#This Row],[Corregimiento]],Hoja3!$A$2:$D$676,4,0)</f>
        <v>40601</v>
      </c>
      <c r="E2522" s="105">
        <v>15</v>
      </c>
      <c r="F2522">
        <v>1</v>
      </c>
    </row>
    <row r="2523" spans="1:6">
      <c r="A2523" s="103">
        <v>44091</v>
      </c>
      <c r="B2523" s="104">
        <v>44091</v>
      </c>
      <c r="C2523" s="105" t="s">
        <v>486</v>
      </c>
      <c r="D2523" s="106">
        <f>VLOOKUP(Pag_Inicio_Corr_mas_casos[[#This Row],[Corregimiento]],Hoja3!$A$2:$D$676,4,0)</f>
        <v>50105</v>
      </c>
      <c r="E2523" s="105">
        <v>14</v>
      </c>
      <c r="F2523">
        <v>1</v>
      </c>
    </row>
    <row r="2524" spans="1:6">
      <c r="A2524" s="103">
        <v>44091</v>
      </c>
      <c r="B2524" s="104">
        <v>44091</v>
      </c>
      <c r="C2524" s="105" t="s">
        <v>389</v>
      </c>
      <c r="D2524" s="106">
        <f>VLOOKUP(Pag_Inicio_Corr_mas_casos[[#This Row],[Corregimiento]],Hoja3!$A$2:$D$676,4,0)</f>
        <v>130708</v>
      </c>
      <c r="E2524" s="105">
        <v>13</v>
      </c>
      <c r="F2524">
        <v>1</v>
      </c>
    </row>
    <row r="2525" spans="1:6">
      <c r="A2525" s="103">
        <v>44091</v>
      </c>
      <c r="B2525" s="104">
        <v>44091</v>
      </c>
      <c r="C2525" s="105" t="s">
        <v>519</v>
      </c>
      <c r="D2525" s="106">
        <f>VLOOKUP(Pag_Inicio_Corr_mas_casos[[#This Row],[Corregimiento]],Hoja3!$A$2:$D$676,4,0)</f>
        <v>60103</v>
      </c>
      <c r="E2525" s="105">
        <v>13</v>
      </c>
      <c r="F2525">
        <v>1</v>
      </c>
    </row>
    <row r="2526" spans="1:6">
      <c r="A2526" s="103">
        <v>44091</v>
      </c>
      <c r="B2526" s="104">
        <v>44091</v>
      </c>
      <c r="C2526" s="105" t="s">
        <v>423</v>
      </c>
      <c r="D2526" s="106">
        <f>VLOOKUP(Pag_Inicio_Corr_mas_casos[[#This Row],[Corregimiento]],Hoja3!$A$2:$D$676,4,0)</f>
        <v>20101</v>
      </c>
      <c r="E2526" s="105">
        <v>12</v>
      </c>
      <c r="F2526">
        <v>1</v>
      </c>
    </row>
    <row r="2527" spans="1:6">
      <c r="A2527" s="103">
        <v>44091</v>
      </c>
      <c r="B2527" s="104">
        <v>44091</v>
      </c>
      <c r="C2527" s="105" t="s">
        <v>520</v>
      </c>
      <c r="D2527" s="106">
        <f>VLOOKUP(Pag_Inicio_Corr_mas_casos[[#This Row],[Corregimiento]],Hoja3!$A$2:$D$676,4,0)</f>
        <v>80811</v>
      </c>
      <c r="E2527" s="105">
        <v>12</v>
      </c>
      <c r="F2527">
        <v>1</v>
      </c>
    </row>
    <row r="2528" spans="1:6">
      <c r="A2528" s="103">
        <v>44091</v>
      </c>
      <c r="B2528" s="104">
        <v>44091</v>
      </c>
      <c r="C2528" s="105" t="s">
        <v>390</v>
      </c>
      <c r="D2528" s="106">
        <f>VLOOKUP(Pag_Inicio_Corr_mas_casos[[#This Row],[Corregimiento]],Hoja3!$A$2:$D$676,4,0)</f>
        <v>80826</v>
      </c>
      <c r="E2528" s="105">
        <v>11</v>
      </c>
      <c r="F2528">
        <v>1</v>
      </c>
    </row>
    <row r="2529" spans="1:7">
      <c r="A2529" s="91">
        <v>44092</v>
      </c>
      <c r="B2529" s="92">
        <v>44092</v>
      </c>
      <c r="C2529" s="93" t="s">
        <v>517</v>
      </c>
      <c r="D2529" s="94">
        <f>VLOOKUP(Pag_Inicio_Corr_mas_casos[[#This Row],[Corregimiento]],Hoja3!$A$2:$D$676,4,0)</f>
        <v>60101</v>
      </c>
      <c r="E2529" s="93">
        <v>65</v>
      </c>
      <c r="F2529">
        <v>1</v>
      </c>
      <c r="G2529">
        <f>SUM(F2529:F2547)</f>
        <v>19</v>
      </c>
    </row>
    <row r="2530" spans="1:7">
      <c r="A2530" s="91">
        <v>44092</v>
      </c>
      <c r="B2530" s="92">
        <v>44092</v>
      </c>
      <c r="C2530" s="93" t="s">
        <v>395</v>
      </c>
      <c r="D2530" s="94">
        <f>VLOOKUP(Pag_Inicio_Corr_mas_casos[[#This Row],[Corregimiento]],Hoja3!$A$2:$D$676,4,0)</f>
        <v>80809</v>
      </c>
      <c r="E2530" s="93">
        <v>28</v>
      </c>
      <c r="F2530">
        <v>1</v>
      </c>
    </row>
    <row r="2531" spans="1:7">
      <c r="A2531" s="91">
        <v>44092</v>
      </c>
      <c r="B2531" s="92">
        <v>44092</v>
      </c>
      <c r="C2531" s="93" t="s">
        <v>359</v>
      </c>
      <c r="D2531" s="94">
        <f>VLOOKUP(Pag_Inicio_Corr_mas_casos[[#This Row],[Corregimiento]],Hoja3!$A$2:$D$676,4,0)</f>
        <v>80821</v>
      </c>
      <c r="E2531" s="93">
        <v>24</v>
      </c>
      <c r="F2531">
        <v>1</v>
      </c>
    </row>
    <row r="2532" spans="1:7">
      <c r="A2532" s="91">
        <v>44092</v>
      </c>
      <c r="B2532" s="92">
        <v>44092</v>
      </c>
      <c r="C2532" s="93" t="s">
        <v>490</v>
      </c>
      <c r="D2532" s="94">
        <f>VLOOKUP(Pag_Inicio_Corr_mas_casos[[#This Row],[Corregimiento]],Hoja3!$A$2:$D$676,4,0)</f>
        <v>91101</v>
      </c>
      <c r="E2532" s="93">
        <v>22</v>
      </c>
      <c r="F2532">
        <v>1</v>
      </c>
    </row>
    <row r="2533" spans="1:7">
      <c r="A2533" s="91">
        <v>44092</v>
      </c>
      <c r="B2533" s="92">
        <v>44092</v>
      </c>
      <c r="C2533" s="93" t="s">
        <v>374</v>
      </c>
      <c r="D2533" s="94">
        <f>VLOOKUP(Pag_Inicio_Corr_mas_casos[[#This Row],[Corregimiento]],Hoja3!$A$2:$D$676,4,0)</f>
        <v>130108</v>
      </c>
      <c r="E2533" s="93">
        <v>20</v>
      </c>
      <c r="F2533">
        <v>1</v>
      </c>
    </row>
    <row r="2534" spans="1:7">
      <c r="A2534" s="91">
        <v>44092</v>
      </c>
      <c r="B2534" s="92">
        <v>44092</v>
      </c>
      <c r="C2534" s="93" t="s">
        <v>416</v>
      </c>
      <c r="D2534" s="94">
        <f>VLOOKUP(Pag_Inicio_Corr_mas_casos[[#This Row],[Corregimiento]],Hoja3!$A$2:$D$676,4,0)</f>
        <v>80818</v>
      </c>
      <c r="E2534" s="93">
        <v>20</v>
      </c>
      <c r="F2534">
        <v>1</v>
      </c>
    </row>
    <row r="2535" spans="1:7">
      <c r="A2535" s="91">
        <v>44092</v>
      </c>
      <c r="B2535" s="92">
        <v>44092</v>
      </c>
      <c r="C2535" s="93" t="s">
        <v>367</v>
      </c>
      <c r="D2535" s="94">
        <f>VLOOKUP(Pag_Inicio_Corr_mas_casos[[#This Row],[Corregimiento]],Hoja3!$A$2:$D$676,4,0)</f>
        <v>80819</v>
      </c>
      <c r="E2535" s="93">
        <v>20</v>
      </c>
      <c r="F2535">
        <v>1</v>
      </c>
    </row>
    <row r="2536" spans="1:7">
      <c r="A2536" s="91">
        <v>44092</v>
      </c>
      <c r="B2536" s="92">
        <v>44092</v>
      </c>
      <c r="C2536" s="93" t="s">
        <v>508</v>
      </c>
      <c r="D2536" s="94">
        <f>VLOOKUP(Pag_Inicio_Corr_mas_casos[[#This Row],[Corregimiento]],Hoja3!$A$2:$D$676,4,0)</f>
        <v>50317</v>
      </c>
      <c r="E2536" s="93">
        <v>20</v>
      </c>
      <c r="F2536">
        <v>1</v>
      </c>
    </row>
    <row r="2537" spans="1:7">
      <c r="A2537" s="91">
        <v>44092</v>
      </c>
      <c r="B2537" s="92">
        <v>44092</v>
      </c>
      <c r="C2537" s="93" t="s">
        <v>501</v>
      </c>
      <c r="D2537" s="94">
        <f>VLOOKUP(Pag_Inicio_Corr_mas_casos[[#This Row],[Corregimiento]],Hoja3!$A$2:$D$676,4,0)</f>
        <v>40204</v>
      </c>
      <c r="E2537" s="93">
        <v>16</v>
      </c>
      <c r="F2537">
        <v>1</v>
      </c>
    </row>
    <row r="2538" spans="1:7">
      <c r="A2538" s="91">
        <v>44092</v>
      </c>
      <c r="B2538" s="92">
        <v>44092</v>
      </c>
      <c r="C2538" s="93" t="s">
        <v>355</v>
      </c>
      <c r="D2538" s="94">
        <f>VLOOKUP(Pag_Inicio_Corr_mas_casos[[#This Row],[Corregimiento]],Hoja3!$A$2:$D$676,4,0)</f>
        <v>81002</v>
      </c>
      <c r="E2538" s="93">
        <v>15</v>
      </c>
      <c r="F2538">
        <v>1</v>
      </c>
    </row>
    <row r="2539" spans="1:7">
      <c r="A2539" s="91">
        <v>44092</v>
      </c>
      <c r="B2539" s="92">
        <v>44092</v>
      </c>
      <c r="C2539" s="93" t="s">
        <v>372</v>
      </c>
      <c r="D2539" s="94">
        <f>VLOOKUP(Pag_Inicio_Corr_mas_casos[[#This Row],[Corregimiento]],Hoja3!$A$2:$D$676,4,0)</f>
        <v>40601</v>
      </c>
      <c r="E2539" s="93">
        <v>15</v>
      </c>
      <c r="F2539">
        <v>1</v>
      </c>
    </row>
    <row r="2540" spans="1:7">
      <c r="A2540" s="91">
        <v>44092</v>
      </c>
      <c r="B2540" s="92">
        <v>44092</v>
      </c>
      <c r="C2540" s="93" t="s">
        <v>380</v>
      </c>
      <c r="D2540" s="94">
        <f>VLOOKUP(Pag_Inicio_Corr_mas_casos[[#This Row],[Corregimiento]],Hoja3!$A$2:$D$676,4,0)</f>
        <v>80813</v>
      </c>
      <c r="E2540" s="93">
        <v>14</v>
      </c>
      <c r="F2540">
        <v>1</v>
      </c>
    </row>
    <row r="2541" spans="1:7">
      <c r="A2541" s="91">
        <v>44092</v>
      </c>
      <c r="B2541" s="92">
        <v>44092</v>
      </c>
      <c r="C2541" s="93" t="s">
        <v>370</v>
      </c>
      <c r="D2541" s="94">
        <f>VLOOKUP(Pag_Inicio_Corr_mas_casos[[#This Row],[Corregimiento]],Hoja3!$A$2:$D$676,4,0)</f>
        <v>80812</v>
      </c>
      <c r="E2541" s="93">
        <v>13</v>
      </c>
      <c r="F2541">
        <v>1</v>
      </c>
    </row>
    <row r="2542" spans="1:7">
      <c r="A2542" s="91">
        <v>44092</v>
      </c>
      <c r="B2542" s="92">
        <v>44092</v>
      </c>
      <c r="C2542" s="93" t="s">
        <v>363</v>
      </c>
      <c r="D2542" s="94">
        <f>VLOOKUP(Pag_Inicio_Corr_mas_casos[[#This Row],[Corregimiento]],Hoja3!$A$2:$D$676,4,0)</f>
        <v>80817</v>
      </c>
      <c r="E2542" s="93">
        <v>13</v>
      </c>
      <c r="F2542">
        <v>1</v>
      </c>
    </row>
    <row r="2543" spans="1:7">
      <c r="A2543" s="91">
        <v>44092</v>
      </c>
      <c r="B2543" s="92">
        <v>44092</v>
      </c>
      <c r="C2543" s="93" t="s">
        <v>385</v>
      </c>
      <c r="D2543" s="94">
        <f>VLOOKUP(Pag_Inicio_Corr_mas_casos[[#This Row],[Corregimiento]],Hoja3!$A$2:$D$676,4,0)</f>
        <v>80815</v>
      </c>
      <c r="E2543" s="93">
        <v>12</v>
      </c>
      <c r="F2543">
        <v>1</v>
      </c>
    </row>
    <row r="2544" spans="1:7">
      <c r="A2544" s="91">
        <v>44092</v>
      </c>
      <c r="B2544" s="92">
        <v>44092</v>
      </c>
      <c r="C2544" s="93" t="s">
        <v>400</v>
      </c>
      <c r="D2544" s="94">
        <f>VLOOKUP(Pag_Inicio_Corr_mas_casos[[#This Row],[Corregimiento]],Hoja3!$A$2:$D$676,4,0)</f>
        <v>81003</v>
      </c>
      <c r="E2544" s="93">
        <v>12</v>
      </c>
      <c r="F2544">
        <v>1</v>
      </c>
    </row>
    <row r="2545" spans="1:7">
      <c r="A2545" s="91">
        <v>44092</v>
      </c>
      <c r="B2545" s="92">
        <v>44092</v>
      </c>
      <c r="C2545" s="93" t="s">
        <v>362</v>
      </c>
      <c r="D2545" s="94">
        <f>VLOOKUP(Pag_Inicio_Corr_mas_casos[[#This Row],[Corregimiento]],Hoja3!$A$2:$D$676,4,0)</f>
        <v>80816</v>
      </c>
      <c r="E2545" s="93">
        <v>12</v>
      </c>
      <c r="F2545">
        <v>1</v>
      </c>
    </row>
    <row r="2546" spans="1:7">
      <c r="A2546" s="91">
        <v>44092</v>
      </c>
      <c r="B2546" s="92">
        <v>44092</v>
      </c>
      <c r="C2546" s="93" t="s">
        <v>361</v>
      </c>
      <c r="D2546" s="94">
        <f>VLOOKUP(Pag_Inicio_Corr_mas_casos[[#This Row],[Corregimiento]],Hoja3!$A$2:$D$676,4,0)</f>
        <v>81008</v>
      </c>
      <c r="E2546" s="93">
        <v>12</v>
      </c>
      <c r="F2546">
        <v>1</v>
      </c>
    </row>
    <row r="2547" spans="1:7">
      <c r="A2547" s="91">
        <v>44092</v>
      </c>
      <c r="B2547" s="92">
        <v>44092</v>
      </c>
      <c r="C2547" s="93" t="s">
        <v>354</v>
      </c>
      <c r="D2547" s="94">
        <f>VLOOKUP(Pag_Inicio_Corr_mas_casos[[#This Row],[Corregimiento]],Hoja3!$A$2:$D$676,4,0)</f>
        <v>130101</v>
      </c>
      <c r="E2547" s="93">
        <v>11</v>
      </c>
      <c r="F2547">
        <v>1</v>
      </c>
    </row>
    <row r="2548" spans="1:7">
      <c r="A2548" s="95">
        <v>44093</v>
      </c>
      <c r="B2548" s="96">
        <v>44093</v>
      </c>
      <c r="C2548" s="97" t="s">
        <v>517</v>
      </c>
      <c r="D2548" s="98">
        <f>VLOOKUP(Pag_Inicio_Corr_mas_casos[[#This Row],[Corregimiento]],Hoja3!$A$2:$D$676,4,0)</f>
        <v>60101</v>
      </c>
      <c r="E2548" s="97">
        <v>64</v>
      </c>
      <c r="F2548">
        <v>1</v>
      </c>
      <c r="G2548">
        <f>SUM(F2548:F2566)</f>
        <v>19</v>
      </c>
    </row>
    <row r="2549" spans="1:7">
      <c r="A2549" s="95">
        <v>44093</v>
      </c>
      <c r="B2549" s="96">
        <v>44093</v>
      </c>
      <c r="C2549" s="97" t="s">
        <v>368</v>
      </c>
      <c r="D2549" s="98">
        <f>VLOOKUP(Pag_Inicio_Corr_mas_casos[[#This Row],[Corregimiento]],Hoja3!$A$2:$D$676,4,0)</f>
        <v>130107</v>
      </c>
      <c r="E2549" s="97">
        <v>18</v>
      </c>
      <c r="F2549">
        <v>1</v>
      </c>
    </row>
    <row r="2550" spans="1:7">
      <c r="A2550" s="95">
        <v>44093</v>
      </c>
      <c r="B2550" s="96">
        <v>44093</v>
      </c>
      <c r="C2550" s="97" t="s">
        <v>367</v>
      </c>
      <c r="D2550" s="98">
        <f>VLOOKUP(Pag_Inicio_Corr_mas_casos[[#This Row],[Corregimiento]],Hoja3!$A$2:$D$676,4,0)</f>
        <v>80819</v>
      </c>
      <c r="E2550" s="97">
        <v>15</v>
      </c>
      <c r="F2550">
        <v>1</v>
      </c>
    </row>
    <row r="2551" spans="1:7">
      <c r="A2551" s="95">
        <v>44093</v>
      </c>
      <c r="B2551" s="96">
        <v>44093</v>
      </c>
      <c r="C2551" s="97" t="s">
        <v>364</v>
      </c>
      <c r="D2551" s="98">
        <f>VLOOKUP(Pag_Inicio_Corr_mas_casos[[#This Row],[Corregimiento]],Hoja3!$A$2:$D$676,4,0)</f>
        <v>80822</v>
      </c>
      <c r="E2551" s="97">
        <v>14</v>
      </c>
      <c r="F2551">
        <v>1</v>
      </c>
    </row>
    <row r="2552" spans="1:7">
      <c r="A2552" s="95">
        <v>44093</v>
      </c>
      <c r="B2552" s="96">
        <v>44093</v>
      </c>
      <c r="C2552" s="97" t="s">
        <v>389</v>
      </c>
      <c r="D2552" s="98">
        <f>VLOOKUP(Pag_Inicio_Corr_mas_casos[[#This Row],[Corregimiento]],Hoja3!$A$2:$D$676,4,0)</f>
        <v>130708</v>
      </c>
      <c r="E2552" s="97">
        <v>14</v>
      </c>
      <c r="F2552">
        <v>1</v>
      </c>
    </row>
    <row r="2553" spans="1:7">
      <c r="A2553" s="95">
        <v>44093</v>
      </c>
      <c r="B2553" s="96">
        <v>44093</v>
      </c>
      <c r="C2553" s="97" t="s">
        <v>399</v>
      </c>
      <c r="D2553" s="98">
        <f>VLOOKUP(Pag_Inicio_Corr_mas_casos[[#This Row],[Corregimiento]],Hoja3!$A$2:$D$676,4,0)</f>
        <v>130717</v>
      </c>
      <c r="E2553" s="97">
        <v>13</v>
      </c>
      <c r="F2553">
        <v>1</v>
      </c>
    </row>
    <row r="2554" spans="1:7">
      <c r="A2554" s="95">
        <v>44093</v>
      </c>
      <c r="B2554" s="96">
        <v>44093</v>
      </c>
      <c r="C2554" s="97" t="s">
        <v>411</v>
      </c>
      <c r="D2554" s="98">
        <f>VLOOKUP(Pag_Inicio_Corr_mas_casos[[#This Row],[Corregimiento]],Hoja3!$A$2:$D$676,4,0)</f>
        <v>91001</v>
      </c>
      <c r="E2554" s="97">
        <v>13</v>
      </c>
      <c r="F2554">
        <v>1</v>
      </c>
    </row>
    <row r="2555" spans="1:7">
      <c r="A2555" s="95">
        <v>44093</v>
      </c>
      <c r="B2555" s="96">
        <v>44093</v>
      </c>
      <c r="C2555" s="97" t="s">
        <v>385</v>
      </c>
      <c r="D2555" s="98">
        <f>VLOOKUP(Pag_Inicio_Corr_mas_casos[[#This Row],[Corregimiento]],Hoja3!$A$2:$D$676,4,0)</f>
        <v>80815</v>
      </c>
      <c r="E2555" s="97">
        <v>12</v>
      </c>
      <c r="F2555">
        <v>1</v>
      </c>
    </row>
    <row r="2556" spans="1:7">
      <c r="A2556" s="95">
        <v>44093</v>
      </c>
      <c r="B2556" s="96">
        <v>44093</v>
      </c>
      <c r="C2556" s="97" t="s">
        <v>373</v>
      </c>
      <c r="D2556" s="98">
        <f>VLOOKUP(Pag_Inicio_Corr_mas_casos[[#This Row],[Corregimiento]],Hoja3!$A$2:$D$676,4,0)</f>
        <v>80806</v>
      </c>
      <c r="E2556" s="97">
        <v>12</v>
      </c>
      <c r="F2556">
        <v>1</v>
      </c>
    </row>
    <row r="2557" spans="1:7">
      <c r="A2557" s="95">
        <v>44093</v>
      </c>
      <c r="B2557" s="96">
        <v>44093</v>
      </c>
      <c r="C2557" s="97" t="s">
        <v>370</v>
      </c>
      <c r="D2557" s="98">
        <f>VLOOKUP(Pag_Inicio_Corr_mas_casos[[#This Row],[Corregimiento]],Hoja3!$A$2:$D$676,4,0)</f>
        <v>80812</v>
      </c>
      <c r="E2557" s="97">
        <v>12</v>
      </c>
      <c r="F2557">
        <v>1</v>
      </c>
    </row>
    <row r="2558" spans="1:7">
      <c r="A2558" s="95">
        <v>44093</v>
      </c>
      <c r="B2558" s="96">
        <v>44093</v>
      </c>
      <c r="C2558" s="97" t="s">
        <v>371</v>
      </c>
      <c r="D2558" s="98">
        <f>VLOOKUP(Pag_Inicio_Corr_mas_casos[[#This Row],[Corregimiento]],Hoja3!$A$2:$D$676,4,0)</f>
        <v>130702</v>
      </c>
      <c r="E2558" s="97">
        <v>11</v>
      </c>
      <c r="F2558">
        <v>1</v>
      </c>
    </row>
    <row r="2559" spans="1:7">
      <c r="A2559" s="95">
        <v>44093</v>
      </c>
      <c r="B2559" s="96">
        <v>44093</v>
      </c>
      <c r="C2559" s="97" t="s">
        <v>347</v>
      </c>
      <c r="D2559" s="98">
        <f>VLOOKUP(Pag_Inicio_Corr_mas_casos[[#This Row],[Corregimiento]],Hoja3!$A$2:$D$676,4,0)</f>
        <v>130709</v>
      </c>
      <c r="E2559" s="97">
        <v>11</v>
      </c>
      <c r="F2559">
        <v>1</v>
      </c>
    </row>
    <row r="2560" spans="1:7">
      <c r="A2560" s="95">
        <v>44093</v>
      </c>
      <c r="B2560" s="96">
        <v>44093</v>
      </c>
      <c r="C2560" s="97" t="s">
        <v>365</v>
      </c>
      <c r="D2560" s="98">
        <f>VLOOKUP(Pag_Inicio_Corr_mas_casos[[#This Row],[Corregimiento]],Hoja3!$A$2:$D$676,4,0)</f>
        <v>80823</v>
      </c>
      <c r="E2560" s="97">
        <v>11</v>
      </c>
      <c r="F2560">
        <v>1</v>
      </c>
    </row>
    <row r="2561" spans="1:7">
      <c r="A2561" s="95">
        <v>44093</v>
      </c>
      <c r="B2561" s="96">
        <v>44093</v>
      </c>
      <c r="C2561" s="97" t="s">
        <v>366</v>
      </c>
      <c r="D2561" s="98">
        <f>VLOOKUP(Pag_Inicio_Corr_mas_casos[[#This Row],[Corregimiento]],Hoja3!$A$2:$D$676,4,0)</f>
        <v>81001</v>
      </c>
      <c r="E2561" s="97">
        <v>11</v>
      </c>
      <c r="F2561">
        <v>1</v>
      </c>
    </row>
    <row r="2562" spans="1:7">
      <c r="A2562" s="95">
        <v>44093</v>
      </c>
      <c r="B2562" s="96">
        <v>44093</v>
      </c>
      <c r="C2562" s="97" t="s">
        <v>358</v>
      </c>
      <c r="D2562" s="98">
        <f>VLOOKUP(Pag_Inicio_Corr_mas_casos[[#This Row],[Corregimiento]],Hoja3!$A$2:$D$676,4,0)</f>
        <v>130102</v>
      </c>
      <c r="E2562" s="97">
        <v>11</v>
      </c>
      <c r="F2562">
        <v>1</v>
      </c>
    </row>
    <row r="2563" spans="1:7">
      <c r="A2563" s="95">
        <v>44093</v>
      </c>
      <c r="B2563" s="96">
        <v>44093</v>
      </c>
      <c r="C2563" s="97" t="s">
        <v>374</v>
      </c>
      <c r="D2563" s="98">
        <f>VLOOKUP(Pag_Inicio_Corr_mas_casos[[#This Row],[Corregimiento]],Hoja3!$A$2:$D$676,4,0)</f>
        <v>130108</v>
      </c>
      <c r="E2563" s="97">
        <v>11</v>
      </c>
      <c r="F2563">
        <v>1</v>
      </c>
    </row>
    <row r="2564" spans="1:7">
      <c r="A2564" s="95">
        <v>44093</v>
      </c>
      <c r="B2564" s="96">
        <v>44093</v>
      </c>
      <c r="C2564" s="97" t="s">
        <v>521</v>
      </c>
      <c r="D2564" s="98">
        <f>VLOOKUP(Pag_Inicio_Corr_mas_casos[[#This Row],[Corregimiento]],Hoja3!$A$2:$D$676,4,0)</f>
        <v>130104</v>
      </c>
      <c r="E2564" s="97">
        <v>11</v>
      </c>
      <c r="F2564">
        <v>1</v>
      </c>
    </row>
    <row r="2565" spans="1:7">
      <c r="A2565" s="95">
        <v>44093</v>
      </c>
      <c r="B2565" s="96">
        <v>44093</v>
      </c>
      <c r="C2565" s="97" t="s">
        <v>372</v>
      </c>
      <c r="D2565" s="98">
        <f>VLOOKUP(Pag_Inicio_Corr_mas_casos[[#This Row],[Corregimiento]],Hoja3!$A$2:$D$676,4,0)</f>
        <v>40601</v>
      </c>
      <c r="E2565" s="97">
        <v>11</v>
      </c>
      <c r="F2565">
        <v>1</v>
      </c>
    </row>
    <row r="2566" spans="1:7">
      <c r="A2566" s="95">
        <v>44093</v>
      </c>
      <c r="B2566" s="96">
        <v>44093</v>
      </c>
      <c r="C2566" s="97" t="s">
        <v>356</v>
      </c>
      <c r="D2566" s="98">
        <f>VLOOKUP(Pag_Inicio_Corr_mas_casos[[#This Row],[Corregimiento]],Hoja3!$A$2:$D$676,4,0)</f>
        <v>130106</v>
      </c>
      <c r="E2566" s="97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522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434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380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354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356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360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359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358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367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416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387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517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363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368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355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484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365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364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404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407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2">
        <v>44095</v>
      </c>
      <c r="B2587" s="113">
        <v>44095</v>
      </c>
      <c r="C2587" s="114" t="s">
        <v>366</v>
      </c>
      <c r="D2587" s="115">
        <f>VLOOKUP(Pag_Inicio_Corr_mas_casos[[#This Row],[Corregimiento]],Hoja3!$A$2:$D$676,4,0)</f>
        <v>81001</v>
      </c>
      <c r="E2587" s="114">
        <v>23</v>
      </c>
      <c r="F2587">
        <v>1</v>
      </c>
      <c r="G2587">
        <f>SUM(F2587:F2598)</f>
        <v>12</v>
      </c>
    </row>
    <row r="2588" spans="1:7">
      <c r="A2588" s="112">
        <v>44095</v>
      </c>
      <c r="B2588" s="113">
        <v>44095</v>
      </c>
      <c r="C2588" s="114" t="s">
        <v>501</v>
      </c>
      <c r="D2588" s="115">
        <f>VLOOKUP(Pag_Inicio_Corr_mas_casos[[#This Row],[Corregimiento]],Hoja3!$A$2:$D$676,4,0)</f>
        <v>40204</v>
      </c>
      <c r="E2588" s="114">
        <v>14</v>
      </c>
      <c r="F2588">
        <v>1</v>
      </c>
    </row>
    <row r="2589" spans="1:7">
      <c r="A2589" s="112">
        <v>44095</v>
      </c>
      <c r="B2589" s="113">
        <v>44095</v>
      </c>
      <c r="C2589" s="114" t="s">
        <v>371</v>
      </c>
      <c r="D2589" s="115">
        <f>VLOOKUP(Pag_Inicio_Corr_mas_casos[[#This Row],[Corregimiento]],Hoja3!$A$2:$D$676,4,0)</f>
        <v>130702</v>
      </c>
      <c r="E2589" s="114">
        <v>13</v>
      </c>
      <c r="F2589">
        <v>1</v>
      </c>
    </row>
    <row r="2590" spans="1:7">
      <c r="A2590" s="112">
        <v>44095</v>
      </c>
      <c r="B2590" s="113">
        <v>44095</v>
      </c>
      <c r="C2590" s="114" t="s">
        <v>416</v>
      </c>
      <c r="D2590" s="115">
        <f>VLOOKUP(Pag_Inicio_Corr_mas_casos[[#This Row],[Corregimiento]],Hoja3!$A$2:$D$676,4,0)</f>
        <v>80818</v>
      </c>
      <c r="E2590" s="114">
        <v>13</v>
      </c>
      <c r="F2590">
        <v>1</v>
      </c>
    </row>
    <row r="2591" spans="1:7">
      <c r="A2591" s="112">
        <v>44095</v>
      </c>
      <c r="B2591" s="113">
        <v>44095</v>
      </c>
      <c r="C2591" s="114" t="s">
        <v>521</v>
      </c>
      <c r="D2591" s="115">
        <f>VLOOKUP(Pag_Inicio_Corr_mas_casos[[#This Row],[Corregimiento]],Hoja3!$A$2:$D$676,4,0)</f>
        <v>130104</v>
      </c>
      <c r="E2591" s="114">
        <v>13</v>
      </c>
      <c r="F2591">
        <v>1</v>
      </c>
    </row>
    <row r="2592" spans="1:7">
      <c r="A2592" s="112">
        <v>44095</v>
      </c>
      <c r="B2592" s="113">
        <v>44095</v>
      </c>
      <c r="C2592" s="114" t="s">
        <v>355</v>
      </c>
      <c r="D2592" s="115">
        <f>VLOOKUP(Pag_Inicio_Corr_mas_casos[[#This Row],[Corregimiento]],Hoja3!$A$2:$D$676,4,0)</f>
        <v>81002</v>
      </c>
      <c r="E2592" s="114">
        <v>12</v>
      </c>
      <c r="F2592">
        <v>1</v>
      </c>
    </row>
    <row r="2593" spans="1:7">
      <c r="A2593" s="112">
        <v>44095</v>
      </c>
      <c r="B2593" s="113">
        <v>44095</v>
      </c>
      <c r="C2593" s="114" t="s">
        <v>434</v>
      </c>
      <c r="D2593" s="115">
        <f>VLOOKUP(Pag_Inicio_Corr_mas_casos[[#This Row],[Corregimiento]],Hoja3!$A$2:$D$676,4,0)</f>
        <v>40611</v>
      </c>
      <c r="E2593" s="114">
        <v>12</v>
      </c>
      <c r="F2593">
        <v>1</v>
      </c>
    </row>
    <row r="2594" spans="1:7">
      <c r="A2594" s="112">
        <v>44095</v>
      </c>
      <c r="B2594" s="113">
        <v>44095</v>
      </c>
      <c r="C2594" s="114" t="s">
        <v>512</v>
      </c>
      <c r="D2594" s="115">
        <f>VLOOKUP(Pag_Inicio_Corr_mas_casos[[#This Row],[Corregimiento]],Hoja3!$A$2:$D$676,4,0)</f>
        <v>40205</v>
      </c>
      <c r="E2594" s="114">
        <v>12</v>
      </c>
      <c r="F2594">
        <v>1</v>
      </c>
    </row>
    <row r="2595" spans="1:7">
      <c r="A2595" s="112">
        <v>44095</v>
      </c>
      <c r="B2595" s="113">
        <v>44095</v>
      </c>
      <c r="C2595" s="114" t="s">
        <v>364</v>
      </c>
      <c r="D2595" s="115">
        <f>VLOOKUP(Pag_Inicio_Corr_mas_casos[[#This Row],[Corregimiento]],Hoja3!$A$2:$D$676,4,0)</f>
        <v>80822</v>
      </c>
      <c r="E2595" s="114">
        <v>11</v>
      </c>
      <c r="F2595">
        <v>1</v>
      </c>
    </row>
    <row r="2596" spans="1:7">
      <c r="A2596" s="112">
        <v>44095</v>
      </c>
      <c r="B2596" s="113">
        <v>44095</v>
      </c>
      <c r="C2596" s="114" t="s">
        <v>517</v>
      </c>
      <c r="D2596" s="115">
        <f>VLOOKUP(Pag_Inicio_Corr_mas_casos[[#This Row],[Corregimiento]],Hoja3!$A$2:$D$676,4,0)</f>
        <v>60101</v>
      </c>
      <c r="E2596" s="114">
        <v>11</v>
      </c>
      <c r="F2596">
        <v>1</v>
      </c>
    </row>
    <row r="2597" spans="1:7">
      <c r="A2597" s="112">
        <v>44095</v>
      </c>
      <c r="B2597" s="113">
        <v>44095</v>
      </c>
      <c r="C2597" s="114" t="s">
        <v>358</v>
      </c>
      <c r="D2597" s="115">
        <f>VLOOKUP(Pag_Inicio_Corr_mas_casos[[#This Row],[Corregimiento]],Hoja3!$A$2:$D$676,4,0)</f>
        <v>130102</v>
      </c>
      <c r="E2597" s="114">
        <v>11</v>
      </c>
      <c r="F2597">
        <v>1</v>
      </c>
    </row>
    <row r="2598" spans="1:7">
      <c r="A2598" s="112">
        <v>44095</v>
      </c>
      <c r="B2598" s="113">
        <v>44095</v>
      </c>
      <c r="C2598" s="114" t="s">
        <v>356</v>
      </c>
      <c r="D2598" s="115">
        <f>VLOOKUP(Pag_Inicio_Corr_mas_casos[[#This Row],[Corregimiento]],Hoja3!$A$2:$D$676,4,0)</f>
        <v>130106</v>
      </c>
      <c r="E2598" s="114">
        <v>11</v>
      </c>
      <c r="F2598">
        <v>1</v>
      </c>
    </row>
    <row r="2599" spans="1:7">
      <c r="A2599" s="116">
        <v>44096</v>
      </c>
      <c r="B2599" s="117">
        <v>44096</v>
      </c>
      <c r="C2599" s="118" t="s">
        <v>503</v>
      </c>
      <c r="D2599" s="119">
        <f>VLOOKUP(Pag_Inicio_Corr_mas_casos[[#This Row],[Corregimiento]],Hoja3!$A$2:$D$676,4,0)</f>
        <v>110201</v>
      </c>
      <c r="E2599" s="118">
        <v>27</v>
      </c>
      <c r="F2599">
        <v>1</v>
      </c>
      <c r="G2599">
        <f>SUM(F2599:F2611)</f>
        <v>13</v>
      </c>
    </row>
    <row r="2600" spans="1:7">
      <c r="A2600" s="116">
        <v>44096</v>
      </c>
      <c r="B2600" s="117">
        <v>44096</v>
      </c>
      <c r="C2600" s="118" t="s">
        <v>356</v>
      </c>
      <c r="D2600" s="119">
        <f>VLOOKUP(Pag_Inicio_Corr_mas_casos[[#This Row],[Corregimiento]],Hoja3!$A$2:$D$676,4,0)</f>
        <v>130106</v>
      </c>
      <c r="E2600" s="118">
        <v>24</v>
      </c>
      <c r="F2600">
        <v>1</v>
      </c>
    </row>
    <row r="2601" spans="1:7">
      <c r="A2601" s="116">
        <v>44096</v>
      </c>
      <c r="B2601" s="117">
        <v>44096</v>
      </c>
      <c r="C2601" s="118" t="s">
        <v>367</v>
      </c>
      <c r="D2601" s="119">
        <f>VLOOKUP(Pag_Inicio_Corr_mas_casos[[#This Row],[Corregimiento]],Hoja3!$A$2:$D$676,4,0)</f>
        <v>80819</v>
      </c>
      <c r="E2601" s="118">
        <v>20</v>
      </c>
      <c r="F2601">
        <v>1</v>
      </c>
    </row>
    <row r="2602" spans="1:7">
      <c r="A2602" s="116">
        <v>44096</v>
      </c>
      <c r="B2602" s="117">
        <v>44096</v>
      </c>
      <c r="C2602" s="118" t="s">
        <v>372</v>
      </c>
      <c r="D2602" s="119">
        <f>VLOOKUP(Pag_Inicio_Corr_mas_casos[[#This Row],[Corregimiento]],Hoja3!$A$2:$D$676,4,0)</f>
        <v>40601</v>
      </c>
      <c r="E2602" s="118">
        <v>18</v>
      </c>
      <c r="F2602">
        <v>1</v>
      </c>
    </row>
    <row r="2603" spans="1:7">
      <c r="A2603" s="116">
        <v>44096</v>
      </c>
      <c r="B2603" s="117">
        <v>44096</v>
      </c>
      <c r="C2603" s="118" t="s">
        <v>365</v>
      </c>
      <c r="D2603" s="119">
        <f>VLOOKUP(Pag_Inicio_Corr_mas_casos[[#This Row],[Corregimiento]],Hoja3!$A$2:$D$676,4,0)</f>
        <v>80823</v>
      </c>
      <c r="E2603" s="118">
        <v>16</v>
      </c>
      <c r="F2603">
        <v>1</v>
      </c>
    </row>
    <row r="2604" spans="1:7">
      <c r="A2604" s="116">
        <v>44096</v>
      </c>
      <c r="B2604" s="117">
        <v>44096</v>
      </c>
      <c r="C2604" s="118" t="s">
        <v>523</v>
      </c>
      <c r="D2604" s="119">
        <f>VLOOKUP(Pag_Inicio_Corr_mas_casos[[#This Row],[Corregimiento]],Hoja3!$A$2:$D$676,4,0)</f>
        <v>130703</v>
      </c>
      <c r="E2604" s="118">
        <v>12</v>
      </c>
      <c r="F2604">
        <v>1</v>
      </c>
    </row>
    <row r="2605" spans="1:7">
      <c r="A2605" s="116">
        <v>44096</v>
      </c>
      <c r="B2605" s="117">
        <v>44096</v>
      </c>
      <c r="C2605" s="118" t="s">
        <v>368</v>
      </c>
      <c r="D2605" s="119">
        <f>VLOOKUP(Pag_Inicio_Corr_mas_casos[[#This Row],[Corregimiento]],Hoja3!$A$2:$D$676,4,0)</f>
        <v>130107</v>
      </c>
      <c r="E2605" s="118">
        <v>12</v>
      </c>
      <c r="F2605">
        <v>1</v>
      </c>
    </row>
    <row r="2606" spans="1:7">
      <c r="A2606" s="116">
        <v>44096</v>
      </c>
      <c r="B2606" s="117">
        <v>44096</v>
      </c>
      <c r="C2606" s="118" t="s">
        <v>374</v>
      </c>
      <c r="D2606" s="119">
        <f>VLOOKUP(Pag_Inicio_Corr_mas_casos[[#This Row],[Corregimiento]],Hoja3!$A$2:$D$676,4,0)</f>
        <v>130108</v>
      </c>
      <c r="E2606" s="118">
        <v>12</v>
      </c>
      <c r="F2606">
        <v>1</v>
      </c>
    </row>
    <row r="2607" spans="1:7">
      <c r="A2607" s="116">
        <v>44096</v>
      </c>
      <c r="B2607" s="117">
        <v>44096</v>
      </c>
      <c r="C2607" s="118" t="s">
        <v>387</v>
      </c>
      <c r="D2607" s="119">
        <f>VLOOKUP(Pag_Inicio_Corr_mas_casos[[#This Row],[Corregimiento]],Hoja3!$A$2:$D$676,4,0)</f>
        <v>80811</v>
      </c>
      <c r="E2607" s="118">
        <v>11</v>
      </c>
      <c r="F2607">
        <v>1</v>
      </c>
    </row>
    <row r="2608" spans="1:7">
      <c r="A2608" s="116">
        <v>44096</v>
      </c>
      <c r="B2608" s="117">
        <v>44096</v>
      </c>
      <c r="C2608" s="118" t="s">
        <v>418</v>
      </c>
      <c r="D2608" s="119">
        <f>VLOOKUP(Pag_Inicio_Corr_mas_casos[[#This Row],[Corregimiento]],Hoja3!$A$2:$D$676,4,0)</f>
        <v>130716</v>
      </c>
      <c r="E2608" s="118">
        <v>11</v>
      </c>
      <c r="F2608">
        <v>1</v>
      </c>
    </row>
    <row r="2609" spans="1:7">
      <c r="A2609" s="116">
        <v>44096</v>
      </c>
      <c r="B2609" s="117">
        <v>44096</v>
      </c>
      <c r="C2609" s="118" t="s">
        <v>354</v>
      </c>
      <c r="D2609" s="119">
        <f>VLOOKUP(Pag_Inicio_Corr_mas_casos[[#This Row],[Corregimiento]],Hoja3!$A$2:$D$676,4,0)</f>
        <v>130101</v>
      </c>
      <c r="E2609" s="118">
        <v>11</v>
      </c>
      <c r="F2609">
        <v>1</v>
      </c>
    </row>
    <row r="2610" spans="1:7">
      <c r="A2610" s="116">
        <v>44096</v>
      </c>
      <c r="B2610" s="117">
        <v>44096</v>
      </c>
      <c r="C2610" s="118" t="s">
        <v>380</v>
      </c>
      <c r="D2610" s="119">
        <f>VLOOKUP(Pag_Inicio_Corr_mas_casos[[#This Row],[Corregimiento]],Hoja3!$A$2:$D$676,4,0)</f>
        <v>80813</v>
      </c>
      <c r="E2610" s="118">
        <v>11</v>
      </c>
      <c r="F2610">
        <v>1</v>
      </c>
    </row>
    <row r="2611" spans="1:7">
      <c r="A2611" s="116">
        <v>44096</v>
      </c>
      <c r="B2611" s="117">
        <v>44096</v>
      </c>
      <c r="C2611" s="118" t="s">
        <v>363</v>
      </c>
      <c r="D2611" s="119">
        <f>VLOOKUP(Pag_Inicio_Corr_mas_casos[[#This Row],[Corregimiento]],Hoja3!$A$2:$D$676,4,0)</f>
        <v>80817</v>
      </c>
      <c r="E2611" s="118">
        <v>11</v>
      </c>
      <c r="F2611">
        <v>1</v>
      </c>
    </row>
    <row r="2612" spans="1:7">
      <c r="A2612" s="99">
        <v>44097</v>
      </c>
      <c r="B2612" s="100">
        <v>44097</v>
      </c>
      <c r="C2612" s="101" t="s">
        <v>367</v>
      </c>
      <c r="D2612" s="102">
        <f>VLOOKUP(Pag_Inicio_Corr_mas_casos[[#This Row],[Corregimiento]],Hoja3!$A$2:$D$676,4,0)</f>
        <v>80819</v>
      </c>
      <c r="E2612" s="101">
        <v>76</v>
      </c>
      <c r="F2612">
        <v>1</v>
      </c>
      <c r="G2612">
        <f>SUM(F2612:F2627)</f>
        <v>16</v>
      </c>
    </row>
    <row r="2613" spans="1:7">
      <c r="A2613" s="99">
        <v>44097</v>
      </c>
      <c r="B2613" s="100">
        <v>44097</v>
      </c>
      <c r="C2613" s="101" t="s">
        <v>363</v>
      </c>
      <c r="D2613" s="102">
        <f>VLOOKUP(Pag_Inicio_Corr_mas_casos[[#This Row],[Corregimiento]],Hoja3!$A$2:$D$676,4,0)</f>
        <v>80817</v>
      </c>
      <c r="E2613" s="101">
        <v>22</v>
      </c>
      <c r="F2613">
        <v>1</v>
      </c>
    </row>
    <row r="2614" spans="1:7">
      <c r="A2614" s="99">
        <v>44097</v>
      </c>
      <c r="B2614" s="100">
        <v>44097</v>
      </c>
      <c r="C2614" s="101" t="s">
        <v>372</v>
      </c>
      <c r="D2614" s="102">
        <f>VLOOKUP(Pag_Inicio_Corr_mas_casos[[#This Row],[Corregimiento]],Hoja3!$A$2:$D$676,4,0)</f>
        <v>40601</v>
      </c>
      <c r="E2614" s="101">
        <v>21</v>
      </c>
      <c r="F2614">
        <v>1</v>
      </c>
    </row>
    <row r="2615" spans="1:7">
      <c r="A2615" s="99">
        <v>44097</v>
      </c>
      <c r="B2615" s="100">
        <v>44097</v>
      </c>
      <c r="C2615" s="101" t="s">
        <v>494</v>
      </c>
      <c r="D2615" s="102">
        <f>VLOOKUP(Pag_Inicio_Corr_mas_casos[[#This Row],[Corregimiento]],Hoja3!$A$2:$D$676,4,0)</f>
        <v>20205</v>
      </c>
      <c r="E2615" s="101">
        <v>19</v>
      </c>
      <c r="F2615">
        <v>1</v>
      </c>
    </row>
    <row r="2616" spans="1:7">
      <c r="A2616" s="99">
        <v>44097</v>
      </c>
      <c r="B2616" s="100">
        <v>44097</v>
      </c>
      <c r="C2616" s="101" t="s">
        <v>516</v>
      </c>
      <c r="D2616" s="102">
        <f>VLOOKUP(Pag_Inicio_Corr_mas_casos[[#This Row],[Corregimiento]],Hoja3!$A$2:$D$676,4,0)</f>
        <v>41308</v>
      </c>
      <c r="E2616" s="101">
        <v>17</v>
      </c>
      <c r="F2616">
        <v>1</v>
      </c>
    </row>
    <row r="2617" spans="1:7">
      <c r="A2617" s="99">
        <v>44097</v>
      </c>
      <c r="B2617" s="100">
        <v>44097</v>
      </c>
      <c r="C2617" s="101" t="s">
        <v>370</v>
      </c>
      <c r="D2617" s="102">
        <f>VLOOKUP(Pag_Inicio_Corr_mas_casos[[#This Row],[Corregimiento]],Hoja3!$A$2:$D$676,4,0)</f>
        <v>80812</v>
      </c>
      <c r="E2617" s="101">
        <v>17</v>
      </c>
      <c r="F2617">
        <v>1</v>
      </c>
    </row>
    <row r="2618" spans="1:7">
      <c r="A2618" s="99">
        <v>44097</v>
      </c>
      <c r="B2618" s="100">
        <v>44097</v>
      </c>
      <c r="C2618" s="101" t="s">
        <v>356</v>
      </c>
      <c r="D2618" s="102">
        <f>VLOOKUP(Pag_Inicio_Corr_mas_casos[[#This Row],[Corregimiento]],Hoja3!$A$2:$D$676,4,0)</f>
        <v>130106</v>
      </c>
      <c r="E2618" s="101">
        <v>16</v>
      </c>
      <c r="F2618">
        <v>1</v>
      </c>
    </row>
    <row r="2619" spans="1:7">
      <c r="A2619" s="99">
        <v>44097</v>
      </c>
      <c r="B2619" s="100">
        <v>44097</v>
      </c>
      <c r="C2619" s="101" t="s">
        <v>458</v>
      </c>
      <c r="D2619" s="102">
        <f>VLOOKUP(Pag_Inicio_Corr_mas_casos[[#This Row],[Corregimiento]],Hoja3!$A$2:$D$676,4,0)</f>
        <v>40606</v>
      </c>
      <c r="E2619" s="101">
        <v>15</v>
      </c>
      <c r="F2619">
        <v>1</v>
      </c>
    </row>
    <row r="2620" spans="1:7">
      <c r="A2620" s="99">
        <v>44097</v>
      </c>
      <c r="B2620" s="100">
        <v>44097</v>
      </c>
      <c r="C2620" s="101" t="s">
        <v>377</v>
      </c>
      <c r="D2620" s="102">
        <f>VLOOKUP(Pag_Inicio_Corr_mas_casos[[#This Row],[Corregimiento]],Hoja3!$A$2:$D$676,4,0)</f>
        <v>30113</v>
      </c>
      <c r="E2620" s="101">
        <v>14</v>
      </c>
      <c r="F2620">
        <v>1</v>
      </c>
    </row>
    <row r="2621" spans="1:7">
      <c r="A2621" s="99">
        <v>44097</v>
      </c>
      <c r="B2621" s="100">
        <v>44097</v>
      </c>
      <c r="C2621" s="101" t="s">
        <v>355</v>
      </c>
      <c r="D2621" s="102">
        <f>VLOOKUP(Pag_Inicio_Corr_mas_casos[[#This Row],[Corregimiento]],Hoja3!$A$2:$D$676,4,0)</f>
        <v>81002</v>
      </c>
      <c r="E2621" s="101">
        <v>14</v>
      </c>
      <c r="F2621">
        <v>1</v>
      </c>
    </row>
    <row r="2622" spans="1:7">
      <c r="A2622" s="99">
        <v>44097</v>
      </c>
      <c r="B2622" s="100">
        <v>44097</v>
      </c>
      <c r="C2622" s="101" t="s">
        <v>373</v>
      </c>
      <c r="D2622" s="102">
        <f>VLOOKUP(Pag_Inicio_Corr_mas_casos[[#This Row],[Corregimiento]],Hoja3!$A$2:$D$676,4,0)</f>
        <v>80806</v>
      </c>
      <c r="E2622" s="101">
        <v>14</v>
      </c>
      <c r="F2622">
        <v>1</v>
      </c>
    </row>
    <row r="2623" spans="1:7">
      <c r="A2623" s="99">
        <v>44097</v>
      </c>
      <c r="B2623" s="100">
        <v>44097</v>
      </c>
      <c r="C2623" s="101" t="s">
        <v>416</v>
      </c>
      <c r="D2623" s="102">
        <f>VLOOKUP(Pag_Inicio_Corr_mas_casos[[#This Row],[Corregimiento]],Hoja3!$A$2:$D$676,4,0)</f>
        <v>80818</v>
      </c>
      <c r="E2623" s="101">
        <v>12</v>
      </c>
      <c r="F2623">
        <v>1</v>
      </c>
    </row>
    <row r="2624" spans="1:7">
      <c r="A2624" s="99">
        <v>44097</v>
      </c>
      <c r="B2624" s="100">
        <v>44097</v>
      </c>
      <c r="C2624" s="101" t="s">
        <v>385</v>
      </c>
      <c r="D2624" s="102">
        <f>VLOOKUP(Pag_Inicio_Corr_mas_casos[[#This Row],[Corregimiento]],Hoja3!$A$2:$D$676,4,0)</f>
        <v>80815</v>
      </c>
      <c r="E2624" s="101">
        <v>12</v>
      </c>
      <c r="F2624">
        <v>1</v>
      </c>
    </row>
    <row r="2625" spans="1:7">
      <c r="A2625" s="99">
        <v>44097</v>
      </c>
      <c r="B2625" s="100">
        <v>44097</v>
      </c>
      <c r="C2625" s="101" t="s">
        <v>366</v>
      </c>
      <c r="D2625" s="102">
        <f>VLOOKUP(Pag_Inicio_Corr_mas_casos[[#This Row],[Corregimiento]],Hoja3!$A$2:$D$676,4,0)</f>
        <v>81001</v>
      </c>
      <c r="E2625" s="101">
        <v>12</v>
      </c>
      <c r="F2625">
        <v>1</v>
      </c>
    </row>
    <row r="2626" spans="1:7">
      <c r="A2626" s="99">
        <v>44097</v>
      </c>
      <c r="B2626" s="100">
        <v>44097</v>
      </c>
      <c r="C2626" s="101" t="s">
        <v>393</v>
      </c>
      <c r="D2626" s="102">
        <f>VLOOKUP(Pag_Inicio_Corr_mas_casos[[#This Row],[Corregimiento]],Hoja3!$A$2:$D$676,4,0)</f>
        <v>130105</v>
      </c>
      <c r="E2626" s="101">
        <v>12</v>
      </c>
      <c r="F2626">
        <v>1</v>
      </c>
    </row>
    <row r="2627" spans="1:7">
      <c r="A2627" s="99">
        <v>44097</v>
      </c>
      <c r="B2627" s="100">
        <v>44097</v>
      </c>
      <c r="C2627" s="101" t="s">
        <v>354</v>
      </c>
      <c r="D2627" s="102">
        <f>VLOOKUP(Pag_Inicio_Corr_mas_casos[[#This Row],[Corregimiento]],Hoja3!$A$2:$D$676,4,0)</f>
        <v>130101</v>
      </c>
      <c r="E2627" s="101">
        <v>11</v>
      </c>
      <c r="F2627">
        <v>1</v>
      </c>
    </row>
    <row r="2628" spans="1:7">
      <c r="A2628" s="103">
        <v>44098</v>
      </c>
      <c r="B2628" s="104">
        <v>44098</v>
      </c>
      <c r="C2628" s="105" t="s">
        <v>490</v>
      </c>
      <c r="D2628" s="106">
        <f>VLOOKUP(Pag_Inicio_Corr_mas_casos[[#This Row],[Corregimiento]],Hoja3!$A$2:$D$676,4,0)</f>
        <v>91101</v>
      </c>
      <c r="E2628" s="105">
        <v>31</v>
      </c>
      <c r="F2628">
        <v>1</v>
      </c>
      <c r="G2628">
        <f>SUM(F2628:F2649)</f>
        <v>22</v>
      </c>
    </row>
    <row r="2629" spans="1:7">
      <c r="A2629" s="103">
        <v>44098</v>
      </c>
      <c r="B2629" s="105">
        <v>44098</v>
      </c>
      <c r="C2629" s="105" t="s">
        <v>356</v>
      </c>
      <c r="D2629" s="106">
        <f>VLOOKUP(Pag_Inicio_Corr_mas_casos[[#This Row],[Corregimiento]],Hoja3!$A$2:$D$676,4,0)</f>
        <v>130106</v>
      </c>
      <c r="E2629" s="105">
        <v>24</v>
      </c>
      <c r="F2629">
        <v>1</v>
      </c>
    </row>
    <row r="2630" spans="1:7">
      <c r="A2630" s="103">
        <v>44098</v>
      </c>
      <c r="B2630" s="105">
        <v>44098</v>
      </c>
      <c r="C2630" s="105" t="s">
        <v>372</v>
      </c>
      <c r="D2630" s="106">
        <f>VLOOKUP(Pag_Inicio_Corr_mas_casos[[#This Row],[Corregimiento]],Hoja3!$A$2:$D$676,4,0)</f>
        <v>40601</v>
      </c>
      <c r="E2630" s="105">
        <v>22</v>
      </c>
      <c r="F2630">
        <v>1</v>
      </c>
    </row>
    <row r="2631" spans="1:7">
      <c r="A2631" s="103">
        <v>44098</v>
      </c>
      <c r="B2631" s="105">
        <v>44098</v>
      </c>
      <c r="C2631" s="105" t="s">
        <v>411</v>
      </c>
      <c r="D2631" s="106">
        <f>VLOOKUP(Pag_Inicio_Corr_mas_casos[[#This Row],[Corregimiento]],Hoja3!$A$2:$D$676,4,0)</f>
        <v>91001</v>
      </c>
      <c r="E2631" s="105">
        <v>20</v>
      </c>
      <c r="F2631">
        <v>1</v>
      </c>
    </row>
    <row r="2632" spans="1:7">
      <c r="A2632" s="103">
        <v>44098</v>
      </c>
      <c r="B2632" s="105">
        <v>44098</v>
      </c>
      <c r="C2632" s="105" t="s">
        <v>366</v>
      </c>
      <c r="D2632" s="106">
        <f>VLOOKUP(Pag_Inicio_Corr_mas_casos[[#This Row],[Corregimiento]],Hoja3!$A$2:$D$676,4,0)</f>
        <v>81001</v>
      </c>
      <c r="E2632" s="105">
        <v>19</v>
      </c>
      <c r="F2632">
        <v>1</v>
      </c>
    </row>
    <row r="2633" spans="1:7">
      <c r="A2633" s="103">
        <v>44098</v>
      </c>
      <c r="B2633" s="105">
        <v>44098</v>
      </c>
      <c r="C2633" s="105" t="s">
        <v>416</v>
      </c>
      <c r="D2633" s="106">
        <f>VLOOKUP(Pag_Inicio_Corr_mas_casos[[#This Row],[Corregimiento]],Hoja3!$A$2:$D$676,4,0)</f>
        <v>80818</v>
      </c>
      <c r="E2633" s="105">
        <v>19</v>
      </c>
      <c r="F2633">
        <v>1</v>
      </c>
    </row>
    <row r="2634" spans="1:7">
      <c r="A2634" s="103">
        <v>44098</v>
      </c>
      <c r="B2634" s="105">
        <v>44098</v>
      </c>
      <c r="C2634" s="105" t="s">
        <v>389</v>
      </c>
      <c r="D2634" s="106">
        <f>VLOOKUP(Pag_Inicio_Corr_mas_casos[[#This Row],[Corregimiento]],Hoja3!$A$2:$D$676,4,0)</f>
        <v>130708</v>
      </c>
      <c r="E2634" s="105">
        <v>18</v>
      </c>
      <c r="F2634">
        <v>1</v>
      </c>
    </row>
    <row r="2635" spans="1:7">
      <c r="A2635" s="103">
        <v>44098</v>
      </c>
      <c r="B2635" s="105">
        <v>44098</v>
      </c>
      <c r="C2635" s="105" t="s">
        <v>363</v>
      </c>
      <c r="D2635" s="106">
        <f>VLOOKUP(Pag_Inicio_Corr_mas_casos[[#This Row],[Corregimiento]],Hoja3!$A$2:$D$676,4,0)</f>
        <v>80817</v>
      </c>
      <c r="E2635" s="105">
        <v>17</v>
      </c>
      <c r="F2635">
        <v>1</v>
      </c>
    </row>
    <row r="2636" spans="1:7">
      <c r="A2636" s="103">
        <v>44098</v>
      </c>
      <c r="B2636" s="105">
        <v>44098</v>
      </c>
      <c r="C2636" s="105" t="s">
        <v>384</v>
      </c>
      <c r="D2636" s="106">
        <f>VLOOKUP(Pag_Inicio_Corr_mas_casos[[#This Row],[Corregimiento]],Hoja3!$A$2:$D$676,4,0)</f>
        <v>80820</v>
      </c>
      <c r="E2636" s="105">
        <v>17</v>
      </c>
      <c r="F2636">
        <v>1</v>
      </c>
    </row>
    <row r="2637" spans="1:7">
      <c r="A2637" s="103">
        <v>44098</v>
      </c>
      <c r="B2637" s="105">
        <v>44098</v>
      </c>
      <c r="C2637" s="105" t="s">
        <v>360</v>
      </c>
      <c r="D2637" s="106">
        <f>VLOOKUP(Pag_Inicio_Corr_mas_casos[[#This Row],[Corregimiento]],Hoja3!$A$2:$D$676,4,0)</f>
        <v>81007</v>
      </c>
      <c r="E2637" s="105">
        <v>15</v>
      </c>
      <c r="F2637">
        <v>1</v>
      </c>
    </row>
    <row r="2638" spans="1:7">
      <c r="A2638" s="103">
        <v>44098</v>
      </c>
      <c r="B2638" s="105">
        <v>44098</v>
      </c>
      <c r="C2638" s="105" t="s">
        <v>364</v>
      </c>
      <c r="D2638" s="106">
        <f>VLOOKUP(Pag_Inicio_Corr_mas_casos[[#This Row],[Corregimiento]],Hoja3!$A$2:$D$676,4,0)</f>
        <v>80822</v>
      </c>
      <c r="E2638" s="105">
        <v>14</v>
      </c>
      <c r="F2638">
        <v>1</v>
      </c>
    </row>
    <row r="2639" spans="1:7">
      <c r="A2639" s="103">
        <v>44098</v>
      </c>
      <c r="B2639" s="105">
        <v>44098</v>
      </c>
      <c r="C2639" s="105" t="s">
        <v>359</v>
      </c>
      <c r="D2639" s="106">
        <f>VLOOKUP(Pag_Inicio_Corr_mas_casos[[#This Row],[Corregimiento]],Hoja3!$A$2:$D$676,4,0)</f>
        <v>80821</v>
      </c>
      <c r="E2639" s="105">
        <v>14</v>
      </c>
      <c r="F2639">
        <v>1</v>
      </c>
    </row>
    <row r="2640" spans="1:7">
      <c r="A2640" s="103">
        <v>44098</v>
      </c>
      <c r="B2640" s="105">
        <v>44098</v>
      </c>
      <c r="C2640" s="105" t="s">
        <v>380</v>
      </c>
      <c r="D2640" s="106">
        <f>VLOOKUP(Pag_Inicio_Corr_mas_casos[[#This Row],[Corregimiento]],Hoja3!$A$2:$D$676,4,0)</f>
        <v>80813</v>
      </c>
      <c r="E2640" s="105">
        <v>13</v>
      </c>
      <c r="F2640">
        <v>1</v>
      </c>
    </row>
    <row r="2641" spans="1:7">
      <c r="A2641" s="103">
        <v>44098</v>
      </c>
      <c r="B2641" s="105">
        <v>44098</v>
      </c>
      <c r="C2641" s="105" t="s">
        <v>354</v>
      </c>
      <c r="D2641" s="106">
        <f>VLOOKUP(Pag_Inicio_Corr_mas_casos[[#This Row],[Corregimiento]],Hoja3!$A$2:$D$676,4,0)</f>
        <v>130101</v>
      </c>
      <c r="E2641" s="105">
        <v>13</v>
      </c>
      <c r="F2641">
        <v>1</v>
      </c>
    </row>
    <row r="2642" spans="1:7">
      <c r="A2642" s="103">
        <v>44098</v>
      </c>
      <c r="B2642" s="105">
        <v>44098</v>
      </c>
      <c r="C2642" s="105" t="s">
        <v>373</v>
      </c>
      <c r="D2642" s="106">
        <f>VLOOKUP(Pag_Inicio_Corr_mas_casos[[#This Row],[Corregimiento]],Hoja3!$A$2:$D$676,4,0)</f>
        <v>80806</v>
      </c>
      <c r="E2642" s="105">
        <v>12</v>
      </c>
      <c r="F2642">
        <v>1</v>
      </c>
    </row>
    <row r="2643" spans="1:7">
      <c r="A2643" s="103">
        <v>44098</v>
      </c>
      <c r="B2643" s="105">
        <v>44098</v>
      </c>
      <c r="C2643" s="105" t="s">
        <v>407</v>
      </c>
      <c r="D2643" s="106">
        <f>VLOOKUP(Pag_Inicio_Corr_mas_casos[[#This Row],[Corregimiento]],Hoja3!$A$2:$D$676,4,0)</f>
        <v>80814</v>
      </c>
      <c r="E2643" s="105">
        <v>12</v>
      </c>
      <c r="F2643">
        <v>1</v>
      </c>
    </row>
    <row r="2644" spans="1:7">
      <c r="A2644" s="103">
        <v>44098</v>
      </c>
      <c r="B2644" s="105">
        <v>44098</v>
      </c>
      <c r="C2644" s="105" t="s">
        <v>391</v>
      </c>
      <c r="D2644" s="106">
        <f>VLOOKUP(Pag_Inicio_Corr_mas_casos[[#This Row],[Corregimiento]],Hoja3!$A$2:$D$676,4,0)</f>
        <v>50208</v>
      </c>
      <c r="E2644" s="105">
        <v>12</v>
      </c>
      <c r="F2644">
        <v>1</v>
      </c>
    </row>
    <row r="2645" spans="1:7">
      <c r="A2645" s="103">
        <v>44098</v>
      </c>
      <c r="B2645" s="105">
        <v>44098</v>
      </c>
      <c r="C2645" s="105" t="s">
        <v>367</v>
      </c>
      <c r="D2645" s="106">
        <f>VLOOKUP(Pag_Inicio_Corr_mas_casos[[#This Row],[Corregimiento]],Hoja3!$A$2:$D$676,4,0)</f>
        <v>80819</v>
      </c>
      <c r="E2645" s="105">
        <v>12</v>
      </c>
      <c r="F2645">
        <v>1</v>
      </c>
    </row>
    <row r="2646" spans="1:7">
      <c r="A2646" s="103">
        <v>44098</v>
      </c>
      <c r="B2646" s="105">
        <v>44098</v>
      </c>
      <c r="C2646" s="105" t="s">
        <v>370</v>
      </c>
      <c r="D2646" s="106">
        <f>VLOOKUP(Pag_Inicio_Corr_mas_casos[[#This Row],[Corregimiento]],Hoja3!$A$2:$D$676,4,0)</f>
        <v>80812</v>
      </c>
      <c r="E2646" s="105">
        <v>11</v>
      </c>
      <c r="F2646">
        <v>1</v>
      </c>
    </row>
    <row r="2647" spans="1:7">
      <c r="A2647" s="103">
        <v>44098</v>
      </c>
      <c r="B2647" s="105">
        <v>44098</v>
      </c>
      <c r="C2647" s="105" t="s">
        <v>458</v>
      </c>
      <c r="D2647" s="106">
        <f>VLOOKUP(Pag_Inicio_Corr_mas_casos[[#This Row],[Corregimiento]],Hoja3!$A$2:$D$676,4,0)</f>
        <v>40606</v>
      </c>
      <c r="E2647" s="105">
        <v>11</v>
      </c>
      <c r="F2647">
        <v>1</v>
      </c>
    </row>
    <row r="2648" spans="1:7">
      <c r="A2648" s="103">
        <v>44098</v>
      </c>
      <c r="B2648" s="105">
        <v>44098</v>
      </c>
      <c r="C2648" s="105" t="s">
        <v>371</v>
      </c>
      <c r="D2648" s="106">
        <f>VLOOKUP(Pag_Inicio_Corr_mas_casos[[#This Row],[Corregimiento]],Hoja3!$A$2:$D$676,4,0)</f>
        <v>130702</v>
      </c>
      <c r="E2648" s="105">
        <v>11</v>
      </c>
      <c r="F2648">
        <v>1</v>
      </c>
    </row>
    <row r="2649" spans="1:7">
      <c r="A2649" s="103">
        <v>44098</v>
      </c>
      <c r="B2649" s="105">
        <v>44098</v>
      </c>
      <c r="C2649" s="105" t="s">
        <v>362</v>
      </c>
      <c r="D2649" s="106">
        <f>VLOOKUP(Pag_Inicio_Corr_mas_casos[[#This Row],[Corregimiento]],Hoja3!$A$2:$D$676,4,0)</f>
        <v>80816</v>
      </c>
      <c r="E2649" s="105">
        <v>11</v>
      </c>
      <c r="F2649">
        <v>1</v>
      </c>
    </row>
    <row r="2650" spans="1:7">
      <c r="A2650" s="128">
        <v>44099</v>
      </c>
      <c r="B2650" s="129">
        <v>44099</v>
      </c>
      <c r="C2650" s="130" t="s">
        <v>356</v>
      </c>
      <c r="D2650" s="131">
        <f>VLOOKUP(Pag_Inicio_Corr_mas_casos[[#This Row],[Corregimiento]],Hoja3!$A$2:$D$676,4,0)</f>
        <v>130106</v>
      </c>
      <c r="E2650" s="130">
        <v>24</v>
      </c>
      <c r="F2650">
        <v>1</v>
      </c>
      <c r="G2650">
        <f>SUM(F2650:F2661)</f>
        <v>12</v>
      </c>
    </row>
    <row r="2651" spans="1:7">
      <c r="A2651" s="128">
        <v>44099</v>
      </c>
      <c r="B2651" s="130">
        <v>44099</v>
      </c>
      <c r="C2651" s="130" t="s">
        <v>354</v>
      </c>
      <c r="D2651" s="131">
        <f>VLOOKUP(Pag_Inicio_Corr_mas_casos[[#This Row],[Corregimiento]],Hoja3!$A$2:$D$676,4,0)</f>
        <v>130101</v>
      </c>
      <c r="E2651" s="130">
        <v>21</v>
      </c>
      <c r="F2651">
        <v>1</v>
      </c>
    </row>
    <row r="2652" spans="1:7">
      <c r="A2652" s="128">
        <v>44099</v>
      </c>
      <c r="B2652" s="130">
        <v>44099</v>
      </c>
      <c r="C2652" s="130" t="s">
        <v>367</v>
      </c>
      <c r="D2652" s="131">
        <f>VLOOKUP(Pag_Inicio_Corr_mas_casos[[#This Row],[Corregimiento]],Hoja3!$A$2:$D$676,4,0)</f>
        <v>80819</v>
      </c>
      <c r="E2652" s="130">
        <v>18</v>
      </c>
      <c r="F2652">
        <v>1</v>
      </c>
    </row>
    <row r="2653" spans="1:7">
      <c r="A2653" s="128">
        <v>44099</v>
      </c>
      <c r="B2653" s="130">
        <v>44099</v>
      </c>
      <c r="C2653" s="130" t="s">
        <v>458</v>
      </c>
      <c r="D2653" s="131">
        <f>VLOOKUP(Pag_Inicio_Corr_mas_casos[[#This Row],[Corregimiento]],Hoja3!$A$2:$D$676,4,0)</f>
        <v>40606</v>
      </c>
      <c r="E2653" s="130">
        <v>17</v>
      </c>
      <c r="F2653">
        <v>1</v>
      </c>
    </row>
    <row r="2654" spans="1:7">
      <c r="A2654" s="128">
        <v>44099</v>
      </c>
      <c r="B2654" s="130">
        <v>44099</v>
      </c>
      <c r="C2654" s="130" t="s">
        <v>524</v>
      </c>
      <c r="D2654" s="131">
        <f>VLOOKUP(Pag_Inicio_Corr_mas_casos[[#This Row],[Corregimiento]],Hoja3!$A$2:$D$676,4,0)</f>
        <v>130103</v>
      </c>
      <c r="E2654" s="130">
        <v>14</v>
      </c>
      <c r="F2654">
        <v>1</v>
      </c>
    </row>
    <row r="2655" spans="1:7">
      <c r="A2655" s="128">
        <v>44099</v>
      </c>
      <c r="B2655" s="130">
        <v>44099</v>
      </c>
      <c r="C2655" s="130" t="s">
        <v>363</v>
      </c>
      <c r="D2655" s="131">
        <f>VLOOKUP(Pag_Inicio_Corr_mas_casos[[#This Row],[Corregimiento]],Hoja3!$A$2:$D$676,4,0)</f>
        <v>80817</v>
      </c>
      <c r="E2655" s="130">
        <v>14</v>
      </c>
      <c r="F2655">
        <v>1</v>
      </c>
    </row>
    <row r="2656" spans="1:7">
      <c r="A2656" s="128">
        <v>44099</v>
      </c>
      <c r="B2656" s="130">
        <v>44099</v>
      </c>
      <c r="C2656" s="130" t="s">
        <v>525</v>
      </c>
      <c r="D2656" s="131">
        <f>VLOOKUP(Pag_Inicio_Corr_mas_casos[[#This Row],[Corregimiento]],Hoja3!$A$2:$D$676,4,0)</f>
        <v>120705</v>
      </c>
      <c r="E2656" s="130">
        <v>13</v>
      </c>
      <c r="F2656">
        <v>1</v>
      </c>
    </row>
    <row r="2657" spans="1:7">
      <c r="A2657" s="128">
        <v>44099</v>
      </c>
      <c r="B2657" s="130">
        <v>44099</v>
      </c>
      <c r="C2657" s="130" t="s">
        <v>355</v>
      </c>
      <c r="D2657" s="131">
        <f>VLOOKUP(Pag_Inicio_Corr_mas_casos[[#This Row],[Corregimiento]],Hoja3!$A$2:$D$676,4,0)</f>
        <v>81002</v>
      </c>
      <c r="E2657" s="130">
        <v>12</v>
      </c>
      <c r="F2657">
        <v>1</v>
      </c>
    </row>
    <row r="2658" spans="1:7">
      <c r="A2658" s="128">
        <v>44099</v>
      </c>
      <c r="B2658" s="130">
        <v>44099</v>
      </c>
      <c r="C2658" s="130" t="s">
        <v>385</v>
      </c>
      <c r="D2658" s="131">
        <f>VLOOKUP(Pag_Inicio_Corr_mas_casos[[#This Row],[Corregimiento]],Hoja3!$A$2:$D$676,4,0)</f>
        <v>80815</v>
      </c>
      <c r="E2658" s="130">
        <v>12</v>
      </c>
      <c r="F2658">
        <v>1</v>
      </c>
    </row>
    <row r="2659" spans="1:7">
      <c r="A2659" s="128">
        <v>44099</v>
      </c>
      <c r="B2659" s="130">
        <v>44099</v>
      </c>
      <c r="C2659" s="130" t="s">
        <v>399</v>
      </c>
      <c r="D2659" s="131">
        <f>VLOOKUP(Pag_Inicio_Corr_mas_casos[[#This Row],[Corregimiento]],Hoja3!$A$2:$D$676,4,0)</f>
        <v>130717</v>
      </c>
      <c r="E2659" s="130">
        <v>11</v>
      </c>
      <c r="F2659">
        <v>1</v>
      </c>
    </row>
    <row r="2660" spans="1:7">
      <c r="A2660" s="128">
        <v>44099</v>
      </c>
      <c r="B2660" s="130">
        <v>44099</v>
      </c>
      <c r="C2660" s="130" t="s">
        <v>522</v>
      </c>
      <c r="D2660" s="131">
        <f>VLOOKUP(Pag_Inicio_Corr_mas_casos[[#This Row],[Corregimiento]],Hoja3!$A$2:$D$676,4,0)</f>
        <v>120102</v>
      </c>
      <c r="E2660" s="130">
        <v>11</v>
      </c>
      <c r="F2660">
        <v>1</v>
      </c>
    </row>
    <row r="2661" spans="1:7">
      <c r="A2661" s="128">
        <v>44099</v>
      </c>
      <c r="B2661" s="130">
        <v>44099</v>
      </c>
      <c r="C2661" s="130" t="s">
        <v>372</v>
      </c>
      <c r="D2661" s="131">
        <f>VLOOKUP(Pag_Inicio_Corr_mas_casos[[#This Row],[Corregimiento]],Hoja3!$A$2:$D$676,4,0)</f>
        <v>40601</v>
      </c>
      <c r="E2661" s="130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490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356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503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367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354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370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472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372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358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411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373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9">
        <v>44101</v>
      </c>
      <c r="B2673" s="100">
        <v>44101</v>
      </c>
      <c r="C2673" s="101" t="s">
        <v>356</v>
      </c>
      <c r="D2673" s="102">
        <f>VLOOKUP(Pag_Inicio_Corr_mas_casos[[#This Row],[Corregimiento]],Hoja3!$A$2:$D$676,4,0)</f>
        <v>130106</v>
      </c>
      <c r="E2673" s="101">
        <v>29</v>
      </c>
      <c r="F2673">
        <v>1</v>
      </c>
      <c r="G2673">
        <f>SUM(F2673:F2683)</f>
        <v>11</v>
      </c>
    </row>
    <row r="2674" spans="1:7">
      <c r="A2674" s="99">
        <v>44101</v>
      </c>
      <c r="B2674" s="100">
        <v>44101</v>
      </c>
      <c r="C2674" s="101" t="s">
        <v>411</v>
      </c>
      <c r="D2674" s="102">
        <f>VLOOKUP(Pag_Inicio_Corr_mas_casos[[#This Row],[Corregimiento]],Hoja3!$A$2:$D$676,4,0)</f>
        <v>91001</v>
      </c>
      <c r="E2674" s="101">
        <v>21</v>
      </c>
      <c r="F2674">
        <v>1</v>
      </c>
    </row>
    <row r="2675" spans="1:7">
      <c r="A2675" s="99">
        <v>44101</v>
      </c>
      <c r="B2675" s="100">
        <v>44101</v>
      </c>
      <c r="C2675" s="101" t="s">
        <v>354</v>
      </c>
      <c r="D2675" s="102">
        <f>VLOOKUP(Pag_Inicio_Corr_mas_casos[[#This Row],[Corregimiento]],Hoja3!$A$2:$D$676,4,0)</f>
        <v>130101</v>
      </c>
      <c r="E2675" s="101">
        <v>17</v>
      </c>
      <c r="F2675">
        <v>1</v>
      </c>
    </row>
    <row r="2676" spans="1:7">
      <c r="A2676" s="99">
        <v>44101</v>
      </c>
      <c r="B2676" s="100">
        <v>44101</v>
      </c>
      <c r="C2676" s="101" t="s">
        <v>380</v>
      </c>
      <c r="D2676" s="102">
        <f>VLOOKUP(Pag_Inicio_Corr_mas_casos[[#This Row],[Corregimiento]],Hoja3!$A$2:$D$676,4,0)</f>
        <v>80813</v>
      </c>
      <c r="E2676" s="101">
        <v>14</v>
      </c>
      <c r="F2676">
        <v>1</v>
      </c>
    </row>
    <row r="2677" spans="1:7">
      <c r="A2677" s="99">
        <v>44101</v>
      </c>
      <c r="B2677" s="100">
        <v>44101</v>
      </c>
      <c r="C2677" s="101" t="s">
        <v>503</v>
      </c>
      <c r="D2677" s="102">
        <f>VLOOKUP(Pag_Inicio_Corr_mas_casos[[#This Row],[Corregimiento]],Hoja3!$A$2:$D$676,4,0)</f>
        <v>110201</v>
      </c>
      <c r="E2677" s="101">
        <v>12</v>
      </c>
      <c r="F2677">
        <v>1</v>
      </c>
    </row>
    <row r="2678" spans="1:7">
      <c r="A2678" s="99">
        <v>44101</v>
      </c>
      <c r="B2678" s="100">
        <v>44101</v>
      </c>
      <c r="C2678" s="101" t="s">
        <v>458</v>
      </c>
      <c r="D2678" s="102">
        <f>VLOOKUP(Pag_Inicio_Corr_mas_casos[[#This Row],[Corregimiento]],Hoja3!$A$2:$D$676,4,0)</f>
        <v>40606</v>
      </c>
      <c r="E2678" s="101">
        <v>9</v>
      </c>
      <c r="F2678">
        <v>1</v>
      </c>
    </row>
    <row r="2679" spans="1:7">
      <c r="A2679" s="99">
        <v>44101</v>
      </c>
      <c r="B2679" s="100">
        <v>44101</v>
      </c>
      <c r="C2679" s="101" t="s">
        <v>385</v>
      </c>
      <c r="D2679" s="102">
        <f>VLOOKUP(Pag_Inicio_Corr_mas_casos[[#This Row],[Corregimiento]],Hoja3!$A$2:$D$676,4,0)</f>
        <v>80815</v>
      </c>
      <c r="E2679" s="101">
        <v>9</v>
      </c>
      <c r="F2679">
        <v>1</v>
      </c>
    </row>
    <row r="2680" spans="1:7">
      <c r="A2680" s="99">
        <v>44101</v>
      </c>
      <c r="B2680" s="100">
        <v>44101</v>
      </c>
      <c r="C2680" s="101" t="s">
        <v>526</v>
      </c>
      <c r="D2680" s="102">
        <f>VLOOKUP(Pag_Inicio_Corr_mas_casos[[#This Row],[Corregimiento]],Hoja3!$A$2:$D$676,4,0)</f>
        <v>90101</v>
      </c>
      <c r="E2680" s="101">
        <v>8</v>
      </c>
      <c r="F2680">
        <v>1</v>
      </c>
    </row>
    <row r="2681" spans="1:7">
      <c r="A2681" s="99">
        <v>44101</v>
      </c>
      <c r="B2681" s="100">
        <v>44101</v>
      </c>
      <c r="C2681" s="101" t="s">
        <v>527</v>
      </c>
      <c r="D2681" s="102">
        <f>VLOOKUP(Pag_Inicio_Corr_mas_casos[[#This Row],[Corregimiento]],Hoja3!$A$2:$D$676,4,0)</f>
        <v>20401</v>
      </c>
      <c r="E2681" s="101">
        <v>8</v>
      </c>
      <c r="F2681">
        <v>1</v>
      </c>
    </row>
    <row r="2682" spans="1:7">
      <c r="A2682" s="99">
        <v>44101</v>
      </c>
      <c r="B2682" s="100">
        <v>44101</v>
      </c>
      <c r="C2682" s="101" t="s">
        <v>372</v>
      </c>
      <c r="D2682" s="102">
        <f>VLOOKUP(Pag_Inicio_Corr_mas_casos[[#This Row],[Corregimiento]],Hoja3!$A$2:$D$676,4,0)</f>
        <v>40601</v>
      </c>
      <c r="E2682" s="101">
        <v>8</v>
      </c>
      <c r="F2682">
        <v>1</v>
      </c>
    </row>
    <row r="2683" spans="1:7">
      <c r="A2683" s="99">
        <v>44101</v>
      </c>
      <c r="B2683" s="100">
        <v>44101</v>
      </c>
      <c r="C2683" s="101" t="s">
        <v>367</v>
      </c>
      <c r="D2683" s="102">
        <f>VLOOKUP(Pag_Inicio_Corr_mas_casos[[#This Row],[Corregimiento]],Hoja3!$A$2:$D$676,4,0)</f>
        <v>80819</v>
      </c>
      <c r="E2683" s="101">
        <v>8</v>
      </c>
      <c r="F2683">
        <v>1</v>
      </c>
    </row>
    <row r="2684" spans="1:7">
      <c r="A2684" s="132">
        <v>44102</v>
      </c>
      <c r="B2684" s="133">
        <v>44102</v>
      </c>
      <c r="C2684" s="134" t="s">
        <v>463</v>
      </c>
      <c r="D2684" s="135">
        <f>VLOOKUP(Pag_Inicio_Corr_mas_casos[[#This Row],[Corregimiento]],Hoja3!$A$2:$D$676,4,0)</f>
        <v>100104</v>
      </c>
      <c r="E2684" s="134">
        <v>45</v>
      </c>
      <c r="F2684">
        <v>1</v>
      </c>
      <c r="G2684">
        <f>SUM(F2684:F2705)</f>
        <v>22</v>
      </c>
    </row>
    <row r="2685" spans="1:7">
      <c r="A2685" s="132">
        <v>44102</v>
      </c>
      <c r="B2685" s="133">
        <v>44102</v>
      </c>
      <c r="C2685" s="134" t="s">
        <v>411</v>
      </c>
      <c r="D2685" s="135">
        <f>VLOOKUP(Pag_Inicio_Corr_mas_casos[[#This Row],[Corregimiento]],Hoja3!$A$2:$D$676,4,0)</f>
        <v>91001</v>
      </c>
      <c r="E2685" s="134">
        <v>21</v>
      </c>
      <c r="F2685">
        <v>1</v>
      </c>
    </row>
    <row r="2686" spans="1:7">
      <c r="A2686" s="132">
        <v>44102</v>
      </c>
      <c r="B2686" s="133">
        <v>44102</v>
      </c>
      <c r="C2686" s="134" t="s">
        <v>355</v>
      </c>
      <c r="D2686" s="135">
        <f>VLOOKUP(Pag_Inicio_Corr_mas_casos[[#This Row],[Corregimiento]],Hoja3!$A$2:$D$676,4,0)</f>
        <v>81002</v>
      </c>
      <c r="E2686" s="134">
        <v>21</v>
      </c>
      <c r="F2686">
        <v>1</v>
      </c>
    </row>
    <row r="2687" spans="1:7">
      <c r="A2687" s="132">
        <v>44102</v>
      </c>
      <c r="B2687" s="133">
        <v>44102</v>
      </c>
      <c r="C2687" s="134" t="s">
        <v>368</v>
      </c>
      <c r="D2687" s="135">
        <f>VLOOKUP(Pag_Inicio_Corr_mas_casos[[#This Row],[Corregimiento]],Hoja3!$A$2:$D$676,4,0)</f>
        <v>130107</v>
      </c>
      <c r="E2687" s="134">
        <v>19</v>
      </c>
      <c r="F2687">
        <v>1</v>
      </c>
    </row>
    <row r="2688" spans="1:7">
      <c r="A2688" s="132">
        <v>44102</v>
      </c>
      <c r="B2688" s="133">
        <v>44102</v>
      </c>
      <c r="C2688" s="134" t="s">
        <v>356</v>
      </c>
      <c r="D2688" s="135">
        <f>VLOOKUP(Pag_Inicio_Corr_mas_casos[[#This Row],[Corregimiento]],Hoja3!$A$2:$D$676,4,0)</f>
        <v>130106</v>
      </c>
      <c r="E2688" s="134">
        <v>18</v>
      </c>
      <c r="F2688">
        <v>1</v>
      </c>
    </row>
    <row r="2689" spans="1:6">
      <c r="A2689" s="132">
        <v>44102</v>
      </c>
      <c r="B2689" s="133">
        <v>44102</v>
      </c>
      <c r="C2689" s="134" t="s">
        <v>376</v>
      </c>
      <c r="D2689" s="135">
        <f>VLOOKUP(Pag_Inicio_Corr_mas_casos[[#This Row],[Corregimiento]],Hoja3!$A$2:$D$676,4,0)</f>
        <v>30107</v>
      </c>
      <c r="E2689" s="134">
        <v>18</v>
      </c>
      <c r="F2689">
        <v>1</v>
      </c>
    </row>
    <row r="2690" spans="1:6">
      <c r="A2690" s="132">
        <v>44102</v>
      </c>
      <c r="B2690" s="133">
        <v>44102</v>
      </c>
      <c r="C2690" s="134" t="s">
        <v>380</v>
      </c>
      <c r="D2690" s="135">
        <f>VLOOKUP(Pag_Inicio_Corr_mas_casos[[#This Row],[Corregimiento]],Hoja3!$A$2:$D$676,4,0)</f>
        <v>80813</v>
      </c>
      <c r="E2690" s="134">
        <v>16</v>
      </c>
      <c r="F2690">
        <v>1</v>
      </c>
    </row>
    <row r="2691" spans="1:6">
      <c r="A2691" s="132">
        <v>44102</v>
      </c>
      <c r="B2691" s="133">
        <v>44102</v>
      </c>
      <c r="C2691" s="134" t="s">
        <v>385</v>
      </c>
      <c r="D2691" s="135">
        <f>VLOOKUP(Pag_Inicio_Corr_mas_casos[[#This Row],[Corregimiento]],Hoja3!$A$2:$D$676,4,0)</f>
        <v>80815</v>
      </c>
      <c r="E2691" s="134">
        <v>14</v>
      </c>
      <c r="F2691">
        <v>1</v>
      </c>
    </row>
    <row r="2692" spans="1:6">
      <c r="A2692" s="132">
        <v>44102</v>
      </c>
      <c r="B2692" s="133">
        <v>44102</v>
      </c>
      <c r="C2692" s="134" t="s">
        <v>362</v>
      </c>
      <c r="D2692" s="135">
        <f>VLOOKUP(Pag_Inicio_Corr_mas_casos[[#This Row],[Corregimiento]],Hoja3!$A$2:$D$676,4,0)</f>
        <v>80816</v>
      </c>
      <c r="E2692" s="134">
        <v>14</v>
      </c>
      <c r="F2692">
        <v>1</v>
      </c>
    </row>
    <row r="2693" spans="1:6">
      <c r="A2693" s="132">
        <v>44102</v>
      </c>
      <c r="B2693" s="133">
        <v>44102</v>
      </c>
      <c r="C2693" s="134" t="s">
        <v>361</v>
      </c>
      <c r="D2693" s="135">
        <f>VLOOKUP(Pag_Inicio_Corr_mas_casos[[#This Row],[Corregimiento]],Hoja3!$A$2:$D$676,4,0)</f>
        <v>81008</v>
      </c>
      <c r="E2693" s="134">
        <v>14</v>
      </c>
      <c r="F2693">
        <v>1</v>
      </c>
    </row>
    <row r="2694" spans="1:6">
      <c r="A2694" s="132">
        <v>44102</v>
      </c>
      <c r="B2694" s="133">
        <v>44102</v>
      </c>
      <c r="C2694" s="134" t="s">
        <v>389</v>
      </c>
      <c r="D2694" s="135">
        <f>VLOOKUP(Pag_Inicio_Corr_mas_casos[[#This Row],[Corregimiento]],Hoja3!$A$2:$D$676,4,0)</f>
        <v>130708</v>
      </c>
      <c r="E2694" s="134">
        <v>14</v>
      </c>
      <c r="F2694">
        <v>1</v>
      </c>
    </row>
    <row r="2695" spans="1:6">
      <c r="A2695" s="132">
        <v>44102</v>
      </c>
      <c r="B2695" s="133">
        <v>44102</v>
      </c>
      <c r="C2695" s="134" t="s">
        <v>393</v>
      </c>
      <c r="D2695" s="135">
        <f>VLOOKUP(Pag_Inicio_Corr_mas_casos[[#This Row],[Corregimiento]],Hoja3!$A$2:$D$676,4,0)</f>
        <v>130105</v>
      </c>
      <c r="E2695" s="134">
        <v>13</v>
      </c>
      <c r="F2695">
        <v>1</v>
      </c>
    </row>
    <row r="2696" spans="1:6">
      <c r="A2696" s="132">
        <v>44102</v>
      </c>
      <c r="B2696" s="133">
        <v>44102</v>
      </c>
      <c r="C2696" s="134" t="s">
        <v>384</v>
      </c>
      <c r="D2696" s="135">
        <f>VLOOKUP(Pag_Inicio_Corr_mas_casos[[#This Row],[Corregimiento]],Hoja3!$A$2:$D$676,4,0)</f>
        <v>80820</v>
      </c>
      <c r="E2696" s="134">
        <v>13</v>
      </c>
      <c r="F2696">
        <v>1</v>
      </c>
    </row>
    <row r="2697" spans="1:6">
      <c r="A2697" s="132">
        <v>44102</v>
      </c>
      <c r="B2697" s="133">
        <v>44102</v>
      </c>
      <c r="C2697" s="134" t="s">
        <v>360</v>
      </c>
      <c r="D2697" s="135">
        <f>VLOOKUP(Pag_Inicio_Corr_mas_casos[[#This Row],[Corregimiento]],Hoja3!$A$2:$D$676,4,0)</f>
        <v>81007</v>
      </c>
      <c r="E2697" s="134">
        <v>13</v>
      </c>
      <c r="F2697">
        <v>1</v>
      </c>
    </row>
    <row r="2698" spans="1:6">
      <c r="A2698" s="132">
        <v>44102</v>
      </c>
      <c r="B2698" s="133">
        <v>44102</v>
      </c>
      <c r="C2698" s="134" t="s">
        <v>382</v>
      </c>
      <c r="D2698" s="135">
        <f>VLOOKUP(Pag_Inicio_Corr_mas_casos[[#This Row],[Corregimiento]],Hoja3!$A$2:$D$676,4,0)</f>
        <v>80501</v>
      </c>
      <c r="E2698" s="134">
        <v>12</v>
      </c>
      <c r="F2698">
        <v>1</v>
      </c>
    </row>
    <row r="2699" spans="1:6">
      <c r="A2699" s="132">
        <v>44102</v>
      </c>
      <c r="B2699" s="133">
        <v>44102</v>
      </c>
      <c r="C2699" s="134" t="s">
        <v>365</v>
      </c>
      <c r="D2699" s="135">
        <f>VLOOKUP(Pag_Inicio_Corr_mas_casos[[#This Row],[Corregimiento]],Hoja3!$A$2:$D$676,4,0)</f>
        <v>80823</v>
      </c>
      <c r="E2699" s="134">
        <v>12</v>
      </c>
      <c r="F2699">
        <v>1</v>
      </c>
    </row>
    <row r="2700" spans="1:6">
      <c r="A2700" s="132">
        <v>44102</v>
      </c>
      <c r="B2700" s="133">
        <v>44102</v>
      </c>
      <c r="C2700" s="134" t="s">
        <v>372</v>
      </c>
      <c r="D2700" s="135">
        <f>VLOOKUP(Pag_Inicio_Corr_mas_casos[[#This Row],[Corregimiento]],Hoja3!$A$2:$D$676,4,0)</f>
        <v>40601</v>
      </c>
      <c r="E2700" s="134">
        <v>11</v>
      </c>
      <c r="F2700">
        <v>1</v>
      </c>
    </row>
    <row r="2701" spans="1:6">
      <c r="A2701" s="132">
        <v>44102</v>
      </c>
      <c r="B2701" s="133">
        <v>44102</v>
      </c>
      <c r="C2701" s="134" t="s">
        <v>494</v>
      </c>
      <c r="D2701" s="135">
        <f>VLOOKUP(Pag_Inicio_Corr_mas_casos[[#This Row],[Corregimiento]],Hoja3!$A$2:$D$676,4,0)</f>
        <v>20205</v>
      </c>
      <c r="E2701" s="134">
        <v>11</v>
      </c>
      <c r="F2701">
        <v>1</v>
      </c>
    </row>
    <row r="2702" spans="1:6">
      <c r="A2702" s="132">
        <v>44102</v>
      </c>
      <c r="B2702" s="133">
        <v>44102</v>
      </c>
      <c r="C2702" s="134" t="s">
        <v>359</v>
      </c>
      <c r="D2702" s="135">
        <f>VLOOKUP(Pag_Inicio_Corr_mas_casos[[#This Row],[Corregimiento]],Hoja3!$A$2:$D$676,4,0)</f>
        <v>80821</v>
      </c>
      <c r="E2702" s="134">
        <v>11</v>
      </c>
      <c r="F2702">
        <v>1</v>
      </c>
    </row>
    <row r="2703" spans="1:6">
      <c r="A2703" s="132">
        <v>44102</v>
      </c>
      <c r="B2703" s="133">
        <v>44102</v>
      </c>
      <c r="C2703" s="134" t="s">
        <v>366</v>
      </c>
      <c r="D2703" s="135">
        <f>VLOOKUP(Pag_Inicio_Corr_mas_casos[[#This Row],[Corregimiento]],Hoja3!$A$2:$D$676,4,0)</f>
        <v>81001</v>
      </c>
      <c r="E2703" s="134">
        <v>11</v>
      </c>
      <c r="F2703">
        <v>1</v>
      </c>
    </row>
    <row r="2704" spans="1:6">
      <c r="A2704" s="132">
        <v>44102</v>
      </c>
      <c r="B2704" s="133">
        <v>44102</v>
      </c>
      <c r="C2704" s="134" t="s">
        <v>528</v>
      </c>
      <c r="D2704" s="135">
        <f>VLOOKUP(Pag_Inicio_Corr_mas_casos[[#This Row],[Corregimiento]],Hoja3!$A$2:$D$676,4,0)</f>
        <v>110202</v>
      </c>
      <c r="E2704" s="134">
        <v>11</v>
      </c>
      <c r="F2704">
        <v>1</v>
      </c>
    </row>
    <row r="2705" spans="1:7">
      <c r="A2705" s="132">
        <v>44102</v>
      </c>
      <c r="B2705" s="133">
        <v>44102</v>
      </c>
      <c r="C2705" s="134" t="s">
        <v>420</v>
      </c>
      <c r="D2705" s="135">
        <f>VLOOKUP(Pag_Inicio_Corr_mas_casos[[#This Row],[Corregimiento]],Hoja3!$A$2:$D$676,4,0)</f>
        <v>130301</v>
      </c>
      <c r="E2705" s="134">
        <v>11</v>
      </c>
      <c r="F2705">
        <v>1</v>
      </c>
    </row>
    <row r="2706" spans="1:7">
      <c r="A2706" s="136">
        <v>44103</v>
      </c>
      <c r="B2706" s="137">
        <v>44103</v>
      </c>
      <c r="C2706" s="138" t="s">
        <v>525</v>
      </c>
      <c r="D2706" s="139">
        <f>VLOOKUP(Pag_Inicio_Corr_mas_casos[[#This Row],[Corregimiento]],Hoja3!$A$2:$D$676,4,0)</f>
        <v>120705</v>
      </c>
      <c r="E2706" s="138">
        <v>23</v>
      </c>
      <c r="F2706">
        <v>1</v>
      </c>
      <c r="G2706">
        <f>SUM(F2706:F2717)</f>
        <v>12</v>
      </c>
    </row>
    <row r="2707" spans="1:7">
      <c r="A2707" s="136">
        <v>44103</v>
      </c>
      <c r="B2707" s="137">
        <v>44103</v>
      </c>
      <c r="C2707" s="138" t="s">
        <v>396</v>
      </c>
      <c r="D2707" s="139">
        <f>VLOOKUP(Pag_Inicio_Corr_mas_casos[[#This Row],[Corregimiento]],Hoja3!$A$2:$D$676,4,0)</f>
        <v>40201</v>
      </c>
      <c r="E2707" s="138">
        <v>20</v>
      </c>
      <c r="F2707">
        <v>1</v>
      </c>
    </row>
    <row r="2708" spans="1:7">
      <c r="A2708" s="136">
        <v>44103</v>
      </c>
      <c r="B2708" s="137">
        <v>44103</v>
      </c>
      <c r="C2708" s="138" t="s">
        <v>356</v>
      </c>
      <c r="D2708" s="139">
        <f>VLOOKUP(Pag_Inicio_Corr_mas_casos[[#This Row],[Corregimiento]],Hoja3!$A$2:$D$676,4,0)</f>
        <v>130106</v>
      </c>
      <c r="E2708" s="138">
        <v>20</v>
      </c>
      <c r="F2708">
        <v>1</v>
      </c>
    </row>
    <row r="2709" spans="1:7">
      <c r="A2709" s="136">
        <v>44103</v>
      </c>
      <c r="B2709" s="137">
        <v>44103</v>
      </c>
      <c r="C2709" s="138" t="s">
        <v>388</v>
      </c>
      <c r="D2709" s="139">
        <f>VLOOKUP(Pag_Inicio_Corr_mas_casos[[#This Row],[Corregimiento]],Hoja3!$A$2:$D$676,4,0)</f>
        <v>50316</v>
      </c>
      <c r="E2709" s="138">
        <v>18</v>
      </c>
      <c r="F2709">
        <v>1</v>
      </c>
    </row>
    <row r="2710" spans="1:7">
      <c r="A2710" s="136">
        <v>44103</v>
      </c>
      <c r="B2710" s="137">
        <v>44103</v>
      </c>
      <c r="C2710" s="138" t="s">
        <v>529</v>
      </c>
      <c r="D2710" s="139">
        <f>VLOOKUP(Pag_Inicio_Corr_mas_casos[[#This Row],[Corregimiento]],Hoja3!$A$2:$D$676,4,0)</f>
        <v>50109</v>
      </c>
      <c r="E2710" s="138">
        <v>18</v>
      </c>
      <c r="F2710">
        <v>1</v>
      </c>
    </row>
    <row r="2711" spans="1:7">
      <c r="A2711" s="136">
        <v>44103</v>
      </c>
      <c r="B2711" s="137">
        <v>44103</v>
      </c>
      <c r="C2711" s="138" t="s">
        <v>370</v>
      </c>
      <c r="D2711" s="139">
        <f>VLOOKUP(Pag_Inicio_Corr_mas_casos[[#This Row],[Corregimiento]],Hoja3!$A$2:$D$676,4,0)</f>
        <v>80812</v>
      </c>
      <c r="E2711" s="138">
        <v>15</v>
      </c>
      <c r="F2711">
        <v>1</v>
      </c>
    </row>
    <row r="2712" spans="1:7">
      <c r="A2712" s="136">
        <v>44103</v>
      </c>
      <c r="B2712" s="137">
        <v>44103</v>
      </c>
      <c r="C2712" s="138" t="s">
        <v>358</v>
      </c>
      <c r="D2712" s="139">
        <f>VLOOKUP(Pag_Inicio_Corr_mas_casos[[#This Row],[Corregimiento]],Hoja3!$A$2:$D$676,4,0)</f>
        <v>130102</v>
      </c>
      <c r="E2712" s="138">
        <v>12</v>
      </c>
      <c r="F2712">
        <v>1</v>
      </c>
    </row>
    <row r="2713" spans="1:7">
      <c r="A2713" s="136">
        <v>44103</v>
      </c>
      <c r="B2713" s="137">
        <v>44103</v>
      </c>
      <c r="C2713" s="138" t="s">
        <v>384</v>
      </c>
      <c r="D2713" s="139">
        <f>VLOOKUP(Pag_Inicio_Corr_mas_casos[[#This Row],[Corregimiento]],Hoja3!$A$2:$D$676,4,0)</f>
        <v>80820</v>
      </c>
      <c r="E2713" s="138">
        <v>12</v>
      </c>
      <c r="F2713">
        <v>1</v>
      </c>
    </row>
    <row r="2714" spans="1:7">
      <c r="A2714" s="136">
        <v>44103</v>
      </c>
      <c r="B2714" s="137">
        <v>44103</v>
      </c>
      <c r="C2714" s="138" t="s">
        <v>530</v>
      </c>
      <c r="D2714" s="139">
        <f>VLOOKUP(Pag_Inicio_Corr_mas_casos[[#This Row],[Corregimiento]],Hoja3!$A$2:$D$676,4,0)</f>
        <v>91011</v>
      </c>
      <c r="E2714" s="138">
        <v>11</v>
      </c>
      <c r="F2714">
        <v>1</v>
      </c>
    </row>
    <row r="2715" spans="1:7">
      <c r="A2715" s="136">
        <v>44103</v>
      </c>
      <c r="B2715" s="137">
        <v>44103</v>
      </c>
      <c r="C2715" s="138" t="s">
        <v>374</v>
      </c>
      <c r="D2715" s="139">
        <f>VLOOKUP(Pag_Inicio_Corr_mas_casos[[#This Row],[Corregimiento]],Hoja3!$A$2:$D$676,4,0)</f>
        <v>130108</v>
      </c>
      <c r="E2715" s="138">
        <v>10</v>
      </c>
      <c r="F2715">
        <v>1</v>
      </c>
    </row>
    <row r="2716" spans="1:7">
      <c r="A2716" s="136">
        <v>44103</v>
      </c>
      <c r="B2716" s="137">
        <v>44103</v>
      </c>
      <c r="C2716" s="138" t="s">
        <v>367</v>
      </c>
      <c r="D2716" s="139">
        <f>VLOOKUP(Pag_Inicio_Corr_mas_casos[[#This Row],[Corregimiento]],Hoja3!$A$2:$D$676,4,0)</f>
        <v>80819</v>
      </c>
      <c r="E2716" s="138">
        <v>10</v>
      </c>
      <c r="F2716">
        <v>1</v>
      </c>
    </row>
    <row r="2717" spans="1:7">
      <c r="A2717" s="136">
        <v>44103</v>
      </c>
      <c r="B2717" s="137">
        <v>44103</v>
      </c>
      <c r="C2717" s="138" t="s">
        <v>361</v>
      </c>
      <c r="D2717" s="139">
        <f>VLOOKUP(Pag_Inicio_Corr_mas_casos[[#This Row],[Corregimiento]],Hoja3!$A$2:$D$676,4,0)</f>
        <v>81008</v>
      </c>
      <c r="E2717" s="138">
        <v>10</v>
      </c>
      <c r="F2717">
        <v>1</v>
      </c>
    </row>
    <row r="2718" spans="1:7">
      <c r="A2718" s="99">
        <v>44104</v>
      </c>
      <c r="B2718" s="100">
        <v>44104</v>
      </c>
      <c r="C2718" s="101" t="s">
        <v>356</v>
      </c>
      <c r="D2718" s="102">
        <f>VLOOKUP(Pag_Inicio_Corr_mas_casos[[#This Row],[Corregimiento]],Hoja3!$A$2:$D$676,4,0)</f>
        <v>130106</v>
      </c>
      <c r="E2718" s="101">
        <v>25</v>
      </c>
      <c r="F2718">
        <v>1</v>
      </c>
      <c r="G2718">
        <f>SUM(F2718:F2736)</f>
        <v>19</v>
      </c>
    </row>
    <row r="2719" spans="1:7">
      <c r="A2719" s="99">
        <v>44104</v>
      </c>
      <c r="B2719" s="100">
        <v>44104</v>
      </c>
      <c r="C2719" s="101" t="s">
        <v>354</v>
      </c>
      <c r="D2719" s="102">
        <f>VLOOKUP(Pag_Inicio_Corr_mas_casos[[#This Row],[Corregimiento]],Hoja3!$A$2:$D$676,4,0)</f>
        <v>130101</v>
      </c>
      <c r="E2719" s="101">
        <v>20</v>
      </c>
      <c r="F2719">
        <v>1</v>
      </c>
    </row>
    <row r="2720" spans="1:7">
      <c r="A2720" s="99">
        <v>44104</v>
      </c>
      <c r="B2720" s="100">
        <v>44104</v>
      </c>
      <c r="C2720" s="101" t="s">
        <v>374</v>
      </c>
      <c r="D2720" s="102">
        <f>VLOOKUP(Pag_Inicio_Corr_mas_casos[[#This Row],[Corregimiento]],Hoja3!$A$2:$D$676,4,0)</f>
        <v>130108</v>
      </c>
      <c r="E2720" s="101">
        <v>19</v>
      </c>
      <c r="F2720">
        <v>1</v>
      </c>
    </row>
    <row r="2721" spans="1:6">
      <c r="A2721" s="99">
        <v>44104</v>
      </c>
      <c r="B2721" s="100">
        <v>44104</v>
      </c>
      <c r="C2721" s="101" t="s">
        <v>359</v>
      </c>
      <c r="D2721" s="102">
        <f>VLOOKUP(Pag_Inicio_Corr_mas_casos[[#This Row],[Corregimiento]],Hoja3!$A$2:$D$676,4,0)</f>
        <v>80821</v>
      </c>
      <c r="E2721" s="101">
        <v>18</v>
      </c>
      <c r="F2721">
        <v>1</v>
      </c>
    </row>
    <row r="2722" spans="1:6">
      <c r="A2722" s="99">
        <v>44104</v>
      </c>
      <c r="B2722" s="100">
        <v>44104</v>
      </c>
      <c r="C2722" s="101" t="s">
        <v>531</v>
      </c>
      <c r="D2722" s="102">
        <f>VLOOKUP(Pag_Inicio_Corr_mas_casos[[#This Row],[Corregimiento]],Hoja3!$A$2:$D$676,4,0)</f>
        <v>60703</v>
      </c>
      <c r="E2722" s="101">
        <v>18</v>
      </c>
      <c r="F2722">
        <v>1</v>
      </c>
    </row>
    <row r="2723" spans="1:6">
      <c r="A2723" s="99">
        <v>44104</v>
      </c>
      <c r="B2723" s="100">
        <v>44104</v>
      </c>
      <c r="C2723" s="101" t="s">
        <v>411</v>
      </c>
      <c r="D2723" s="102">
        <f>VLOOKUP(Pag_Inicio_Corr_mas_casos[[#This Row],[Corregimiento]],Hoja3!$A$2:$D$676,4,0)</f>
        <v>91001</v>
      </c>
      <c r="E2723" s="101">
        <v>17</v>
      </c>
      <c r="F2723">
        <v>1</v>
      </c>
    </row>
    <row r="2724" spans="1:6">
      <c r="A2724" s="99">
        <v>44104</v>
      </c>
      <c r="B2724" s="100">
        <v>44104</v>
      </c>
      <c r="C2724" s="101" t="s">
        <v>527</v>
      </c>
      <c r="D2724" s="102">
        <f>VLOOKUP(Pag_Inicio_Corr_mas_casos[[#This Row],[Corregimiento]],Hoja3!$A$2:$D$676,4,0)</f>
        <v>20401</v>
      </c>
      <c r="E2724" s="101">
        <v>16</v>
      </c>
      <c r="F2724">
        <v>1</v>
      </c>
    </row>
    <row r="2725" spans="1:6">
      <c r="A2725" s="99">
        <v>44104</v>
      </c>
      <c r="B2725" s="100">
        <v>44104</v>
      </c>
      <c r="C2725" s="101" t="s">
        <v>370</v>
      </c>
      <c r="D2725" s="102">
        <f>VLOOKUP(Pag_Inicio_Corr_mas_casos[[#This Row],[Corregimiento]],Hoja3!$A$2:$D$676,4,0)</f>
        <v>80812</v>
      </c>
      <c r="E2725" s="101">
        <v>15</v>
      </c>
      <c r="F2725">
        <v>1</v>
      </c>
    </row>
    <row r="2726" spans="1:6">
      <c r="A2726" s="99">
        <v>44104</v>
      </c>
      <c r="B2726" s="100">
        <v>44104</v>
      </c>
      <c r="C2726" s="101" t="s">
        <v>367</v>
      </c>
      <c r="D2726" s="102">
        <f>VLOOKUP(Pag_Inicio_Corr_mas_casos[[#This Row],[Corregimiento]],Hoja3!$A$2:$D$676,4,0)</f>
        <v>80819</v>
      </c>
      <c r="E2726" s="101">
        <v>14</v>
      </c>
      <c r="F2726">
        <v>1</v>
      </c>
    </row>
    <row r="2727" spans="1:6">
      <c r="A2727" s="99">
        <v>44104</v>
      </c>
      <c r="B2727" s="100">
        <v>44104</v>
      </c>
      <c r="C2727" s="101" t="s">
        <v>363</v>
      </c>
      <c r="D2727" s="102">
        <f>VLOOKUP(Pag_Inicio_Corr_mas_casos[[#This Row],[Corregimiento]],Hoja3!$A$2:$D$676,4,0)</f>
        <v>80817</v>
      </c>
      <c r="E2727" s="101">
        <v>14</v>
      </c>
      <c r="F2727">
        <v>1</v>
      </c>
    </row>
    <row r="2728" spans="1:6">
      <c r="A2728" s="99">
        <v>44104</v>
      </c>
      <c r="B2728" s="100">
        <v>44104</v>
      </c>
      <c r="C2728" s="101" t="s">
        <v>390</v>
      </c>
      <c r="D2728" s="102">
        <f>VLOOKUP(Pag_Inicio_Corr_mas_casos[[#This Row],[Corregimiento]],Hoja3!$A$2:$D$676,4,0)</f>
        <v>80826</v>
      </c>
      <c r="E2728" s="101">
        <v>13</v>
      </c>
      <c r="F2728">
        <v>1</v>
      </c>
    </row>
    <row r="2729" spans="1:6">
      <c r="A2729" s="99">
        <v>44104</v>
      </c>
      <c r="B2729" s="100">
        <v>44104</v>
      </c>
      <c r="C2729" s="101" t="s">
        <v>362</v>
      </c>
      <c r="D2729" s="102">
        <f>VLOOKUP(Pag_Inicio_Corr_mas_casos[[#This Row],[Corregimiento]],Hoja3!$A$2:$D$676,4,0)</f>
        <v>80816</v>
      </c>
      <c r="E2729" s="101">
        <v>13</v>
      </c>
      <c r="F2729">
        <v>1</v>
      </c>
    </row>
    <row r="2730" spans="1:6">
      <c r="A2730" s="99">
        <v>44104</v>
      </c>
      <c r="B2730" s="100">
        <v>44104</v>
      </c>
      <c r="C2730" s="101" t="s">
        <v>448</v>
      </c>
      <c r="D2730" s="102">
        <f>VLOOKUP(Pag_Inicio_Corr_mas_casos[[#This Row],[Corregimiento]],Hoja3!$A$2:$D$676,4,0)</f>
        <v>40801</v>
      </c>
      <c r="E2730" s="101">
        <v>13</v>
      </c>
      <c r="F2730">
        <v>1</v>
      </c>
    </row>
    <row r="2731" spans="1:6">
      <c r="A2731" s="99">
        <v>44104</v>
      </c>
      <c r="B2731" s="100">
        <v>44104</v>
      </c>
      <c r="C2731" s="101" t="s">
        <v>388</v>
      </c>
      <c r="D2731" s="102">
        <f>VLOOKUP(Pag_Inicio_Corr_mas_casos[[#This Row],[Corregimiento]],Hoja3!$A$2:$D$676,4,0)</f>
        <v>50316</v>
      </c>
      <c r="E2731" s="101">
        <v>12</v>
      </c>
      <c r="F2731">
        <v>1</v>
      </c>
    </row>
    <row r="2732" spans="1:6">
      <c r="A2732" s="99">
        <v>44104</v>
      </c>
      <c r="B2732" s="100">
        <v>44104</v>
      </c>
      <c r="C2732" s="101" t="s">
        <v>399</v>
      </c>
      <c r="D2732" s="102">
        <f>VLOOKUP(Pag_Inicio_Corr_mas_casos[[#This Row],[Corregimiento]],Hoja3!$A$2:$D$676,4,0)</f>
        <v>130717</v>
      </c>
      <c r="E2732" s="101">
        <v>12</v>
      </c>
      <c r="F2732">
        <v>1</v>
      </c>
    </row>
    <row r="2733" spans="1:6">
      <c r="A2733" s="99">
        <v>44104</v>
      </c>
      <c r="B2733" s="100">
        <v>44104</v>
      </c>
      <c r="C2733" s="101" t="s">
        <v>358</v>
      </c>
      <c r="D2733" s="102">
        <f>VLOOKUP(Pag_Inicio_Corr_mas_casos[[#This Row],[Corregimiento]],Hoja3!$A$2:$D$676,4,0)</f>
        <v>130102</v>
      </c>
      <c r="E2733" s="101">
        <v>10</v>
      </c>
      <c r="F2733">
        <v>1</v>
      </c>
    </row>
    <row r="2734" spans="1:6">
      <c r="A2734" s="99">
        <v>44104</v>
      </c>
      <c r="B2734" s="100">
        <v>44104</v>
      </c>
      <c r="C2734" s="101" t="s">
        <v>391</v>
      </c>
      <c r="D2734" s="102">
        <f>VLOOKUP(Pag_Inicio_Corr_mas_casos[[#This Row],[Corregimiento]],Hoja3!$A$2:$D$676,4,0)</f>
        <v>50208</v>
      </c>
      <c r="E2734" s="101">
        <v>10</v>
      </c>
      <c r="F2734">
        <v>1</v>
      </c>
    </row>
    <row r="2735" spans="1:6">
      <c r="A2735" s="99">
        <v>44104</v>
      </c>
      <c r="B2735" s="100">
        <v>44104</v>
      </c>
      <c r="C2735" s="101" t="s">
        <v>529</v>
      </c>
      <c r="D2735" s="102">
        <f>VLOOKUP(Pag_Inicio_Corr_mas_casos[[#This Row],[Corregimiento]],Hoja3!$A$2:$D$676,4,0)</f>
        <v>50109</v>
      </c>
      <c r="E2735" s="101">
        <v>10</v>
      </c>
      <c r="F2735">
        <v>1</v>
      </c>
    </row>
    <row r="2736" spans="1:6">
      <c r="A2736" s="99">
        <v>44104</v>
      </c>
      <c r="B2736" s="100">
        <v>44104</v>
      </c>
      <c r="C2736" s="101" t="s">
        <v>372</v>
      </c>
      <c r="D2736" s="102">
        <f>VLOOKUP(Pag_Inicio_Corr_mas_casos[[#This Row],[Corregimiento]],Hoja3!$A$2:$D$676,4,0)</f>
        <v>40601</v>
      </c>
      <c r="E2736" s="101">
        <v>10</v>
      </c>
      <c r="F2736">
        <v>1</v>
      </c>
    </row>
    <row r="2737" spans="1:7">
      <c r="A2737" s="91">
        <v>44105</v>
      </c>
      <c r="B2737" s="92">
        <v>44105</v>
      </c>
      <c r="C2737" s="93" t="s">
        <v>367</v>
      </c>
      <c r="D2737" s="94">
        <f>VLOOKUP(Pag_Inicio_Corr_mas_casos[[#This Row],[Corregimiento]],Hoja3!$A$2:$D$676,4,0)</f>
        <v>80819</v>
      </c>
      <c r="E2737" s="93">
        <v>32</v>
      </c>
      <c r="F2737">
        <v>1</v>
      </c>
      <c r="G2737">
        <f>SUM(F2737:F2752)</f>
        <v>16</v>
      </c>
    </row>
    <row r="2738" spans="1:7">
      <c r="A2738" s="91">
        <v>44105</v>
      </c>
      <c r="B2738" s="92">
        <v>44105</v>
      </c>
      <c r="C2738" s="93" t="s">
        <v>370</v>
      </c>
      <c r="D2738" s="94">
        <f>VLOOKUP(Pag_Inicio_Corr_mas_casos[[#This Row],[Corregimiento]],Hoja3!$A$2:$D$676,4,0)</f>
        <v>80812</v>
      </c>
      <c r="E2738" s="93">
        <v>28</v>
      </c>
      <c r="F2738">
        <v>1</v>
      </c>
    </row>
    <row r="2739" spans="1:7">
      <c r="A2739" s="91">
        <v>44105</v>
      </c>
      <c r="B2739" s="92">
        <v>44105</v>
      </c>
      <c r="C2739" s="93" t="s">
        <v>356</v>
      </c>
      <c r="D2739" s="94">
        <f>VLOOKUP(Pag_Inicio_Corr_mas_casos[[#This Row],[Corregimiento]],Hoja3!$A$2:$D$676,4,0)</f>
        <v>130106</v>
      </c>
      <c r="E2739" s="93">
        <v>24</v>
      </c>
      <c r="F2739">
        <v>1</v>
      </c>
    </row>
    <row r="2740" spans="1:7">
      <c r="A2740" s="91">
        <v>44105</v>
      </c>
      <c r="B2740" s="92">
        <v>44105</v>
      </c>
      <c r="C2740" s="93" t="s">
        <v>354</v>
      </c>
      <c r="D2740" s="94">
        <f>VLOOKUP(Pag_Inicio_Corr_mas_casos[[#This Row],[Corregimiento]],Hoja3!$A$2:$D$676,4,0)</f>
        <v>130101</v>
      </c>
      <c r="E2740" s="93">
        <v>21</v>
      </c>
      <c r="F2740">
        <v>1</v>
      </c>
    </row>
    <row r="2741" spans="1:7">
      <c r="A2741" s="91">
        <v>44105</v>
      </c>
      <c r="B2741" s="92">
        <v>44105</v>
      </c>
      <c r="C2741" s="93" t="s">
        <v>395</v>
      </c>
      <c r="D2741" s="94">
        <f>VLOOKUP(Pag_Inicio_Corr_mas_casos[[#This Row],[Corregimiento]],Hoja3!$A$2:$D$676,4,0)</f>
        <v>80809</v>
      </c>
      <c r="E2741" s="93">
        <v>21</v>
      </c>
      <c r="F2741">
        <v>1</v>
      </c>
    </row>
    <row r="2742" spans="1:7">
      <c r="A2742" s="91">
        <v>44105</v>
      </c>
      <c r="B2742" s="92">
        <v>44105</v>
      </c>
      <c r="C2742" s="93" t="s">
        <v>363</v>
      </c>
      <c r="D2742" s="94">
        <f>VLOOKUP(Pag_Inicio_Corr_mas_casos[[#This Row],[Corregimiento]],Hoja3!$A$2:$D$676,4,0)</f>
        <v>80817</v>
      </c>
      <c r="E2742" s="93">
        <v>20</v>
      </c>
      <c r="F2742">
        <v>1</v>
      </c>
    </row>
    <row r="2743" spans="1:7">
      <c r="A2743" s="91">
        <v>44105</v>
      </c>
      <c r="B2743" s="92">
        <v>44105</v>
      </c>
      <c r="C2743" s="93" t="s">
        <v>359</v>
      </c>
      <c r="D2743" s="94">
        <f>VLOOKUP(Pag_Inicio_Corr_mas_casos[[#This Row],[Corregimiento]],Hoja3!$A$2:$D$676,4,0)</f>
        <v>80821</v>
      </c>
      <c r="E2743" s="93">
        <v>18</v>
      </c>
      <c r="F2743">
        <v>1</v>
      </c>
    </row>
    <row r="2744" spans="1:7">
      <c r="A2744" s="91">
        <v>44105</v>
      </c>
      <c r="B2744" s="92">
        <v>44105</v>
      </c>
      <c r="C2744" s="93" t="s">
        <v>402</v>
      </c>
      <c r="D2744" s="94">
        <f>VLOOKUP(Pag_Inicio_Corr_mas_casos[[#This Row],[Corregimiento]],Hoja3!$A$2:$D$676,4,0)</f>
        <v>30104</v>
      </c>
      <c r="E2744" s="93">
        <v>17</v>
      </c>
      <c r="F2744">
        <v>1</v>
      </c>
    </row>
    <row r="2745" spans="1:7">
      <c r="A2745" s="91">
        <v>44105</v>
      </c>
      <c r="B2745" s="92">
        <v>44105</v>
      </c>
      <c r="C2745" s="93" t="s">
        <v>393</v>
      </c>
      <c r="D2745" s="94">
        <f>VLOOKUP(Pag_Inicio_Corr_mas_casos[[#This Row],[Corregimiento]],Hoja3!$A$2:$D$676,4,0)</f>
        <v>130105</v>
      </c>
      <c r="E2745" s="93">
        <v>15</v>
      </c>
      <c r="F2745">
        <v>1</v>
      </c>
    </row>
    <row r="2746" spans="1:7">
      <c r="A2746" s="91">
        <v>44105</v>
      </c>
      <c r="B2746" s="92">
        <v>44105</v>
      </c>
      <c r="C2746" s="93" t="s">
        <v>360</v>
      </c>
      <c r="D2746" s="94">
        <f>VLOOKUP(Pag_Inicio_Corr_mas_casos[[#This Row],[Corregimiento]],Hoja3!$A$2:$D$676,4,0)</f>
        <v>81007</v>
      </c>
      <c r="E2746" s="93">
        <v>14</v>
      </c>
      <c r="F2746">
        <v>1</v>
      </c>
    </row>
    <row r="2747" spans="1:7">
      <c r="A2747" s="91">
        <v>44105</v>
      </c>
      <c r="B2747" s="92">
        <v>44105</v>
      </c>
      <c r="C2747" s="93" t="s">
        <v>376</v>
      </c>
      <c r="D2747" s="94">
        <f>VLOOKUP(Pag_Inicio_Corr_mas_casos[[#This Row],[Corregimiento]],Hoja3!$A$2:$D$676,4,0)</f>
        <v>30107</v>
      </c>
      <c r="E2747" s="93">
        <v>14</v>
      </c>
      <c r="F2747">
        <v>1</v>
      </c>
    </row>
    <row r="2748" spans="1:7">
      <c r="A2748" s="91">
        <v>44105</v>
      </c>
      <c r="B2748" s="92">
        <v>44105</v>
      </c>
      <c r="C2748" s="93" t="s">
        <v>362</v>
      </c>
      <c r="D2748" s="94">
        <f>VLOOKUP(Pag_Inicio_Corr_mas_casos[[#This Row],[Corregimiento]],Hoja3!$A$2:$D$676,4,0)</f>
        <v>80816</v>
      </c>
      <c r="E2748" s="93">
        <v>14</v>
      </c>
      <c r="F2748">
        <v>1</v>
      </c>
    </row>
    <row r="2749" spans="1:7">
      <c r="A2749" s="91">
        <v>44105</v>
      </c>
      <c r="B2749" s="92">
        <v>44105</v>
      </c>
      <c r="C2749" s="93" t="s">
        <v>380</v>
      </c>
      <c r="D2749" s="94">
        <f>VLOOKUP(Pag_Inicio_Corr_mas_casos[[#This Row],[Corregimiento]],Hoja3!$A$2:$D$676,4,0)</f>
        <v>80813</v>
      </c>
      <c r="E2749" s="93">
        <v>14</v>
      </c>
      <c r="F2749">
        <v>1</v>
      </c>
    </row>
    <row r="2750" spans="1:7">
      <c r="A2750" s="91">
        <v>44105</v>
      </c>
      <c r="B2750" s="92">
        <v>44105</v>
      </c>
      <c r="C2750" s="93" t="s">
        <v>372</v>
      </c>
      <c r="D2750" s="94">
        <f>VLOOKUP(Pag_Inicio_Corr_mas_casos[[#This Row],[Corregimiento]],Hoja3!$A$2:$D$676,4,0)</f>
        <v>40601</v>
      </c>
      <c r="E2750" s="93">
        <v>12</v>
      </c>
      <c r="F2750">
        <v>1</v>
      </c>
    </row>
    <row r="2751" spans="1:7">
      <c r="A2751" s="91">
        <v>44105</v>
      </c>
      <c r="B2751" s="92">
        <v>44105</v>
      </c>
      <c r="C2751" s="93" t="s">
        <v>364</v>
      </c>
      <c r="D2751" s="94">
        <f>VLOOKUP(Pag_Inicio_Corr_mas_casos[[#This Row],[Corregimiento]],Hoja3!$A$2:$D$676,4,0)</f>
        <v>80822</v>
      </c>
      <c r="E2751" s="93">
        <v>11</v>
      </c>
      <c r="F2751">
        <v>1</v>
      </c>
    </row>
    <row r="2752" spans="1:7">
      <c r="A2752" s="91">
        <v>44105</v>
      </c>
      <c r="B2752" s="92">
        <v>44105</v>
      </c>
      <c r="C2752" s="93" t="s">
        <v>388</v>
      </c>
      <c r="D2752" s="94">
        <f>VLOOKUP(Pag_Inicio_Corr_mas_casos[[#This Row],[Corregimiento]],Hoja3!$A$2:$D$676,4,0)</f>
        <v>50316</v>
      </c>
      <c r="E2752" s="93">
        <v>11</v>
      </c>
      <c r="F2752">
        <v>1</v>
      </c>
    </row>
    <row r="2753" spans="1:7">
      <c r="A2753" s="103">
        <v>44106</v>
      </c>
      <c r="B2753" s="104">
        <v>44106</v>
      </c>
      <c r="C2753" s="105" t="s">
        <v>532</v>
      </c>
      <c r="D2753" s="106">
        <f>VLOOKUP(Pag_Inicio_Corr_mas_casos[[#This Row],[Corregimiento]],Hoja3!$A$2:$D$676,4,0)</f>
        <v>40401</v>
      </c>
      <c r="E2753" s="105">
        <v>31</v>
      </c>
      <c r="F2753">
        <v>1</v>
      </c>
      <c r="G2753">
        <f>SUM(F2753:F2767)</f>
        <v>15</v>
      </c>
    </row>
    <row r="2754" spans="1:7">
      <c r="A2754" s="103">
        <v>44106</v>
      </c>
      <c r="B2754" s="104">
        <v>44106</v>
      </c>
      <c r="C2754" s="105" t="s">
        <v>395</v>
      </c>
      <c r="D2754" s="106">
        <f>VLOOKUP(Pag_Inicio_Corr_mas_casos[[#This Row],[Corregimiento]],Hoja3!$A$2:$D$676,4,0)</f>
        <v>80809</v>
      </c>
      <c r="E2754" s="105">
        <v>18</v>
      </c>
      <c r="F2754">
        <v>1</v>
      </c>
    </row>
    <row r="2755" spans="1:7">
      <c r="A2755" s="103">
        <v>44106</v>
      </c>
      <c r="B2755" s="104">
        <v>44106</v>
      </c>
      <c r="C2755" s="105" t="s">
        <v>490</v>
      </c>
      <c r="D2755" s="106">
        <f>VLOOKUP(Pag_Inicio_Corr_mas_casos[[#This Row],[Corregimiento]],Hoja3!$A$2:$D$676,4,0)</f>
        <v>91101</v>
      </c>
      <c r="E2755" s="105">
        <v>16</v>
      </c>
      <c r="F2755">
        <v>1</v>
      </c>
    </row>
    <row r="2756" spans="1:7">
      <c r="A2756" s="103">
        <v>44106</v>
      </c>
      <c r="B2756" s="104">
        <v>44106</v>
      </c>
      <c r="C2756" s="105" t="s">
        <v>363</v>
      </c>
      <c r="D2756" s="106">
        <f>VLOOKUP(Pag_Inicio_Corr_mas_casos[[#This Row],[Corregimiento]],Hoja3!$A$2:$D$676,4,0)</f>
        <v>80817</v>
      </c>
      <c r="E2756" s="105">
        <v>15</v>
      </c>
      <c r="F2756">
        <v>1</v>
      </c>
    </row>
    <row r="2757" spans="1:7">
      <c r="A2757" s="103">
        <v>44106</v>
      </c>
      <c r="B2757" s="104">
        <v>44106</v>
      </c>
      <c r="C2757" s="105" t="s">
        <v>367</v>
      </c>
      <c r="D2757" s="106">
        <f>VLOOKUP(Pag_Inicio_Corr_mas_casos[[#This Row],[Corregimiento]],Hoja3!$A$2:$D$676,4,0)</f>
        <v>80819</v>
      </c>
      <c r="E2757" s="105">
        <v>15</v>
      </c>
      <c r="F2757">
        <v>1</v>
      </c>
    </row>
    <row r="2758" spans="1:7">
      <c r="A2758" s="103">
        <v>44106</v>
      </c>
      <c r="B2758" s="104">
        <v>44106</v>
      </c>
      <c r="C2758" s="105" t="s">
        <v>364</v>
      </c>
      <c r="D2758" s="106">
        <f>VLOOKUP(Pag_Inicio_Corr_mas_casos[[#This Row],[Corregimiento]],Hoja3!$A$2:$D$676,4,0)</f>
        <v>80822</v>
      </c>
      <c r="E2758" s="105">
        <v>13</v>
      </c>
      <c r="F2758">
        <v>1</v>
      </c>
    </row>
    <row r="2759" spans="1:7">
      <c r="A2759" s="103">
        <v>44106</v>
      </c>
      <c r="B2759" s="104">
        <v>44106</v>
      </c>
      <c r="C2759" s="105" t="s">
        <v>371</v>
      </c>
      <c r="D2759" s="106">
        <f>VLOOKUP(Pag_Inicio_Corr_mas_casos[[#This Row],[Corregimiento]],Hoja3!$A$2:$D$676,4,0)</f>
        <v>130702</v>
      </c>
      <c r="E2759" s="105">
        <v>13</v>
      </c>
      <c r="F2759">
        <v>1</v>
      </c>
    </row>
    <row r="2760" spans="1:7">
      <c r="A2760" s="103">
        <v>44106</v>
      </c>
      <c r="B2760" s="104">
        <v>44106</v>
      </c>
      <c r="C2760" s="105" t="s">
        <v>354</v>
      </c>
      <c r="D2760" s="106">
        <f>VLOOKUP(Pag_Inicio_Corr_mas_casos[[#This Row],[Corregimiento]],Hoja3!$A$2:$D$676,4,0)</f>
        <v>130101</v>
      </c>
      <c r="E2760" s="105">
        <v>12</v>
      </c>
      <c r="F2760">
        <v>1</v>
      </c>
    </row>
    <row r="2761" spans="1:7">
      <c r="A2761" s="103">
        <v>44106</v>
      </c>
      <c r="B2761" s="104">
        <v>44106</v>
      </c>
      <c r="C2761" s="105" t="s">
        <v>370</v>
      </c>
      <c r="D2761" s="106">
        <f>VLOOKUP(Pag_Inicio_Corr_mas_casos[[#This Row],[Corregimiento]],Hoja3!$A$2:$D$676,4,0)</f>
        <v>80812</v>
      </c>
      <c r="E2761" s="105">
        <v>12</v>
      </c>
      <c r="F2761">
        <v>1</v>
      </c>
    </row>
    <row r="2762" spans="1:7">
      <c r="A2762" s="103">
        <v>44106</v>
      </c>
      <c r="B2762" s="104">
        <v>44106</v>
      </c>
      <c r="C2762" s="105" t="s">
        <v>484</v>
      </c>
      <c r="D2762" s="106">
        <f>VLOOKUP(Pag_Inicio_Corr_mas_casos[[#This Row],[Corregimiento]],Hoja3!$A$2:$D$676,4,0)</f>
        <v>50104</v>
      </c>
      <c r="E2762" s="105">
        <v>11</v>
      </c>
      <c r="F2762">
        <v>1</v>
      </c>
    </row>
    <row r="2763" spans="1:7">
      <c r="A2763" s="103">
        <v>44106</v>
      </c>
      <c r="B2763" s="104">
        <v>44106</v>
      </c>
      <c r="C2763" s="105" t="s">
        <v>380</v>
      </c>
      <c r="D2763" s="106">
        <f>VLOOKUP(Pag_Inicio_Corr_mas_casos[[#This Row],[Corregimiento]],Hoja3!$A$2:$D$676,4,0)</f>
        <v>80813</v>
      </c>
      <c r="E2763" s="105">
        <v>11</v>
      </c>
      <c r="F2763">
        <v>1</v>
      </c>
    </row>
    <row r="2764" spans="1:7">
      <c r="A2764" s="103">
        <v>44106</v>
      </c>
      <c r="B2764" s="104">
        <v>44106</v>
      </c>
      <c r="C2764" s="105" t="s">
        <v>491</v>
      </c>
      <c r="D2764" s="106">
        <f>VLOOKUP(Pag_Inicio_Corr_mas_casos[[#This Row],[Corregimiento]],Hoja3!$A$2:$D$676,4,0)</f>
        <v>70409</v>
      </c>
      <c r="E2764" s="105">
        <v>11</v>
      </c>
      <c r="F2764">
        <v>1</v>
      </c>
    </row>
    <row r="2765" spans="1:7">
      <c r="A2765" s="103">
        <v>44106</v>
      </c>
      <c r="B2765" s="104">
        <v>44106</v>
      </c>
      <c r="C2765" s="105" t="s">
        <v>530</v>
      </c>
      <c r="D2765" s="106">
        <f>VLOOKUP(Pag_Inicio_Corr_mas_casos[[#This Row],[Corregimiento]],Hoja3!$A$2:$D$676,4,0)</f>
        <v>91011</v>
      </c>
      <c r="E2765" s="105">
        <v>10</v>
      </c>
      <c r="F2765">
        <v>1</v>
      </c>
    </row>
    <row r="2766" spans="1:7">
      <c r="A2766" s="103">
        <v>44106</v>
      </c>
      <c r="B2766" s="104">
        <v>44106</v>
      </c>
      <c r="C2766" s="105" t="s">
        <v>533</v>
      </c>
      <c r="D2766" s="106">
        <f>VLOOKUP(Pag_Inicio_Corr_mas_casos[[#This Row],[Corregimiento]],Hoja3!$A$2:$D$676,4,0)</f>
        <v>60604</v>
      </c>
      <c r="E2766" s="105">
        <v>10</v>
      </c>
      <c r="F2766">
        <v>1</v>
      </c>
    </row>
    <row r="2767" spans="1:7">
      <c r="A2767" s="103">
        <v>44106</v>
      </c>
      <c r="B2767" s="104">
        <v>44106</v>
      </c>
      <c r="C2767" s="105" t="s">
        <v>359</v>
      </c>
      <c r="D2767" s="106">
        <f>VLOOKUP(Pag_Inicio_Corr_mas_casos[[#This Row],[Corregimiento]],Hoja3!$A$2:$D$676,4,0)</f>
        <v>80821</v>
      </c>
      <c r="E2767" s="105">
        <v>10</v>
      </c>
      <c r="F2767">
        <v>1</v>
      </c>
    </row>
    <row r="2768" spans="1:7">
      <c r="A2768" s="140">
        <v>44107</v>
      </c>
      <c r="B2768" s="141">
        <v>44107</v>
      </c>
      <c r="C2768" s="142" t="s">
        <v>356</v>
      </c>
      <c r="D2768" s="143">
        <f>VLOOKUP(Pag_Inicio_Corr_mas_casos[[#This Row],[Corregimiento]],Hoja3!$A$2:$D$676,4,0)</f>
        <v>130106</v>
      </c>
      <c r="E2768" s="142">
        <v>25</v>
      </c>
      <c r="F2768">
        <v>1</v>
      </c>
      <c r="G2768">
        <f>SUM(F2768:F2787)</f>
        <v>20</v>
      </c>
    </row>
    <row r="2769" spans="1:6">
      <c r="A2769" s="140">
        <v>44107</v>
      </c>
      <c r="B2769" s="141">
        <v>44107</v>
      </c>
      <c r="C2769" s="142" t="s">
        <v>354</v>
      </c>
      <c r="D2769" s="143">
        <f>VLOOKUP(Pag_Inicio_Corr_mas_casos[[#This Row],[Corregimiento]],Hoja3!$A$2:$D$676,4,0)</f>
        <v>130101</v>
      </c>
      <c r="E2769" s="142">
        <v>22</v>
      </c>
      <c r="F2769">
        <v>1</v>
      </c>
    </row>
    <row r="2770" spans="1:6">
      <c r="A2770" s="140">
        <v>44107</v>
      </c>
      <c r="B2770" s="141">
        <v>44107</v>
      </c>
      <c r="C2770" s="142" t="s">
        <v>389</v>
      </c>
      <c r="D2770" s="143">
        <f>VLOOKUP(Pag_Inicio_Corr_mas_casos[[#This Row],[Corregimiento]],Hoja3!$A$2:$D$676,4,0)</f>
        <v>130708</v>
      </c>
      <c r="E2770" s="142">
        <v>19</v>
      </c>
      <c r="F2770">
        <v>1</v>
      </c>
    </row>
    <row r="2771" spans="1:6">
      <c r="A2771" s="140">
        <v>44107</v>
      </c>
      <c r="B2771" s="141">
        <v>44107</v>
      </c>
      <c r="C2771" s="142" t="s">
        <v>367</v>
      </c>
      <c r="D2771" s="143">
        <f>VLOOKUP(Pag_Inicio_Corr_mas_casos[[#This Row],[Corregimiento]],Hoja3!$A$2:$D$676,4,0)</f>
        <v>80819</v>
      </c>
      <c r="E2771" s="142">
        <v>19</v>
      </c>
      <c r="F2771">
        <v>1</v>
      </c>
    </row>
    <row r="2772" spans="1:6">
      <c r="A2772" s="140">
        <v>44107</v>
      </c>
      <c r="B2772" s="141">
        <v>44107</v>
      </c>
      <c r="C2772" s="142" t="s">
        <v>453</v>
      </c>
      <c r="D2772" s="143">
        <f>VLOOKUP(Pag_Inicio_Corr_mas_casos[[#This Row],[Corregimiento]],Hoja3!$A$2:$D$676,4,0)</f>
        <v>10101</v>
      </c>
      <c r="E2772" s="142">
        <v>16</v>
      </c>
      <c r="F2772">
        <v>1</v>
      </c>
    </row>
    <row r="2773" spans="1:6">
      <c r="A2773" s="140">
        <v>44107</v>
      </c>
      <c r="B2773" s="141">
        <v>44107</v>
      </c>
      <c r="C2773" s="142" t="s">
        <v>362</v>
      </c>
      <c r="D2773" s="143">
        <f>VLOOKUP(Pag_Inicio_Corr_mas_casos[[#This Row],[Corregimiento]],Hoja3!$A$2:$D$676,4,0)</f>
        <v>80816</v>
      </c>
      <c r="E2773" s="142">
        <v>15</v>
      </c>
      <c r="F2773">
        <v>1</v>
      </c>
    </row>
    <row r="2774" spans="1:6">
      <c r="A2774" s="140">
        <v>44107</v>
      </c>
      <c r="B2774" s="141">
        <v>44107</v>
      </c>
      <c r="C2774" s="142" t="s">
        <v>371</v>
      </c>
      <c r="D2774" s="143">
        <f>VLOOKUP(Pag_Inicio_Corr_mas_casos[[#This Row],[Corregimiento]],Hoja3!$A$2:$D$676,4,0)</f>
        <v>130702</v>
      </c>
      <c r="E2774" s="142">
        <v>14</v>
      </c>
      <c r="F2774">
        <v>1</v>
      </c>
    </row>
    <row r="2775" spans="1:6">
      <c r="A2775" s="140">
        <v>44107</v>
      </c>
      <c r="B2775" s="141">
        <v>44107</v>
      </c>
      <c r="C2775" s="142" t="s">
        <v>373</v>
      </c>
      <c r="D2775" s="143">
        <f>VLOOKUP(Pag_Inicio_Corr_mas_casos[[#This Row],[Corregimiento]],Hoja3!$A$2:$D$676,4,0)</f>
        <v>80806</v>
      </c>
      <c r="E2775" s="142">
        <v>14</v>
      </c>
      <c r="F2775">
        <v>1</v>
      </c>
    </row>
    <row r="2776" spans="1:6">
      <c r="A2776" s="140">
        <v>44107</v>
      </c>
      <c r="B2776" s="141">
        <v>44107</v>
      </c>
      <c r="C2776" s="142" t="s">
        <v>411</v>
      </c>
      <c r="D2776" s="143">
        <f>VLOOKUP(Pag_Inicio_Corr_mas_casos[[#This Row],[Corregimiento]],Hoja3!$A$2:$D$676,4,0)</f>
        <v>91001</v>
      </c>
      <c r="E2776" s="142">
        <v>14</v>
      </c>
      <c r="F2776">
        <v>1</v>
      </c>
    </row>
    <row r="2777" spans="1:6">
      <c r="A2777" s="140">
        <v>44107</v>
      </c>
      <c r="B2777" s="141">
        <v>44107</v>
      </c>
      <c r="C2777" s="142" t="s">
        <v>364</v>
      </c>
      <c r="D2777" s="143">
        <f>VLOOKUP(Pag_Inicio_Corr_mas_casos[[#This Row],[Corregimiento]],Hoja3!$A$2:$D$676,4,0)</f>
        <v>80822</v>
      </c>
      <c r="E2777" s="142">
        <v>13</v>
      </c>
      <c r="F2777">
        <v>1</v>
      </c>
    </row>
    <row r="2778" spans="1:6">
      <c r="A2778" s="140">
        <v>44107</v>
      </c>
      <c r="B2778" s="141">
        <v>44107</v>
      </c>
      <c r="C2778" s="142" t="s">
        <v>370</v>
      </c>
      <c r="D2778" s="143">
        <f>VLOOKUP(Pag_Inicio_Corr_mas_casos[[#This Row],[Corregimiento]],Hoja3!$A$2:$D$676,4,0)</f>
        <v>80812</v>
      </c>
      <c r="E2778" s="142">
        <v>13</v>
      </c>
      <c r="F2778">
        <v>1</v>
      </c>
    </row>
    <row r="2779" spans="1:6">
      <c r="A2779" s="140">
        <v>44107</v>
      </c>
      <c r="B2779" s="141">
        <v>44107</v>
      </c>
      <c r="C2779" s="142" t="s">
        <v>355</v>
      </c>
      <c r="D2779" s="143">
        <f>VLOOKUP(Pag_Inicio_Corr_mas_casos[[#This Row],[Corregimiento]],Hoja3!$A$2:$D$676,4,0)</f>
        <v>81002</v>
      </c>
      <c r="E2779" s="142">
        <v>12</v>
      </c>
      <c r="F2779">
        <v>1</v>
      </c>
    </row>
    <row r="2780" spans="1:6">
      <c r="A2780" s="140">
        <v>44107</v>
      </c>
      <c r="B2780" s="141">
        <v>44107</v>
      </c>
      <c r="C2780" s="142" t="s">
        <v>372</v>
      </c>
      <c r="D2780" s="143">
        <f>VLOOKUP(Pag_Inicio_Corr_mas_casos[[#This Row],[Corregimiento]],Hoja3!$A$2:$D$676,4,0)</f>
        <v>40601</v>
      </c>
      <c r="E2780" s="142">
        <v>12</v>
      </c>
      <c r="F2780">
        <v>1</v>
      </c>
    </row>
    <row r="2781" spans="1:6">
      <c r="A2781" s="140">
        <v>44107</v>
      </c>
      <c r="B2781" s="141">
        <v>44107</v>
      </c>
      <c r="C2781" s="142" t="s">
        <v>510</v>
      </c>
      <c r="D2781" s="143">
        <f>VLOOKUP(Pag_Inicio_Corr_mas_casos[[#This Row],[Corregimiento]],Hoja3!$A$2:$D$676,4,0)</f>
        <v>70211</v>
      </c>
      <c r="E2781" s="142">
        <v>12</v>
      </c>
      <c r="F2781">
        <v>1</v>
      </c>
    </row>
    <row r="2782" spans="1:6">
      <c r="A2782" s="140">
        <v>44107</v>
      </c>
      <c r="B2782" s="141">
        <v>44107</v>
      </c>
      <c r="C2782" s="142" t="s">
        <v>363</v>
      </c>
      <c r="D2782" s="143">
        <f>VLOOKUP(Pag_Inicio_Corr_mas_casos[[#This Row],[Corregimiento]],Hoja3!$A$2:$D$676,4,0)</f>
        <v>80817</v>
      </c>
      <c r="E2782" s="142">
        <v>12</v>
      </c>
      <c r="F2782">
        <v>1</v>
      </c>
    </row>
    <row r="2783" spans="1:6">
      <c r="A2783" s="140">
        <v>44107</v>
      </c>
      <c r="B2783" s="141">
        <v>44107</v>
      </c>
      <c r="C2783" s="142" t="s">
        <v>359</v>
      </c>
      <c r="D2783" s="143">
        <f>VLOOKUP(Pag_Inicio_Corr_mas_casos[[#This Row],[Corregimiento]],Hoja3!$A$2:$D$676,4,0)</f>
        <v>80821</v>
      </c>
      <c r="E2783" s="142">
        <v>11</v>
      </c>
      <c r="F2783">
        <v>1</v>
      </c>
    </row>
    <row r="2784" spans="1:6">
      <c r="A2784" s="140">
        <v>44107</v>
      </c>
      <c r="B2784" s="141">
        <v>44107</v>
      </c>
      <c r="C2784" s="142" t="s">
        <v>366</v>
      </c>
      <c r="D2784" s="143">
        <f>VLOOKUP(Pag_Inicio_Corr_mas_casos[[#This Row],[Corregimiento]],Hoja3!$A$2:$D$676,4,0)</f>
        <v>81001</v>
      </c>
      <c r="E2784" s="142">
        <v>11</v>
      </c>
      <c r="F2784">
        <v>1</v>
      </c>
    </row>
    <row r="2785" spans="1:7">
      <c r="A2785" s="140">
        <v>44107</v>
      </c>
      <c r="B2785" s="141">
        <v>44107</v>
      </c>
      <c r="C2785" s="142" t="s">
        <v>534</v>
      </c>
      <c r="D2785" s="143">
        <f>VLOOKUP(Pag_Inicio_Corr_mas_casos[[#This Row],[Corregimiento]],Hoja3!$A$2:$D$676,4,0)</f>
        <v>130701</v>
      </c>
      <c r="E2785" s="142">
        <v>11</v>
      </c>
      <c r="F2785">
        <v>1</v>
      </c>
    </row>
    <row r="2786" spans="1:7">
      <c r="A2786" s="140">
        <v>44107</v>
      </c>
      <c r="B2786" s="141">
        <v>44107</v>
      </c>
      <c r="C2786" s="142" t="s">
        <v>390</v>
      </c>
      <c r="D2786" s="143">
        <f>VLOOKUP(Pag_Inicio_Corr_mas_casos[[#This Row],[Corregimiento]],Hoja3!$A$2:$D$676,4,0)</f>
        <v>80826</v>
      </c>
      <c r="E2786" s="142">
        <v>11</v>
      </c>
      <c r="F2786">
        <v>1</v>
      </c>
    </row>
    <row r="2787" spans="1:7">
      <c r="A2787" s="140">
        <v>44107</v>
      </c>
      <c r="B2787" s="141">
        <v>44107</v>
      </c>
      <c r="C2787" s="142" t="s">
        <v>509</v>
      </c>
      <c r="D2787" s="143">
        <f>VLOOKUP(Pag_Inicio_Corr_mas_casos[[#This Row],[Corregimiento]],Hoja3!$A$2:$D$676,4,0)</f>
        <v>41301</v>
      </c>
      <c r="E2787" s="142">
        <v>11</v>
      </c>
      <c r="F2787">
        <v>1</v>
      </c>
    </row>
    <row r="2788" spans="1:7">
      <c r="A2788" s="107">
        <v>44108</v>
      </c>
      <c r="B2788" s="108">
        <v>44108</v>
      </c>
      <c r="C2788" s="109" t="s">
        <v>380</v>
      </c>
      <c r="D2788" s="110">
        <f>VLOOKUP(Pag_Inicio_Corr_mas_casos[[#This Row],[Corregimiento]],Hoja3!$A$2:$D$676,4,0)</f>
        <v>80813</v>
      </c>
      <c r="E2788" s="109">
        <v>20</v>
      </c>
      <c r="F2788">
        <v>1</v>
      </c>
      <c r="G2788">
        <f>SUM(F2788:F2803)</f>
        <v>16</v>
      </c>
    </row>
    <row r="2789" spans="1:7">
      <c r="A2789" s="107">
        <v>44108</v>
      </c>
      <c r="B2789" s="108">
        <v>44108</v>
      </c>
      <c r="C2789" s="109" t="s">
        <v>370</v>
      </c>
      <c r="D2789" s="110">
        <f>VLOOKUP(Pag_Inicio_Corr_mas_casos[[#This Row],[Corregimiento]],Hoja3!$A$2:$D$676,4,0)</f>
        <v>80812</v>
      </c>
      <c r="E2789" s="109">
        <v>17</v>
      </c>
      <c r="F2789">
        <v>1</v>
      </c>
    </row>
    <row r="2790" spans="1:7">
      <c r="A2790" s="107">
        <v>44108</v>
      </c>
      <c r="B2790" s="108">
        <v>44108</v>
      </c>
      <c r="C2790" s="109" t="s">
        <v>365</v>
      </c>
      <c r="D2790" s="110">
        <f>VLOOKUP(Pag_Inicio_Corr_mas_casos[[#This Row],[Corregimiento]],Hoja3!$A$2:$D$676,4,0)</f>
        <v>80823</v>
      </c>
      <c r="E2790" s="109">
        <v>17</v>
      </c>
      <c r="F2790">
        <v>1</v>
      </c>
    </row>
    <row r="2791" spans="1:7">
      <c r="A2791" s="107">
        <v>44108</v>
      </c>
      <c r="B2791" s="108">
        <v>44108</v>
      </c>
      <c r="C2791" s="109" t="s">
        <v>372</v>
      </c>
      <c r="D2791" s="110">
        <f>VLOOKUP(Pag_Inicio_Corr_mas_casos[[#This Row],[Corregimiento]],Hoja3!$A$2:$D$676,4,0)</f>
        <v>40601</v>
      </c>
      <c r="E2791" s="109">
        <v>16</v>
      </c>
      <c r="F2791">
        <v>1</v>
      </c>
    </row>
    <row r="2792" spans="1:7">
      <c r="A2792" s="107">
        <v>44108</v>
      </c>
      <c r="B2792" s="108">
        <v>44108</v>
      </c>
      <c r="C2792" s="109" t="s">
        <v>373</v>
      </c>
      <c r="D2792" s="110">
        <f>VLOOKUP(Pag_Inicio_Corr_mas_casos[[#This Row],[Corregimiento]],Hoja3!$A$2:$D$676,4,0)</f>
        <v>80806</v>
      </c>
      <c r="E2792" s="109">
        <v>16</v>
      </c>
      <c r="F2792">
        <v>1</v>
      </c>
    </row>
    <row r="2793" spans="1:7">
      <c r="A2793" s="107">
        <v>44108</v>
      </c>
      <c r="B2793" s="108">
        <v>44108</v>
      </c>
      <c r="C2793" s="109" t="s">
        <v>411</v>
      </c>
      <c r="D2793" s="110">
        <f>VLOOKUP(Pag_Inicio_Corr_mas_casos[[#This Row],[Corregimiento]],Hoja3!$A$2:$D$676,4,0)</f>
        <v>91001</v>
      </c>
      <c r="E2793" s="109">
        <v>15</v>
      </c>
      <c r="F2793">
        <v>1</v>
      </c>
    </row>
    <row r="2794" spans="1:7">
      <c r="A2794" s="107">
        <v>44108</v>
      </c>
      <c r="B2794" s="108">
        <v>44108</v>
      </c>
      <c r="C2794" s="109" t="s">
        <v>465</v>
      </c>
      <c r="D2794" s="110">
        <f>VLOOKUP(Pag_Inicio_Corr_mas_casos[[#This Row],[Corregimiento]],Hoja3!$A$2:$D$676,4,0)</f>
        <v>91008</v>
      </c>
      <c r="E2794" s="109">
        <v>15</v>
      </c>
      <c r="F2794">
        <v>1</v>
      </c>
    </row>
    <row r="2795" spans="1:7">
      <c r="A2795" s="107">
        <v>44108</v>
      </c>
      <c r="B2795" s="108">
        <v>44108</v>
      </c>
      <c r="C2795" s="109" t="s">
        <v>385</v>
      </c>
      <c r="D2795" s="110">
        <f>VLOOKUP(Pag_Inicio_Corr_mas_casos[[#This Row],[Corregimiento]],Hoja3!$A$2:$D$676,4,0)</f>
        <v>80815</v>
      </c>
      <c r="E2795" s="109">
        <v>15</v>
      </c>
      <c r="F2795">
        <v>1</v>
      </c>
    </row>
    <row r="2796" spans="1:7">
      <c r="A2796" s="107">
        <v>44108</v>
      </c>
      <c r="B2796" s="108">
        <v>44108</v>
      </c>
      <c r="C2796" s="109" t="s">
        <v>359</v>
      </c>
      <c r="D2796" s="110">
        <f>VLOOKUP(Pag_Inicio_Corr_mas_casos[[#This Row],[Corregimiento]],Hoja3!$A$2:$D$676,4,0)</f>
        <v>80821</v>
      </c>
      <c r="E2796" s="109">
        <v>14</v>
      </c>
      <c r="F2796">
        <v>1</v>
      </c>
    </row>
    <row r="2797" spans="1:7">
      <c r="A2797" s="107">
        <v>44108</v>
      </c>
      <c r="B2797" s="108">
        <v>44108</v>
      </c>
      <c r="C2797" s="109" t="s">
        <v>371</v>
      </c>
      <c r="D2797" s="110">
        <f>VLOOKUP(Pag_Inicio_Corr_mas_casos[[#This Row],[Corregimiento]],Hoja3!$A$2:$D$676,4,0)</f>
        <v>130702</v>
      </c>
      <c r="E2797" s="109">
        <v>13</v>
      </c>
      <c r="F2797">
        <v>1</v>
      </c>
    </row>
    <row r="2798" spans="1:7">
      <c r="A2798" s="107">
        <v>44108</v>
      </c>
      <c r="B2798" s="108">
        <v>44108</v>
      </c>
      <c r="C2798" s="109" t="s">
        <v>498</v>
      </c>
      <c r="D2798" s="110">
        <f>VLOOKUP(Pag_Inicio_Corr_mas_casos[[#This Row],[Corregimiento]],Hoja3!$A$2:$D$676,4,0)</f>
        <v>20201</v>
      </c>
      <c r="E2798" s="109">
        <v>12</v>
      </c>
      <c r="F2798">
        <v>1</v>
      </c>
    </row>
    <row r="2799" spans="1:7">
      <c r="A2799" s="107">
        <v>44108</v>
      </c>
      <c r="B2799" s="108">
        <v>44108</v>
      </c>
      <c r="C2799" s="109" t="s">
        <v>363</v>
      </c>
      <c r="D2799" s="110">
        <f>VLOOKUP(Pag_Inicio_Corr_mas_casos[[#This Row],[Corregimiento]],Hoja3!$A$2:$D$676,4,0)</f>
        <v>80817</v>
      </c>
      <c r="E2799" s="109">
        <v>11</v>
      </c>
      <c r="F2799">
        <v>1</v>
      </c>
    </row>
    <row r="2800" spans="1:7">
      <c r="A2800" s="107">
        <v>44108</v>
      </c>
      <c r="B2800" s="108">
        <v>44108</v>
      </c>
      <c r="C2800" s="109" t="s">
        <v>430</v>
      </c>
      <c r="D2800" s="110">
        <f>VLOOKUP(Pag_Inicio_Corr_mas_casos[[#This Row],[Corregimiento]],Hoja3!$A$2:$D$676,4,0)</f>
        <v>81004</v>
      </c>
      <c r="E2800" s="109">
        <v>11</v>
      </c>
      <c r="F2800">
        <v>1</v>
      </c>
    </row>
    <row r="2801" spans="1:7">
      <c r="A2801" s="107">
        <v>44108</v>
      </c>
      <c r="B2801" s="108">
        <v>44108</v>
      </c>
      <c r="C2801" s="109" t="s">
        <v>497</v>
      </c>
      <c r="D2801" s="110">
        <f>VLOOKUP(Pag_Inicio_Corr_mas_casos[[#This Row],[Corregimiento]],Hoja3!$A$2:$D$676,4,0)</f>
        <v>120101</v>
      </c>
      <c r="E2801" s="109">
        <v>11</v>
      </c>
      <c r="F2801">
        <v>1</v>
      </c>
    </row>
    <row r="2802" spans="1:7">
      <c r="A2802" s="107">
        <v>44108</v>
      </c>
      <c r="B2802" s="108">
        <v>44108</v>
      </c>
      <c r="C2802" s="109" t="s">
        <v>495</v>
      </c>
      <c r="D2802" s="110">
        <f>VLOOKUP(Pag_Inicio_Corr_mas_casos[[#This Row],[Corregimiento]],Hoja3!$A$2:$D$676,4,0)</f>
        <v>40502</v>
      </c>
      <c r="E2802" s="109">
        <v>11</v>
      </c>
      <c r="F2802">
        <v>1</v>
      </c>
    </row>
    <row r="2803" spans="1:7">
      <c r="A2803" s="107">
        <v>44108</v>
      </c>
      <c r="B2803" s="108">
        <v>44108</v>
      </c>
      <c r="C2803" s="109" t="s">
        <v>355</v>
      </c>
      <c r="D2803" s="110">
        <f>VLOOKUP(Pag_Inicio_Corr_mas_casos[[#This Row],[Corregimiento]],Hoja3!$A$2:$D$676,4,0)</f>
        <v>81002</v>
      </c>
      <c r="E2803" s="109">
        <v>11</v>
      </c>
      <c r="F2803">
        <v>1</v>
      </c>
    </row>
    <row r="2804" spans="1:7">
      <c r="A2804" s="91">
        <v>44109</v>
      </c>
      <c r="B2804" s="92">
        <v>44109</v>
      </c>
      <c r="C2804" s="93" t="s">
        <v>490</v>
      </c>
      <c r="D2804" s="94">
        <f>VLOOKUP(Pag_Inicio_Corr_mas_casos[[#This Row],[Corregimiento]],Hoja3!$A$2:$D$676,4,0)</f>
        <v>91101</v>
      </c>
      <c r="E2804" s="93">
        <v>44</v>
      </c>
      <c r="F2804">
        <v>1</v>
      </c>
      <c r="G2804">
        <f>SUM(F2804:F2814)</f>
        <v>11</v>
      </c>
    </row>
    <row r="2805" spans="1:7">
      <c r="A2805" s="91">
        <v>44109</v>
      </c>
      <c r="B2805" s="92">
        <v>44109</v>
      </c>
      <c r="C2805" s="93" t="s">
        <v>521</v>
      </c>
      <c r="D2805" s="94">
        <f>VLOOKUP(Pag_Inicio_Corr_mas_casos[[#This Row],[Corregimiento]],Hoja3!$A$2:$D$676,4,0)</f>
        <v>130104</v>
      </c>
      <c r="E2805" s="93">
        <v>41</v>
      </c>
      <c r="F2805">
        <v>1</v>
      </c>
    </row>
    <row r="2806" spans="1:7">
      <c r="A2806" s="91">
        <v>44109</v>
      </c>
      <c r="B2806" s="92">
        <v>44109</v>
      </c>
      <c r="C2806" s="93" t="s">
        <v>503</v>
      </c>
      <c r="D2806" s="94">
        <f>VLOOKUP(Pag_Inicio_Corr_mas_casos[[#This Row],[Corregimiento]],Hoja3!$A$2:$D$676,4,0)</f>
        <v>110201</v>
      </c>
      <c r="E2806" s="93">
        <v>28</v>
      </c>
      <c r="F2806">
        <v>1</v>
      </c>
    </row>
    <row r="2807" spans="1:7">
      <c r="A2807" s="91">
        <v>44109</v>
      </c>
      <c r="B2807" s="92">
        <v>44109</v>
      </c>
      <c r="C2807" s="93" t="s">
        <v>367</v>
      </c>
      <c r="D2807" s="94">
        <f>VLOOKUP(Pag_Inicio_Corr_mas_casos[[#This Row],[Corregimiento]],Hoja3!$A$2:$D$676,4,0)</f>
        <v>80819</v>
      </c>
      <c r="E2807" s="93">
        <v>14</v>
      </c>
      <c r="F2807">
        <v>1</v>
      </c>
    </row>
    <row r="2808" spans="1:7">
      <c r="A2808" s="91">
        <v>44109</v>
      </c>
      <c r="B2808" s="92">
        <v>44109</v>
      </c>
      <c r="C2808" s="93" t="s">
        <v>535</v>
      </c>
      <c r="D2808" s="94">
        <f>VLOOKUP(Pag_Inicio_Corr_mas_casos[[#This Row],[Corregimiento]],Hoja3!$A$2:$D$676,4,0)</f>
        <v>120510</v>
      </c>
      <c r="E2808" s="93">
        <v>12</v>
      </c>
      <c r="F2808">
        <v>1</v>
      </c>
    </row>
    <row r="2809" spans="1:7">
      <c r="A2809" s="91">
        <v>44109</v>
      </c>
      <c r="B2809" s="92">
        <v>44109</v>
      </c>
      <c r="C2809" s="93" t="s">
        <v>497</v>
      </c>
      <c r="D2809" s="94">
        <f>VLOOKUP(Pag_Inicio_Corr_mas_casos[[#This Row],[Corregimiento]],Hoja3!$A$2:$D$676,4,0)</f>
        <v>120101</v>
      </c>
      <c r="E2809" s="93">
        <v>12</v>
      </c>
      <c r="F2809">
        <v>1</v>
      </c>
    </row>
    <row r="2810" spans="1:7">
      <c r="A2810" s="91">
        <v>44109</v>
      </c>
      <c r="B2810" s="92">
        <v>44109</v>
      </c>
      <c r="C2810" s="93" t="s">
        <v>370</v>
      </c>
      <c r="D2810" s="94">
        <f>VLOOKUP(Pag_Inicio_Corr_mas_casos[[#This Row],[Corregimiento]],Hoja3!$A$2:$D$676,4,0)</f>
        <v>80812</v>
      </c>
      <c r="E2810" s="93">
        <v>12</v>
      </c>
      <c r="F2810">
        <v>1</v>
      </c>
    </row>
    <row r="2811" spans="1:7">
      <c r="A2811" s="91">
        <v>44109</v>
      </c>
      <c r="B2811" s="92">
        <v>44109</v>
      </c>
      <c r="C2811" s="93" t="s">
        <v>410</v>
      </c>
      <c r="D2811" s="94">
        <f>VLOOKUP(Pag_Inicio_Corr_mas_casos[[#This Row],[Corregimiento]],Hoja3!$A$2:$D$676,4,0)</f>
        <v>130706</v>
      </c>
      <c r="E2811" s="93">
        <v>11</v>
      </c>
      <c r="F2811">
        <v>1</v>
      </c>
    </row>
    <row r="2812" spans="1:7">
      <c r="A2812" s="91">
        <v>44109</v>
      </c>
      <c r="B2812" s="92">
        <v>44109</v>
      </c>
      <c r="C2812" s="93" t="s">
        <v>372</v>
      </c>
      <c r="D2812" s="94">
        <f>VLOOKUP(Pag_Inicio_Corr_mas_casos[[#This Row],[Corregimiento]],Hoja3!$A$2:$D$676,4,0)</f>
        <v>40601</v>
      </c>
      <c r="E2812" s="93">
        <v>11</v>
      </c>
      <c r="F2812">
        <v>1</v>
      </c>
    </row>
    <row r="2813" spans="1:7">
      <c r="A2813" s="91">
        <v>44109</v>
      </c>
      <c r="B2813" s="92">
        <v>44109</v>
      </c>
      <c r="C2813" s="93" t="s">
        <v>536</v>
      </c>
      <c r="D2813" s="94">
        <f>VLOOKUP(Pag_Inicio_Corr_mas_casos[[#This Row],[Corregimiento]],Hoja3!$A$2:$D$676,4,0)</f>
        <v>91107</v>
      </c>
      <c r="E2813" s="93">
        <v>11</v>
      </c>
      <c r="F2813">
        <v>1</v>
      </c>
    </row>
    <row r="2814" spans="1:7">
      <c r="A2814" s="91">
        <v>44109</v>
      </c>
      <c r="B2814" s="92">
        <v>44109</v>
      </c>
      <c r="C2814" s="93" t="s">
        <v>389</v>
      </c>
      <c r="D2814" s="94">
        <f>VLOOKUP(Pag_Inicio_Corr_mas_casos[[#This Row],[Corregimiento]],Hoja3!$A$2:$D$676,4,0)</f>
        <v>130708</v>
      </c>
      <c r="E2814" s="93">
        <v>11</v>
      </c>
      <c r="F2814">
        <v>1</v>
      </c>
    </row>
    <row r="2815" spans="1:7">
      <c r="A2815" s="112">
        <v>44110</v>
      </c>
      <c r="B2815" s="113">
        <v>44110</v>
      </c>
      <c r="C2815" s="114" t="s">
        <v>528</v>
      </c>
      <c r="D2815" s="115">
        <f>VLOOKUP(Pag_Inicio_Corr_mas_casos[[#This Row],[Corregimiento]],Hoja3!$A$2:$D$676,4,0)</f>
        <v>110202</v>
      </c>
      <c r="E2815" s="114">
        <v>46</v>
      </c>
      <c r="F2815">
        <v>1</v>
      </c>
      <c r="G2815">
        <f>SUM(F2815:F2829)</f>
        <v>15</v>
      </c>
    </row>
    <row r="2816" spans="1:7">
      <c r="A2816" s="112">
        <v>44110</v>
      </c>
      <c r="B2816" s="113">
        <v>44110</v>
      </c>
      <c r="C2816" s="114" t="s">
        <v>356</v>
      </c>
      <c r="D2816" s="115">
        <f>VLOOKUP(Pag_Inicio_Corr_mas_casos[[#This Row],[Corregimiento]],Hoja3!$A$2:$D$676,4,0)</f>
        <v>130106</v>
      </c>
      <c r="E2816" s="114">
        <v>40</v>
      </c>
      <c r="F2816">
        <v>1</v>
      </c>
    </row>
    <row r="2817" spans="1:7">
      <c r="A2817" s="112">
        <v>44110</v>
      </c>
      <c r="B2817" s="113">
        <v>44110</v>
      </c>
      <c r="C2817" s="114" t="s">
        <v>359</v>
      </c>
      <c r="D2817" s="115">
        <f>VLOOKUP(Pag_Inicio_Corr_mas_casos[[#This Row],[Corregimiento]],Hoja3!$A$2:$D$676,4,0)</f>
        <v>80821</v>
      </c>
      <c r="E2817" s="114">
        <v>21</v>
      </c>
      <c r="F2817">
        <v>1</v>
      </c>
    </row>
    <row r="2818" spans="1:7">
      <c r="A2818" s="112">
        <v>44110</v>
      </c>
      <c r="B2818" s="113">
        <v>44110</v>
      </c>
      <c r="C2818" s="114" t="s">
        <v>537</v>
      </c>
      <c r="D2818" s="115">
        <f>VLOOKUP(Pag_Inicio_Corr_mas_casos[[#This Row],[Corregimiento]],Hoja3!$A$2:$D$676,4,0)</f>
        <v>91112</v>
      </c>
      <c r="E2818" s="114">
        <v>20</v>
      </c>
      <c r="F2818">
        <v>1</v>
      </c>
    </row>
    <row r="2819" spans="1:7">
      <c r="A2819" s="112">
        <v>44110</v>
      </c>
      <c r="B2819" s="113">
        <v>44110</v>
      </c>
      <c r="C2819" s="114" t="s">
        <v>538</v>
      </c>
      <c r="D2819" s="115">
        <f>VLOOKUP(Pag_Inicio_Corr_mas_casos[[#This Row],[Corregimiento]],Hoja3!$A$2:$D$676,4,0)</f>
        <v>120310</v>
      </c>
      <c r="E2819" s="114">
        <v>18</v>
      </c>
      <c r="F2819">
        <v>1</v>
      </c>
    </row>
    <row r="2820" spans="1:7">
      <c r="A2820" s="112">
        <v>44110</v>
      </c>
      <c r="B2820" s="113">
        <v>44110</v>
      </c>
      <c r="C2820" s="114" t="s">
        <v>536</v>
      </c>
      <c r="D2820" s="115">
        <f>VLOOKUP(Pag_Inicio_Corr_mas_casos[[#This Row],[Corregimiento]],Hoja3!$A$2:$D$676,4,0)</f>
        <v>91107</v>
      </c>
      <c r="E2820" s="114">
        <v>17</v>
      </c>
      <c r="F2820">
        <v>1</v>
      </c>
    </row>
    <row r="2821" spans="1:7">
      <c r="A2821" s="112">
        <v>44110</v>
      </c>
      <c r="B2821" s="113">
        <v>44110</v>
      </c>
      <c r="C2821" s="114" t="s">
        <v>389</v>
      </c>
      <c r="D2821" s="115">
        <f>VLOOKUP(Pag_Inicio_Corr_mas_casos[[#This Row],[Corregimiento]],Hoja3!$A$2:$D$676,4,0)</f>
        <v>130708</v>
      </c>
      <c r="E2821" s="114">
        <v>16</v>
      </c>
      <c r="F2821">
        <v>1</v>
      </c>
    </row>
    <row r="2822" spans="1:7">
      <c r="A2822" s="112">
        <v>44110</v>
      </c>
      <c r="B2822" s="113">
        <v>44110</v>
      </c>
      <c r="C2822" s="114" t="s">
        <v>395</v>
      </c>
      <c r="D2822" s="115">
        <f>VLOOKUP(Pag_Inicio_Corr_mas_casos[[#This Row],[Corregimiento]],Hoja3!$A$2:$D$676,4,0)</f>
        <v>80809</v>
      </c>
      <c r="E2822" s="114">
        <v>16</v>
      </c>
      <c r="F2822">
        <v>1</v>
      </c>
    </row>
    <row r="2823" spans="1:7">
      <c r="A2823" s="112">
        <v>44110</v>
      </c>
      <c r="B2823" s="113">
        <v>44110</v>
      </c>
      <c r="C2823" s="114" t="s">
        <v>371</v>
      </c>
      <c r="D2823" s="115">
        <f>VLOOKUP(Pag_Inicio_Corr_mas_casos[[#This Row],[Corregimiento]],Hoja3!$A$2:$D$676,4,0)</f>
        <v>130702</v>
      </c>
      <c r="E2823" s="114">
        <v>15</v>
      </c>
      <c r="F2823">
        <v>1</v>
      </c>
    </row>
    <row r="2824" spans="1:7">
      <c r="A2824" s="112">
        <v>44110</v>
      </c>
      <c r="B2824" s="113">
        <v>44110</v>
      </c>
      <c r="C2824" s="114" t="s">
        <v>370</v>
      </c>
      <c r="D2824" s="115">
        <f>VLOOKUP(Pag_Inicio_Corr_mas_casos[[#This Row],[Corregimiento]],Hoja3!$A$2:$D$676,4,0)</f>
        <v>80812</v>
      </c>
      <c r="E2824" s="114">
        <v>14</v>
      </c>
      <c r="F2824">
        <v>1</v>
      </c>
    </row>
    <row r="2825" spans="1:7">
      <c r="A2825" s="112">
        <v>44110</v>
      </c>
      <c r="B2825" s="113">
        <v>44110</v>
      </c>
      <c r="C2825" s="114" t="s">
        <v>372</v>
      </c>
      <c r="D2825" s="115">
        <f>VLOOKUP(Pag_Inicio_Corr_mas_casos[[#This Row],[Corregimiento]],Hoja3!$A$2:$D$676,4,0)</f>
        <v>40601</v>
      </c>
      <c r="E2825" s="114">
        <v>12</v>
      </c>
      <c r="F2825">
        <v>1</v>
      </c>
    </row>
    <row r="2826" spans="1:7">
      <c r="A2826" s="112">
        <v>44110</v>
      </c>
      <c r="B2826" s="113">
        <v>44110</v>
      </c>
      <c r="C2826" s="114" t="s">
        <v>358</v>
      </c>
      <c r="D2826" s="115">
        <f>VLOOKUP(Pag_Inicio_Corr_mas_casos[[#This Row],[Corregimiento]],Hoja3!$A$2:$D$676,4,0)</f>
        <v>130102</v>
      </c>
      <c r="E2826" s="114">
        <v>12</v>
      </c>
      <c r="F2826">
        <v>1</v>
      </c>
    </row>
    <row r="2827" spans="1:7">
      <c r="A2827" s="112">
        <v>44110</v>
      </c>
      <c r="B2827" s="113">
        <v>44110</v>
      </c>
      <c r="C2827" s="114" t="s">
        <v>354</v>
      </c>
      <c r="D2827" s="115">
        <f>VLOOKUP(Pag_Inicio_Corr_mas_casos[[#This Row],[Corregimiento]],Hoja3!$A$2:$D$676,4,0)</f>
        <v>130101</v>
      </c>
      <c r="E2827" s="114">
        <v>11</v>
      </c>
      <c r="F2827">
        <v>1</v>
      </c>
    </row>
    <row r="2828" spans="1:7">
      <c r="A2828" s="112">
        <v>44110</v>
      </c>
      <c r="B2828" s="113">
        <v>44110</v>
      </c>
      <c r="C2828" s="114" t="s">
        <v>534</v>
      </c>
      <c r="D2828" s="115">
        <f>VLOOKUP(Pag_Inicio_Corr_mas_casos[[#This Row],[Corregimiento]],Hoja3!$A$2:$D$676,4,0)</f>
        <v>130701</v>
      </c>
      <c r="E2828" s="114">
        <v>11</v>
      </c>
      <c r="F2828">
        <v>1</v>
      </c>
    </row>
    <row r="2829" spans="1:7">
      <c r="A2829" s="112">
        <v>44110</v>
      </c>
      <c r="B2829" s="113">
        <v>44110</v>
      </c>
      <c r="C2829" s="114" t="s">
        <v>363</v>
      </c>
      <c r="D2829" s="115">
        <f>VLOOKUP(Pag_Inicio_Corr_mas_casos[[#This Row],[Corregimiento]],Hoja3!$A$2:$D$676,4,0)</f>
        <v>80817</v>
      </c>
      <c r="E2829" s="114">
        <v>11</v>
      </c>
      <c r="F2829">
        <v>1</v>
      </c>
    </row>
    <row r="2830" spans="1:7">
      <c r="A2830" s="136">
        <v>44111</v>
      </c>
      <c r="B2830" s="137">
        <v>44111</v>
      </c>
      <c r="C2830" s="138" t="s">
        <v>367</v>
      </c>
      <c r="D2830" s="139">
        <f>VLOOKUP(Pag_Inicio_Corr_mas_casos[[#This Row],[Corregimiento]],Hoja3!$A$2:$D$676,4,0)</f>
        <v>80819</v>
      </c>
      <c r="E2830" s="138">
        <v>19</v>
      </c>
      <c r="F2830">
        <v>1</v>
      </c>
      <c r="G2830">
        <f>SUM(F2830:F2847)</f>
        <v>18</v>
      </c>
    </row>
    <row r="2831" spans="1:7">
      <c r="A2831" s="136">
        <v>44111</v>
      </c>
      <c r="B2831" s="137">
        <v>44111</v>
      </c>
      <c r="C2831" s="138" t="s">
        <v>364</v>
      </c>
      <c r="D2831" s="139">
        <f>VLOOKUP(Pag_Inicio_Corr_mas_casos[[#This Row],[Corregimiento]],Hoja3!$A$2:$D$676,4,0)</f>
        <v>80822</v>
      </c>
      <c r="E2831" s="138">
        <v>19</v>
      </c>
      <c r="F2831">
        <v>1</v>
      </c>
    </row>
    <row r="2832" spans="1:7">
      <c r="A2832" s="136">
        <v>44111</v>
      </c>
      <c r="B2832" s="137">
        <v>44111</v>
      </c>
      <c r="C2832" s="138" t="s">
        <v>395</v>
      </c>
      <c r="D2832" s="139">
        <f>VLOOKUP(Pag_Inicio_Corr_mas_casos[[#This Row],[Corregimiento]],Hoja3!$A$2:$D$676,4,0)</f>
        <v>80809</v>
      </c>
      <c r="E2832" s="138">
        <v>18</v>
      </c>
      <c r="F2832">
        <v>1</v>
      </c>
    </row>
    <row r="2833" spans="1:11">
      <c r="A2833" s="136">
        <v>44111</v>
      </c>
      <c r="B2833" s="137">
        <v>44111</v>
      </c>
      <c r="C2833" s="138" t="s">
        <v>539</v>
      </c>
      <c r="D2833" s="139">
        <f>VLOOKUP(Pag_Inicio_Corr_mas_casos[[#This Row],[Corregimiento]],Hoja3!$A$2:$D$676,4,0)</f>
        <v>70408</v>
      </c>
      <c r="E2833" s="138">
        <v>17</v>
      </c>
      <c r="F2833">
        <v>1</v>
      </c>
    </row>
    <row r="2834" spans="1:11">
      <c r="A2834" s="136">
        <v>44111</v>
      </c>
      <c r="B2834" s="137">
        <v>44111</v>
      </c>
      <c r="C2834" s="138" t="s">
        <v>356</v>
      </c>
      <c r="D2834" s="139">
        <f>VLOOKUP(Pag_Inicio_Corr_mas_casos[[#This Row],[Corregimiento]],Hoja3!$A$2:$D$676,4,0)</f>
        <v>130106</v>
      </c>
      <c r="E2834" s="138">
        <v>17</v>
      </c>
      <c r="F2834">
        <v>1</v>
      </c>
    </row>
    <row r="2835" spans="1:11">
      <c r="A2835" s="136">
        <v>44111</v>
      </c>
      <c r="B2835" s="137">
        <v>44111</v>
      </c>
      <c r="C2835" s="138" t="s">
        <v>359</v>
      </c>
      <c r="D2835" s="139">
        <f>VLOOKUP(Pag_Inicio_Corr_mas_casos[[#This Row],[Corregimiento]],Hoja3!$A$2:$D$676,4,0)</f>
        <v>80821</v>
      </c>
      <c r="E2835" s="138">
        <v>16</v>
      </c>
      <c r="F2835">
        <v>1</v>
      </c>
    </row>
    <row r="2836" spans="1:11">
      <c r="A2836" s="136">
        <v>44111</v>
      </c>
      <c r="B2836" s="137">
        <v>44111</v>
      </c>
      <c r="C2836" s="138" t="s">
        <v>354</v>
      </c>
      <c r="D2836" s="139">
        <f>VLOOKUP(Pag_Inicio_Corr_mas_casos[[#This Row],[Corregimiento]],Hoja3!$A$2:$D$676,4,0)</f>
        <v>130101</v>
      </c>
      <c r="E2836" s="138">
        <v>14</v>
      </c>
      <c r="F2836">
        <v>1</v>
      </c>
    </row>
    <row r="2837" spans="1:11">
      <c r="A2837" s="136">
        <v>44111</v>
      </c>
      <c r="B2837" s="137">
        <v>44111</v>
      </c>
      <c r="C2837" s="138" t="s">
        <v>389</v>
      </c>
      <c r="D2837" s="139">
        <f>VLOOKUP(Pag_Inicio_Corr_mas_casos[[#This Row],[Corregimiento]],Hoja3!$A$2:$D$676,4,0)</f>
        <v>130708</v>
      </c>
      <c r="E2837" s="138">
        <v>14</v>
      </c>
      <c r="F2837">
        <v>1</v>
      </c>
    </row>
    <row r="2838" spans="1:11">
      <c r="A2838" s="136">
        <v>44111</v>
      </c>
      <c r="B2838" s="137">
        <v>44111</v>
      </c>
      <c r="C2838" s="138" t="s">
        <v>377</v>
      </c>
      <c r="D2838" s="139">
        <f>VLOOKUP(Pag_Inicio_Corr_mas_casos[[#This Row],[Corregimiento]],Hoja3!$A$2:$D$676,4,0)</f>
        <v>30113</v>
      </c>
      <c r="E2838" s="138">
        <v>13</v>
      </c>
      <c r="F2838">
        <v>1</v>
      </c>
      <c r="K2838" t="e">
        <f>SUM(#REF!)</f>
        <v>#REF!</v>
      </c>
    </row>
    <row r="2839" spans="1:11">
      <c r="A2839" s="136">
        <v>44111</v>
      </c>
      <c r="B2839" s="137">
        <v>44111</v>
      </c>
      <c r="C2839" s="138" t="s">
        <v>370</v>
      </c>
      <c r="D2839" s="139">
        <f>VLOOKUP(Pag_Inicio_Corr_mas_casos[[#This Row],[Corregimiento]],Hoja3!$A$2:$D$676,4,0)</f>
        <v>80812</v>
      </c>
      <c r="E2839" s="138">
        <v>13</v>
      </c>
      <c r="F2839">
        <v>1</v>
      </c>
    </row>
    <row r="2840" spans="1:11">
      <c r="A2840" s="136">
        <v>44111</v>
      </c>
      <c r="B2840" s="137">
        <v>44111</v>
      </c>
      <c r="C2840" s="138" t="s">
        <v>361</v>
      </c>
      <c r="D2840" s="139">
        <f>VLOOKUP(Pag_Inicio_Corr_mas_casos[[#This Row],[Corregimiento]],Hoja3!$A$2:$D$676,4,0)</f>
        <v>81008</v>
      </c>
      <c r="E2840" s="138">
        <v>13</v>
      </c>
      <c r="F2840">
        <v>1</v>
      </c>
    </row>
    <row r="2841" spans="1:11">
      <c r="A2841" s="136">
        <v>44111</v>
      </c>
      <c r="B2841" s="137">
        <v>44111</v>
      </c>
      <c r="C2841" s="138" t="s">
        <v>491</v>
      </c>
      <c r="D2841" s="139">
        <f>VLOOKUP(Pag_Inicio_Corr_mas_casos[[#This Row],[Corregimiento]],Hoja3!$A$2:$D$676,4,0)</f>
        <v>70409</v>
      </c>
      <c r="E2841" s="138">
        <v>12</v>
      </c>
      <c r="F2841">
        <v>1</v>
      </c>
    </row>
    <row r="2842" spans="1:11">
      <c r="A2842" s="136">
        <v>44111</v>
      </c>
      <c r="B2842" s="137">
        <v>44111</v>
      </c>
      <c r="C2842" s="138" t="s">
        <v>355</v>
      </c>
      <c r="D2842" s="139">
        <f>VLOOKUP(Pag_Inicio_Corr_mas_casos[[#This Row],[Corregimiento]],Hoja3!$A$2:$D$676,4,0)</f>
        <v>81002</v>
      </c>
      <c r="E2842" s="138">
        <v>12</v>
      </c>
      <c r="F2842">
        <v>1</v>
      </c>
    </row>
    <row r="2843" spans="1:11">
      <c r="A2843" s="136">
        <v>44111</v>
      </c>
      <c r="B2843" s="137">
        <v>44111</v>
      </c>
      <c r="C2843" s="138" t="s">
        <v>372</v>
      </c>
      <c r="D2843" s="139">
        <f>VLOOKUP(Pag_Inicio_Corr_mas_casos[[#This Row],[Corregimiento]],Hoja3!$A$2:$D$676,4,0)</f>
        <v>40601</v>
      </c>
      <c r="E2843" s="138">
        <v>12</v>
      </c>
      <c r="F2843">
        <v>1</v>
      </c>
    </row>
    <row r="2844" spans="1:11">
      <c r="A2844" s="136">
        <v>44111</v>
      </c>
      <c r="B2844" s="137">
        <v>44111</v>
      </c>
      <c r="C2844" s="138" t="s">
        <v>503</v>
      </c>
      <c r="D2844" s="139">
        <f>VLOOKUP(Pag_Inicio_Corr_mas_casos[[#This Row],[Corregimiento]],Hoja3!$A$2:$D$676,4,0)</f>
        <v>110201</v>
      </c>
      <c r="E2844" s="138">
        <v>11</v>
      </c>
      <c r="F2844">
        <v>1</v>
      </c>
    </row>
    <row r="2845" spans="1:11">
      <c r="A2845" s="136">
        <v>44111</v>
      </c>
      <c r="B2845" s="137">
        <v>44111</v>
      </c>
      <c r="C2845" s="138" t="s">
        <v>411</v>
      </c>
      <c r="D2845" s="139">
        <f>VLOOKUP(Pag_Inicio_Corr_mas_casos[[#This Row],[Corregimiento]],Hoja3!$A$2:$D$676,4,0)</f>
        <v>91001</v>
      </c>
      <c r="E2845" s="138">
        <v>11</v>
      </c>
      <c r="F2845">
        <v>1</v>
      </c>
    </row>
    <row r="2846" spans="1:11">
      <c r="A2846" s="136">
        <v>44111</v>
      </c>
      <c r="B2846" s="137">
        <v>44111</v>
      </c>
      <c r="C2846" s="138" t="s">
        <v>365</v>
      </c>
      <c r="D2846" s="139">
        <f>VLOOKUP(Pag_Inicio_Corr_mas_casos[[#This Row],[Corregimiento]],Hoja3!$A$2:$D$676,4,0)</f>
        <v>80823</v>
      </c>
      <c r="E2846" s="138">
        <v>10</v>
      </c>
      <c r="F2846">
        <v>1</v>
      </c>
    </row>
    <row r="2847" spans="1:11">
      <c r="A2847" s="136">
        <v>44111</v>
      </c>
      <c r="B2847" s="137">
        <v>44111</v>
      </c>
      <c r="C2847" s="138" t="s">
        <v>393</v>
      </c>
      <c r="D2847" s="139">
        <f>VLOOKUP(Pag_Inicio_Corr_mas_casos[[#This Row],[Corregimiento]],Hoja3!$A$2:$D$676,4,0)</f>
        <v>130105</v>
      </c>
      <c r="E2847" s="138">
        <v>10</v>
      </c>
      <c r="F2847">
        <v>1</v>
      </c>
    </row>
    <row r="2848" spans="1:11">
      <c r="A2848" s="122">
        <v>44112</v>
      </c>
      <c r="B2848" s="123">
        <v>44112</v>
      </c>
      <c r="C2848" s="124" t="s">
        <v>503</v>
      </c>
      <c r="D2848" s="144">
        <f>VLOOKUP(Pag_Inicio_Corr_mas_casos[[#This Row],[Corregimiento]],Hoja3!$A$2:$D$676,4,0)</f>
        <v>110201</v>
      </c>
      <c r="E2848" s="124">
        <v>30</v>
      </c>
      <c r="F2848">
        <v>1</v>
      </c>
      <c r="G2848">
        <f>SUM(F2848:F2866)</f>
        <v>19</v>
      </c>
    </row>
    <row r="2849" spans="1:6">
      <c r="A2849" s="122">
        <v>44112</v>
      </c>
      <c r="B2849" s="123">
        <v>44112</v>
      </c>
      <c r="C2849" s="124" t="s">
        <v>411</v>
      </c>
      <c r="D2849" s="144">
        <f>VLOOKUP(Pag_Inicio_Corr_mas_casos[[#This Row],[Corregimiento]],Hoja3!$A$2:$D$676,4,0)</f>
        <v>91001</v>
      </c>
      <c r="E2849" s="124">
        <v>28</v>
      </c>
      <c r="F2849">
        <v>1</v>
      </c>
    </row>
    <row r="2850" spans="1:6">
      <c r="A2850" s="122">
        <v>44112</v>
      </c>
      <c r="B2850" s="123">
        <v>44112</v>
      </c>
      <c r="C2850" s="124" t="s">
        <v>531</v>
      </c>
      <c r="D2850" s="144">
        <f>VLOOKUP(Pag_Inicio_Corr_mas_casos[[#This Row],[Corregimiento]],Hoja3!$A$2:$D$676,4,0)</f>
        <v>60703</v>
      </c>
      <c r="E2850" s="124">
        <v>19</v>
      </c>
      <c r="F2850">
        <v>1</v>
      </c>
    </row>
    <row r="2851" spans="1:6">
      <c r="A2851" s="122">
        <v>44112</v>
      </c>
      <c r="B2851" s="123">
        <v>44112</v>
      </c>
      <c r="C2851" s="124" t="s">
        <v>354</v>
      </c>
      <c r="D2851" s="144">
        <f>VLOOKUP(Pag_Inicio_Corr_mas_casos[[#This Row],[Corregimiento]],Hoja3!$A$2:$D$676,4,0)</f>
        <v>130101</v>
      </c>
      <c r="E2851" s="124">
        <v>18</v>
      </c>
      <c r="F2851">
        <v>1</v>
      </c>
    </row>
    <row r="2852" spans="1:6">
      <c r="A2852" s="122">
        <v>44112</v>
      </c>
      <c r="B2852" s="123">
        <v>44112</v>
      </c>
      <c r="C2852" s="124" t="s">
        <v>372</v>
      </c>
      <c r="D2852" s="144">
        <f>VLOOKUP(Pag_Inicio_Corr_mas_casos[[#This Row],[Corregimiento]],Hoja3!$A$2:$D$676,4,0)</f>
        <v>40601</v>
      </c>
      <c r="E2852" s="124">
        <v>16</v>
      </c>
      <c r="F2852">
        <v>1</v>
      </c>
    </row>
    <row r="2853" spans="1:6">
      <c r="A2853" s="122">
        <v>44112</v>
      </c>
      <c r="B2853" s="123">
        <v>44112</v>
      </c>
      <c r="C2853" s="124" t="s">
        <v>540</v>
      </c>
      <c r="D2853" s="144">
        <f>VLOOKUP(Pag_Inicio_Corr_mas_casos[[#This Row],[Corregimiento]],Hoja3!$A$2:$D$676,4,0)</f>
        <v>90509</v>
      </c>
      <c r="E2853" s="124">
        <v>16</v>
      </c>
      <c r="F2853">
        <v>1</v>
      </c>
    </row>
    <row r="2854" spans="1:6">
      <c r="A2854" s="122">
        <v>44112</v>
      </c>
      <c r="B2854" s="123">
        <v>44112</v>
      </c>
      <c r="C2854" s="124" t="s">
        <v>373</v>
      </c>
      <c r="D2854" s="144">
        <f>VLOOKUP(Pag_Inicio_Corr_mas_casos[[#This Row],[Corregimiento]],Hoja3!$A$2:$D$676,4,0)</f>
        <v>80806</v>
      </c>
      <c r="E2854" s="124">
        <v>15</v>
      </c>
      <c r="F2854">
        <v>1</v>
      </c>
    </row>
    <row r="2855" spans="1:6">
      <c r="A2855" s="122">
        <v>44112</v>
      </c>
      <c r="B2855" s="123">
        <v>44112</v>
      </c>
      <c r="C2855" s="124" t="s">
        <v>403</v>
      </c>
      <c r="D2855" s="144">
        <f>VLOOKUP(Pag_Inicio_Corr_mas_casos[[#This Row],[Corregimiento]],Hoja3!$A$2:$D$676,4,0)</f>
        <v>130701</v>
      </c>
      <c r="E2855" s="124">
        <v>13</v>
      </c>
      <c r="F2855">
        <v>1</v>
      </c>
    </row>
    <row r="2856" spans="1:6">
      <c r="A2856" s="122">
        <v>44112</v>
      </c>
      <c r="B2856" s="123">
        <v>44112</v>
      </c>
      <c r="C2856" s="124" t="s">
        <v>389</v>
      </c>
      <c r="D2856" s="144">
        <f>VLOOKUP(Pag_Inicio_Corr_mas_casos[[#This Row],[Corregimiento]],Hoja3!$A$2:$D$676,4,0)</f>
        <v>130708</v>
      </c>
      <c r="E2856" s="124">
        <v>13</v>
      </c>
      <c r="F2856">
        <v>1</v>
      </c>
    </row>
    <row r="2857" spans="1:6">
      <c r="A2857" s="122">
        <v>44112</v>
      </c>
      <c r="B2857" s="123">
        <v>44112</v>
      </c>
      <c r="C2857" s="124" t="s">
        <v>395</v>
      </c>
      <c r="D2857" s="144">
        <f>VLOOKUP(Pag_Inicio_Corr_mas_casos[[#This Row],[Corregimiento]],Hoja3!$A$2:$D$676,4,0)</f>
        <v>80809</v>
      </c>
      <c r="E2857" s="124">
        <v>13</v>
      </c>
      <c r="F2857">
        <v>1</v>
      </c>
    </row>
    <row r="2858" spans="1:6">
      <c r="A2858" s="122">
        <v>44112</v>
      </c>
      <c r="B2858" s="123">
        <v>44112</v>
      </c>
      <c r="C2858" s="124" t="s">
        <v>371</v>
      </c>
      <c r="D2858" s="144">
        <f>VLOOKUP(Pag_Inicio_Corr_mas_casos[[#This Row],[Corregimiento]],Hoja3!$A$2:$D$676,4,0)</f>
        <v>130702</v>
      </c>
      <c r="E2858" s="124">
        <v>12</v>
      </c>
      <c r="F2858">
        <v>1</v>
      </c>
    </row>
    <row r="2859" spans="1:6">
      <c r="A2859" s="122">
        <v>44112</v>
      </c>
      <c r="B2859" s="123">
        <v>44112</v>
      </c>
      <c r="C2859" s="124" t="s">
        <v>355</v>
      </c>
      <c r="D2859" s="144">
        <f>VLOOKUP(Pag_Inicio_Corr_mas_casos[[#This Row],[Corregimiento]],Hoja3!$A$2:$D$676,4,0)</f>
        <v>81002</v>
      </c>
      <c r="E2859" s="124">
        <v>12</v>
      </c>
      <c r="F2859">
        <v>1</v>
      </c>
    </row>
    <row r="2860" spans="1:6">
      <c r="A2860" s="122">
        <v>44112</v>
      </c>
      <c r="B2860" s="123">
        <v>44112</v>
      </c>
      <c r="C2860" s="124" t="s">
        <v>347</v>
      </c>
      <c r="D2860" s="144">
        <f>VLOOKUP(Pag_Inicio_Corr_mas_casos[[#This Row],[Corregimiento]],Hoja3!$A$2:$D$676,4,0)</f>
        <v>130709</v>
      </c>
      <c r="E2860" s="124">
        <v>12</v>
      </c>
      <c r="F2860">
        <v>1</v>
      </c>
    </row>
    <row r="2861" spans="1:6">
      <c r="A2861" s="122">
        <v>44112</v>
      </c>
      <c r="B2861" s="123">
        <v>44112</v>
      </c>
      <c r="C2861" s="124" t="s">
        <v>358</v>
      </c>
      <c r="D2861" s="144">
        <f>VLOOKUP(Pag_Inicio_Corr_mas_casos[[#This Row],[Corregimiento]],Hoja3!$A$2:$D$676,4,0)</f>
        <v>130102</v>
      </c>
      <c r="E2861" s="124">
        <v>12</v>
      </c>
      <c r="F2861">
        <v>1</v>
      </c>
    </row>
    <row r="2862" spans="1:6">
      <c r="A2862" s="122">
        <v>44112</v>
      </c>
      <c r="B2862" s="123">
        <v>44112</v>
      </c>
      <c r="C2862" s="124" t="s">
        <v>541</v>
      </c>
      <c r="D2862" s="144">
        <f>VLOOKUP(Pag_Inicio_Corr_mas_casos[[#This Row],[Corregimiento]],Hoja3!$A$2:$D$676,4,0)</f>
        <v>91007</v>
      </c>
      <c r="E2862" s="124">
        <v>11</v>
      </c>
      <c r="F2862">
        <v>1</v>
      </c>
    </row>
    <row r="2863" spans="1:6">
      <c r="A2863" s="122">
        <v>44112</v>
      </c>
      <c r="B2863" s="123">
        <v>44112</v>
      </c>
      <c r="C2863" s="124" t="s">
        <v>462</v>
      </c>
      <c r="D2863" s="144">
        <f>VLOOKUP(Pag_Inicio_Corr_mas_casos[[#This Row],[Corregimiento]],Hoja3!$A$2:$D$676,4,0)</f>
        <v>120402</v>
      </c>
      <c r="E2863" s="124">
        <v>11</v>
      </c>
      <c r="F2863">
        <v>1</v>
      </c>
    </row>
    <row r="2864" spans="1:6">
      <c r="A2864" s="122">
        <v>44112</v>
      </c>
      <c r="B2864" s="123">
        <v>44112</v>
      </c>
      <c r="C2864" s="124" t="s">
        <v>370</v>
      </c>
      <c r="D2864" s="144">
        <f>VLOOKUP(Pag_Inicio_Corr_mas_casos[[#This Row],[Corregimiento]],Hoja3!$A$2:$D$676,4,0)</f>
        <v>80812</v>
      </c>
      <c r="E2864" s="124">
        <v>11</v>
      </c>
      <c r="F2864">
        <v>1</v>
      </c>
    </row>
    <row r="2865" spans="1:7">
      <c r="A2865" s="122">
        <v>44112</v>
      </c>
      <c r="B2865" s="123">
        <v>44112</v>
      </c>
      <c r="C2865" s="124" t="s">
        <v>380</v>
      </c>
      <c r="D2865" s="144">
        <f>VLOOKUP(Pag_Inicio_Corr_mas_casos[[#This Row],[Corregimiento]],Hoja3!$A$2:$D$676,4,0)</f>
        <v>80813</v>
      </c>
      <c r="E2865" s="124">
        <v>11</v>
      </c>
      <c r="F2865">
        <v>1</v>
      </c>
    </row>
    <row r="2866" spans="1:7">
      <c r="A2866" s="122">
        <v>44112</v>
      </c>
      <c r="B2866" s="123">
        <v>44112</v>
      </c>
      <c r="C2866" s="124" t="s">
        <v>490</v>
      </c>
      <c r="D2866" s="144">
        <f>VLOOKUP(Pag_Inicio_Corr_mas_casos[[#This Row],[Corregimiento]],Hoja3!$A$2:$D$676,4,0)</f>
        <v>91101</v>
      </c>
      <c r="E2866" s="124">
        <v>11</v>
      </c>
      <c r="F2866">
        <v>1</v>
      </c>
    </row>
    <row r="2867" spans="1:7">
      <c r="A2867" s="107">
        <v>44113</v>
      </c>
      <c r="B2867" s="108">
        <v>44113</v>
      </c>
      <c r="C2867" s="109" t="s">
        <v>510</v>
      </c>
      <c r="D2867" s="110">
        <f>VLOOKUP(Pag_Inicio_Corr_mas_casos[[#This Row],[Corregimiento]],Hoja3!$A$2:$D$676,4,0)</f>
        <v>70211</v>
      </c>
      <c r="E2867" s="109">
        <v>45</v>
      </c>
      <c r="F2867">
        <v>1</v>
      </c>
      <c r="G2867">
        <f>SUM(F2867:F2880)</f>
        <v>14</v>
      </c>
    </row>
    <row r="2868" spans="1:7">
      <c r="A2868" s="107">
        <v>44113</v>
      </c>
      <c r="B2868" s="108">
        <v>44113</v>
      </c>
      <c r="C2868" s="109" t="s">
        <v>359</v>
      </c>
      <c r="D2868" s="110">
        <f>VLOOKUP(Pag_Inicio_Corr_mas_casos[[#This Row],[Corregimiento]],Hoja3!$A$2:$D$676,4,0)</f>
        <v>80821</v>
      </c>
      <c r="E2868" s="109">
        <v>34</v>
      </c>
      <c r="F2868">
        <v>1</v>
      </c>
    </row>
    <row r="2869" spans="1:7">
      <c r="A2869" s="107">
        <v>44113</v>
      </c>
      <c r="B2869" s="108">
        <v>44113</v>
      </c>
      <c r="C2869" s="109" t="s">
        <v>490</v>
      </c>
      <c r="D2869" s="110">
        <f>VLOOKUP(Pag_Inicio_Corr_mas_casos[[#This Row],[Corregimiento]],Hoja3!$A$2:$D$676,4,0)</f>
        <v>91101</v>
      </c>
      <c r="E2869" s="109">
        <v>31</v>
      </c>
      <c r="F2869">
        <v>1</v>
      </c>
    </row>
    <row r="2870" spans="1:7">
      <c r="A2870" s="107">
        <v>44113</v>
      </c>
      <c r="B2870" s="108">
        <v>44113</v>
      </c>
      <c r="C2870" s="109" t="s">
        <v>411</v>
      </c>
      <c r="D2870" s="110">
        <f>VLOOKUP(Pag_Inicio_Corr_mas_casos[[#This Row],[Corregimiento]],Hoja3!$A$2:$D$676,4,0)</f>
        <v>91001</v>
      </c>
      <c r="E2870" s="109">
        <v>22</v>
      </c>
      <c r="F2870">
        <v>1</v>
      </c>
    </row>
    <row r="2871" spans="1:7">
      <c r="A2871" s="107">
        <v>44113</v>
      </c>
      <c r="B2871" s="108">
        <v>44113</v>
      </c>
      <c r="C2871" s="109" t="s">
        <v>384</v>
      </c>
      <c r="D2871" s="110">
        <f>VLOOKUP(Pag_Inicio_Corr_mas_casos[[#This Row],[Corregimiento]],Hoja3!$A$2:$D$676,4,0)</f>
        <v>80820</v>
      </c>
      <c r="E2871" s="109">
        <v>19</v>
      </c>
      <c r="F2871">
        <v>1</v>
      </c>
    </row>
    <row r="2872" spans="1:7">
      <c r="A2872" s="107">
        <v>44113</v>
      </c>
      <c r="B2872" s="108">
        <v>44113</v>
      </c>
      <c r="C2872" s="109" t="s">
        <v>367</v>
      </c>
      <c r="D2872" s="110">
        <f>VLOOKUP(Pag_Inicio_Corr_mas_casos[[#This Row],[Corregimiento]],Hoja3!$A$2:$D$676,4,0)</f>
        <v>80819</v>
      </c>
      <c r="E2872" s="109">
        <v>19</v>
      </c>
      <c r="F2872">
        <v>1</v>
      </c>
    </row>
    <row r="2873" spans="1:7">
      <c r="A2873" s="107">
        <v>44113</v>
      </c>
      <c r="B2873" s="108">
        <v>44113</v>
      </c>
      <c r="C2873" s="109" t="s">
        <v>385</v>
      </c>
      <c r="D2873" s="110">
        <f>VLOOKUP(Pag_Inicio_Corr_mas_casos[[#This Row],[Corregimiento]],Hoja3!$A$2:$D$676,4,0)</f>
        <v>80815</v>
      </c>
      <c r="E2873" s="109">
        <v>18</v>
      </c>
      <c r="F2873">
        <v>1</v>
      </c>
    </row>
    <row r="2874" spans="1:7">
      <c r="A2874" s="107">
        <v>44113</v>
      </c>
      <c r="B2874" s="108">
        <v>44113</v>
      </c>
      <c r="C2874" s="109" t="s">
        <v>356</v>
      </c>
      <c r="D2874" s="110">
        <f>VLOOKUP(Pag_Inicio_Corr_mas_casos[[#This Row],[Corregimiento]],Hoja3!$A$2:$D$676,4,0)</f>
        <v>130106</v>
      </c>
      <c r="E2874" s="109">
        <v>18</v>
      </c>
      <c r="F2874">
        <v>1</v>
      </c>
    </row>
    <row r="2875" spans="1:7">
      <c r="A2875" s="107">
        <v>44113</v>
      </c>
      <c r="B2875" s="108">
        <v>44113</v>
      </c>
      <c r="C2875" s="109" t="s">
        <v>374</v>
      </c>
      <c r="D2875" s="110">
        <f>VLOOKUP(Pag_Inicio_Corr_mas_casos[[#This Row],[Corregimiento]],Hoja3!$A$2:$D$676,4,0)</f>
        <v>130108</v>
      </c>
      <c r="E2875" s="109">
        <v>17</v>
      </c>
      <c r="F2875">
        <v>1</v>
      </c>
    </row>
    <row r="2876" spans="1:7">
      <c r="A2876" s="107">
        <v>44113</v>
      </c>
      <c r="B2876" s="108">
        <v>44113</v>
      </c>
      <c r="C2876" s="109" t="s">
        <v>358</v>
      </c>
      <c r="D2876" s="110">
        <f>VLOOKUP(Pag_Inicio_Corr_mas_casos[[#This Row],[Corregimiento]],Hoja3!$A$2:$D$676,4,0)</f>
        <v>130102</v>
      </c>
      <c r="E2876" s="109">
        <v>17</v>
      </c>
      <c r="F2876">
        <v>1</v>
      </c>
    </row>
    <row r="2877" spans="1:7">
      <c r="A2877" s="107">
        <v>44113</v>
      </c>
      <c r="B2877" s="108">
        <v>44113</v>
      </c>
      <c r="C2877" s="109" t="s">
        <v>373</v>
      </c>
      <c r="D2877" s="110">
        <f>VLOOKUP(Pag_Inicio_Corr_mas_casos[[#This Row],[Corregimiento]],Hoja3!$A$2:$D$676,4,0)</f>
        <v>80806</v>
      </c>
      <c r="E2877" s="109">
        <v>15</v>
      </c>
      <c r="F2877">
        <v>1</v>
      </c>
    </row>
    <row r="2878" spans="1:7">
      <c r="A2878" s="107">
        <v>44113</v>
      </c>
      <c r="B2878" s="108">
        <v>44113</v>
      </c>
      <c r="C2878" s="109" t="s">
        <v>399</v>
      </c>
      <c r="D2878" s="110">
        <f>VLOOKUP(Pag_Inicio_Corr_mas_casos[[#This Row],[Corregimiento]],Hoja3!$A$2:$D$676,4,0)</f>
        <v>130717</v>
      </c>
      <c r="E2878" s="109">
        <v>13</v>
      </c>
      <c r="F2878">
        <v>1</v>
      </c>
    </row>
    <row r="2879" spans="1:7">
      <c r="A2879" s="107">
        <v>44113</v>
      </c>
      <c r="B2879" s="108">
        <v>44113</v>
      </c>
      <c r="C2879" s="109" t="s">
        <v>521</v>
      </c>
      <c r="D2879" s="110">
        <f>VLOOKUP(Pag_Inicio_Corr_mas_casos[[#This Row],[Corregimiento]],Hoja3!$A$2:$D$676,4,0)</f>
        <v>130104</v>
      </c>
      <c r="E2879" s="109">
        <v>13</v>
      </c>
      <c r="F2879">
        <v>1</v>
      </c>
    </row>
    <row r="2880" spans="1:7">
      <c r="A2880" s="107">
        <v>44113</v>
      </c>
      <c r="B2880" s="108">
        <v>44113</v>
      </c>
      <c r="C2880" s="109" t="s">
        <v>370</v>
      </c>
      <c r="D2880" s="110">
        <f>VLOOKUP(Pag_Inicio_Corr_mas_casos[[#This Row],[Corregimiento]],Hoja3!$A$2:$D$676,4,0)</f>
        <v>80812</v>
      </c>
      <c r="E2880" s="109">
        <v>11</v>
      </c>
      <c r="F2880">
        <v>1</v>
      </c>
    </row>
    <row r="2881" spans="1:7">
      <c r="A2881" s="99">
        <v>44114</v>
      </c>
      <c r="B2881" s="100">
        <v>44114</v>
      </c>
      <c r="C2881" s="101" t="s">
        <v>539</v>
      </c>
      <c r="D2881" s="102">
        <f>VLOOKUP(Pag_Inicio_Corr_mas_casos[[#This Row],[Corregimiento]],Hoja3!$A$2:$D$676,4,0)</f>
        <v>70408</v>
      </c>
      <c r="E2881" s="101">
        <v>32</v>
      </c>
      <c r="F2881">
        <v>1</v>
      </c>
      <c r="G2881">
        <f>SUM(F2881:F2900)</f>
        <v>20</v>
      </c>
    </row>
    <row r="2882" spans="1:7">
      <c r="A2882" s="99">
        <v>44114</v>
      </c>
      <c r="B2882" s="100">
        <v>44114</v>
      </c>
      <c r="C2882" s="101" t="s">
        <v>365</v>
      </c>
      <c r="D2882" s="102">
        <f>VLOOKUP(Pag_Inicio_Corr_mas_casos[[#This Row],[Corregimiento]],Hoja3!$A$2:$D$676,4,0)</f>
        <v>80823</v>
      </c>
      <c r="E2882" s="101">
        <v>21</v>
      </c>
      <c r="F2882">
        <v>1</v>
      </c>
    </row>
    <row r="2883" spans="1:7">
      <c r="A2883" s="99">
        <v>44114</v>
      </c>
      <c r="B2883" s="100">
        <v>44114</v>
      </c>
      <c r="C2883" s="101" t="s">
        <v>393</v>
      </c>
      <c r="D2883" s="102">
        <f>VLOOKUP(Pag_Inicio_Corr_mas_casos[[#This Row],[Corregimiento]],Hoja3!$A$2:$D$676,4,0)</f>
        <v>130105</v>
      </c>
      <c r="E2883" s="101">
        <v>21</v>
      </c>
      <c r="F2883">
        <v>1</v>
      </c>
    </row>
    <row r="2884" spans="1:7">
      <c r="A2884" s="99">
        <v>44114</v>
      </c>
      <c r="B2884" s="100">
        <v>44114</v>
      </c>
      <c r="C2884" s="101" t="s">
        <v>542</v>
      </c>
      <c r="D2884" s="102">
        <f>VLOOKUP(Pag_Inicio_Corr_mas_casos[[#This Row],[Corregimiento]],Hoja3!$A$2:$D$676,4,0)</f>
        <v>70220</v>
      </c>
      <c r="E2884" s="101">
        <v>20</v>
      </c>
      <c r="F2884">
        <v>1</v>
      </c>
    </row>
    <row r="2885" spans="1:7">
      <c r="A2885" s="99">
        <v>44114</v>
      </c>
      <c r="B2885" s="100">
        <v>44114</v>
      </c>
      <c r="C2885" s="101" t="s">
        <v>490</v>
      </c>
      <c r="D2885" s="102">
        <f>VLOOKUP(Pag_Inicio_Corr_mas_casos[[#This Row],[Corregimiento]],Hoja3!$A$2:$D$676,4,0)</f>
        <v>91101</v>
      </c>
      <c r="E2885" s="101">
        <v>19</v>
      </c>
      <c r="F2885">
        <v>1</v>
      </c>
    </row>
    <row r="2886" spans="1:7">
      <c r="A2886" s="99">
        <v>44114</v>
      </c>
      <c r="B2886" s="100">
        <v>44114</v>
      </c>
      <c r="C2886" s="101" t="s">
        <v>354</v>
      </c>
      <c r="D2886" s="102">
        <f>VLOOKUP(Pag_Inicio_Corr_mas_casos[[#This Row],[Corregimiento]],Hoja3!$A$2:$D$676,4,0)</f>
        <v>130101</v>
      </c>
      <c r="E2886" s="101">
        <v>18</v>
      </c>
      <c r="F2886">
        <v>1</v>
      </c>
    </row>
    <row r="2887" spans="1:7">
      <c r="A2887" s="99">
        <v>44114</v>
      </c>
      <c r="B2887" s="100">
        <v>44114</v>
      </c>
      <c r="C2887" s="101" t="s">
        <v>358</v>
      </c>
      <c r="D2887" s="102">
        <f>VLOOKUP(Pag_Inicio_Corr_mas_casos[[#This Row],[Corregimiento]],Hoja3!$A$2:$D$676,4,0)</f>
        <v>130102</v>
      </c>
      <c r="E2887" s="101">
        <v>17</v>
      </c>
      <c r="F2887">
        <v>1</v>
      </c>
    </row>
    <row r="2888" spans="1:7">
      <c r="A2888" s="99">
        <v>44114</v>
      </c>
      <c r="B2888" s="100">
        <v>44114</v>
      </c>
      <c r="C2888" s="101" t="s">
        <v>359</v>
      </c>
      <c r="D2888" s="102">
        <f>VLOOKUP(Pag_Inicio_Corr_mas_casos[[#This Row],[Corregimiento]],Hoja3!$A$2:$D$676,4,0)</f>
        <v>80821</v>
      </c>
      <c r="E2888" s="101">
        <v>16</v>
      </c>
      <c r="F2888">
        <v>1</v>
      </c>
    </row>
    <row r="2889" spans="1:7">
      <c r="A2889" s="99">
        <v>44114</v>
      </c>
      <c r="B2889" s="100">
        <v>44114</v>
      </c>
      <c r="C2889" s="101" t="s">
        <v>373</v>
      </c>
      <c r="D2889" s="102">
        <f>VLOOKUP(Pag_Inicio_Corr_mas_casos[[#This Row],[Corregimiento]],Hoja3!$A$2:$D$676,4,0)</f>
        <v>80806</v>
      </c>
      <c r="E2889" s="101">
        <v>15</v>
      </c>
      <c r="F2889">
        <v>1</v>
      </c>
    </row>
    <row r="2890" spans="1:7">
      <c r="A2890" s="99">
        <v>44114</v>
      </c>
      <c r="B2890" s="100">
        <v>44114</v>
      </c>
      <c r="C2890" s="101" t="s">
        <v>543</v>
      </c>
      <c r="D2890" s="102">
        <f>VLOOKUP(Pag_Inicio_Corr_mas_casos[[#This Row],[Corregimiento]],Hoja3!$A$2:$D$676,4,0)</f>
        <v>80812</v>
      </c>
      <c r="E2890" s="101">
        <v>15</v>
      </c>
      <c r="F2890">
        <v>1</v>
      </c>
    </row>
    <row r="2891" spans="1:7">
      <c r="A2891" s="99">
        <v>44114</v>
      </c>
      <c r="B2891" s="100">
        <v>44114</v>
      </c>
      <c r="C2891" s="101" t="s">
        <v>536</v>
      </c>
      <c r="D2891" s="102">
        <f>VLOOKUP(Pag_Inicio_Corr_mas_casos[[#This Row],[Corregimiento]],Hoja3!$A$2:$D$676,4,0)</f>
        <v>91107</v>
      </c>
      <c r="E2891" s="101">
        <v>15</v>
      </c>
      <c r="F2891">
        <v>1</v>
      </c>
    </row>
    <row r="2892" spans="1:7">
      <c r="A2892" s="99">
        <v>44114</v>
      </c>
      <c r="B2892" s="100">
        <v>44114</v>
      </c>
      <c r="C2892" s="101" t="s">
        <v>411</v>
      </c>
      <c r="D2892" s="102">
        <f>VLOOKUP(Pag_Inicio_Corr_mas_casos[[#This Row],[Corregimiento]],Hoja3!$A$2:$D$676,4,0)</f>
        <v>91001</v>
      </c>
      <c r="E2892" s="101">
        <v>15</v>
      </c>
      <c r="F2892">
        <v>1</v>
      </c>
    </row>
    <row r="2893" spans="1:7">
      <c r="A2893" s="99">
        <v>44114</v>
      </c>
      <c r="B2893" s="100">
        <v>44114</v>
      </c>
      <c r="C2893" s="101" t="s">
        <v>400</v>
      </c>
      <c r="D2893" s="102">
        <f>VLOOKUP(Pag_Inicio_Corr_mas_casos[[#This Row],[Corregimiento]],Hoja3!$A$2:$D$676,4,0)</f>
        <v>81003</v>
      </c>
      <c r="E2893" s="101">
        <v>14</v>
      </c>
      <c r="F2893">
        <v>1</v>
      </c>
    </row>
    <row r="2894" spans="1:7">
      <c r="A2894" s="99">
        <v>44114</v>
      </c>
      <c r="B2894" s="100">
        <v>44114</v>
      </c>
      <c r="C2894" s="101" t="s">
        <v>375</v>
      </c>
      <c r="D2894" s="102">
        <f>VLOOKUP(Pag_Inicio_Corr_mas_casos[[#This Row],[Corregimiento]],Hoja3!$A$2:$D$676,4,0)</f>
        <v>80810</v>
      </c>
      <c r="E2894" s="101">
        <v>14</v>
      </c>
      <c r="F2894">
        <v>1</v>
      </c>
    </row>
    <row r="2895" spans="1:7">
      <c r="A2895" s="99">
        <v>44114</v>
      </c>
      <c r="B2895" s="100">
        <v>44114</v>
      </c>
      <c r="C2895" s="101" t="s">
        <v>395</v>
      </c>
      <c r="D2895" s="102">
        <f>VLOOKUP(Pag_Inicio_Corr_mas_casos[[#This Row],[Corregimiento]],Hoja3!$A$2:$D$676,4,0)</f>
        <v>80809</v>
      </c>
      <c r="E2895" s="101">
        <v>14</v>
      </c>
      <c r="F2895">
        <v>1</v>
      </c>
    </row>
    <row r="2896" spans="1:7">
      <c r="A2896" s="99">
        <v>44114</v>
      </c>
      <c r="B2896" s="100">
        <v>44114</v>
      </c>
      <c r="C2896" s="101" t="s">
        <v>464</v>
      </c>
      <c r="D2896" s="102">
        <f>VLOOKUP(Pag_Inicio_Corr_mas_casos[[#This Row],[Corregimiento]],Hoja3!$A$2:$D$676,4,0)</f>
        <v>40501</v>
      </c>
      <c r="E2896" s="101">
        <v>12</v>
      </c>
      <c r="F2896">
        <v>1</v>
      </c>
    </row>
    <row r="2897" spans="1:10">
      <c r="A2897" s="99">
        <v>44114</v>
      </c>
      <c r="B2897" s="100">
        <v>44114</v>
      </c>
      <c r="C2897" s="101" t="s">
        <v>481</v>
      </c>
      <c r="D2897" s="102">
        <f>VLOOKUP(Pag_Inicio_Corr_mas_casos[[#This Row],[Corregimiento]],Hoja3!$A$2:$D$676,4,0)</f>
        <v>60105</v>
      </c>
      <c r="E2897" s="101">
        <v>12</v>
      </c>
      <c r="F2897">
        <v>1</v>
      </c>
    </row>
    <row r="2898" spans="1:10">
      <c r="A2898" s="99">
        <v>44114</v>
      </c>
      <c r="B2898" s="100">
        <v>44114</v>
      </c>
      <c r="C2898" s="101" t="s">
        <v>521</v>
      </c>
      <c r="D2898" s="102">
        <f>VLOOKUP(Pag_Inicio_Corr_mas_casos[[#This Row],[Corregimiento]],Hoja3!$A$2:$D$676,4,0)</f>
        <v>130104</v>
      </c>
      <c r="E2898" s="101">
        <v>12</v>
      </c>
      <c r="F2898">
        <v>1</v>
      </c>
    </row>
    <row r="2899" spans="1:10">
      <c r="A2899" s="99">
        <v>44114</v>
      </c>
      <c r="B2899" s="100">
        <v>44114</v>
      </c>
      <c r="C2899" s="101" t="s">
        <v>526</v>
      </c>
      <c r="D2899" s="102">
        <f>VLOOKUP(Pag_Inicio_Corr_mas_casos[[#This Row],[Corregimiento]],Hoja3!$A$2:$D$676,4,0)</f>
        <v>90101</v>
      </c>
      <c r="E2899" s="101">
        <v>11</v>
      </c>
      <c r="F2899">
        <v>1</v>
      </c>
    </row>
    <row r="2900" spans="1:10">
      <c r="A2900" s="99">
        <v>44114</v>
      </c>
      <c r="B2900" s="100">
        <v>44114</v>
      </c>
      <c r="C2900" s="101" t="s">
        <v>355</v>
      </c>
      <c r="D2900" s="102">
        <f>VLOOKUP(Pag_Inicio_Corr_mas_casos[[#This Row],[Corregimiento]],Hoja3!$A$2:$D$676,4,0)</f>
        <v>81002</v>
      </c>
      <c r="E2900" s="101">
        <v>11</v>
      </c>
      <c r="F2900">
        <v>1</v>
      </c>
    </row>
    <row r="2901" spans="1:10">
      <c r="A2901" s="91">
        <v>44115</v>
      </c>
      <c r="B2901" s="92">
        <v>44115</v>
      </c>
      <c r="C2901" s="93" t="s">
        <v>490</v>
      </c>
      <c r="D2901" s="94">
        <f>VLOOKUP(Pag_Inicio_Corr_mas_casos[[#This Row],[Corregimiento]],Hoja3!$A$2:$D$676,4,0)</f>
        <v>91101</v>
      </c>
      <c r="E2901" s="93">
        <v>30</v>
      </c>
      <c r="F2901">
        <v>1</v>
      </c>
      <c r="G2901">
        <f>SUM(F2901:F2914)</f>
        <v>14</v>
      </c>
    </row>
    <row r="2902" spans="1:10">
      <c r="A2902" s="91">
        <v>44115</v>
      </c>
      <c r="B2902" s="92">
        <v>44115</v>
      </c>
      <c r="C2902" s="93" t="s">
        <v>389</v>
      </c>
      <c r="D2902" s="94">
        <f>VLOOKUP(Pag_Inicio_Corr_mas_casos[[#This Row],[Corregimiento]],Hoja3!$A$2:$D$676,4,0)</f>
        <v>130708</v>
      </c>
      <c r="E2902" s="93">
        <v>26</v>
      </c>
      <c r="F2902">
        <v>1</v>
      </c>
    </row>
    <row r="2903" spans="1:10">
      <c r="A2903" s="91">
        <v>44115</v>
      </c>
      <c r="B2903" s="92">
        <v>44115</v>
      </c>
      <c r="C2903" s="93" t="s">
        <v>403</v>
      </c>
      <c r="D2903" s="94">
        <f>VLOOKUP(Pag_Inicio_Corr_mas_casos[[#This Row],[Corregimiento]],Hoja3!$A$2:$D$676,4,0)</f>
        <v>130701</v>
      </c>
      <c r="E2903" s="93">
        <v>25</v>
      </c>
      <c r="F2903">
        <v>1</v>
      </c>
    </row>
    <row r="2904" spans="1:10">
      <c r="A2904" s="91">
        <v>44115</v>
      </c>
      <c r="B2904" s="92">
        <v>44115</v>
      </c>
      <c r="C2904" s="93" t="s">
        <v>528</v>
      </c>
      <c r="D2904" s="94">
        <f>VLOOKUP(Pag_Inicio_Corr_mas_casos[[#This Row],[Corregimiento]],Hoja3!$A$2:$D$676,4,0)</f>
        <v>110202</v>
      </c>
      <c r="E2904" s="93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1">
        <v>44115</v>
      </c>
      <c r="B2905" s="92">
        <v>44115</v>
      </c>
      <c r="C2905" s="93" t="s">
        <v>356</v>
      </c>
      <c r="D2905" s="94">
        <f>VLOOKUP(Pag_Inicio_Corr_mas_casos[[#This Row],[Corregimiento]],Hoja3!$A$2:$D$676,4,0)</f>
        <v>130106</v>
      </c>
      <c r="E2905" s="93">
        <v>19</v>
      </c>
      <c r="F2905">
        <v>1</v>
      </c>
    </row>
    <row r="2906" spans="1:10">
      <c r="A2906" s="91">
        <v>44115</v>
      </c>
      <c r="B2906" s="92">
        <v>44115</v>
      </c>
      <c r="C2906" s="93" t="s">
        <v>374</v>
      </c>
      <c r="D2906" s="94">
        <f>VLOOKUP(Pag_Inicio_Corr_mas_casos[[#This Row],[Corregimiento]],Hoja3!$A$2:$D$676,4,0)</f>
        <v>130108</v>
      </c>
      <c r="E2906" s="93">
        <v>16</v>
      </c>
      <c r="F2906">
        <v>1</v>
      </c>
    </row>
    <row r="2907" spans="1:10">
      <c r="A2907" s="91">
        <v>44115</v>
      </c>
      <c r="B2907" s="92">
        <v>44115</v>
      </c>
      <c r="C2907" s="93" t="s">
        <v>354</v>
      </c>
      <c r="D2907" s="94">
        <f>VLOOKUP(Pag_Inicio_Corr_mas_casos[[#This Row],[Corregimiento]],Hoja3!$A$2:$D$676,4,0)</f>
        <v>130101</v>
      </c>
      <c r="E2907" s="93">
        <v>15</v>
      </c>
      <c r="F2907">
        <v>1</v>
      </c>
    </row>
    <row r="2908" spans="1:10">
      <c r="A2908" s="91">
        <v>44115</v>
      </c>
      <c r="B2908" s="92">
        <v>44115</v>
      </c>
      <c r="C2908" s="93" t="s">
        <v>358</v>
      </c>
      <c r="D2908" s="94">
        <f>VLOOKUP(Pag_Inicio_Corr_mas_casos[[#This Row],[Corregimiento]],Hoja3!$A$2:$D$676,4,0)</f>
        <v>130102</v>
      </c>
      <c r="E2908" s="93">
        <v>14</v>
      </c>
      <c r="F2908">
        <v>1</v>
      </c>
    </row>
    <row r="2909" spans="1:10">
      <c r="A2909" s="91">
        <v>44115</v>
      </c>
      <c r="B2909" s="92">
        <v>44115</v>
      </c>
      <c r="C2909" s="93" t="s">
        <v>381</v>
      </c>
      <c r="D2909" s="94">
        <f>VLOOKUP(Pag_Inicio_Corr_mas_casos[[#This Row],[Corregimiento]],Hoja3!$A$2:$D$676,4,0)</f>
        <v>120605</v>
      </c>
      <c r="E2909" s="93">
        <v>14</v>
      </c>
      <c r="F2909">
        <v>1</v>
      </c>
    </row>
    <row r="2910" spans="1:10">
      <c r="A2910" s="91">
        <v>44115</v>
      </c>
      <c r="B2910" s="92">
        <v>44115</v>
      </c>
      <c r="C2910" s="93" t="s">
        <v>364</v>
      </c>
      <c r="D2910" s="94">
        <f>VLOOKUP(Pag_Inicio_Corr_mas_casos[[#This Row],[Corregimiento]],Hoja3!$A$2:$D$676,4,0)</f>
        <v>80822</v>
      </c>
      <c r="E2910" s="93">
        <v>12</v>
      </c>
      <c r="F2910">
        <v>1</v>
      </c>
    </row>
    <row r="2911" spans="1:10">
      <c r="A2911" s="91">
        <v>44115</v>
      </c>
      <c r="B2911" s="92">
        <v>44115</v>
      </c>
      <c r="C2911" s="93" t="s">
        <v>475</v>
      </c>
      <c r="D2911" s="94">
        <f>VLOOKUP(Pag_Inicio_Corr_mas_casos[[#This Row],[Corregimiento]],Hoja3!$A$2:$D$676,4,0)</f>
        <v>40404</v>
      </c>
      <c r="E2911" s="93">
        <v>12</v>
      </c>
      <c r="F2911">
        <v>1</v>
      </c>
    </row>
    <row r="2912" spans="1:10">
      <c r="A2912" s="91">
        <v>44115</v>
      </c>
      <c r="B2912" s="92">
        <v>44115</v>
      </c>
      <c r="C2912" s="93" t="s">
        <v>373</v>
      </c>
      <c r="D2912" s="94">
        <f>VLOOKUP(Pag_Inicio_Corr_mas_casos[[#This Row],[Corregimiento]],Hoja3!$A$2:$D$676,4,0)</f>
        <v>80806</v>
      </c>
      <c r="E2912" s="93">
        <v>12</v>
      </c>
      <c r="F2912">
        <v>1</v>
      </c>
    </row>
    <row r="2913" spans="1:7">
      <c r="A2913" s="91">
        <v>44115</v>
      </c>
      <c r="B2913" s="92">
        <v>44115</v>
      </c>
      <c r="C2913" s="93" t="s">
        <v>359</v>
      </c>
      <c r="D2913" s="94">
        <f>VLOOKUP(Pag_Inicio_Corr_mas_casos[[#This Row],[Corregimiento]],Hoja3!$A$2:$D$676,4,0)</f>
        <v>80821</v>
      </c>
      <c r="E2913" s="93">
        <v>11</v>
      </c>
      <c r="F2913">
        <v>1</v>
      </c>
    </row>
    <row r="2914" spans="1:7">
      <c r="A2914" s="91">
        <v>44115</v>
      </c>
      <c r="B2914" s="92">
        <v>44115</v>
      </c>
      <c r="C2914" s="93" t="s">
        <v>385</v>
      </c>
      <c r="D2914" s="94">
        <f>VLOOKUP(Pag_Inicio_Corr_mas_casos[[#This Row],[Corregimiento]],Hoja3!$A$2:$D$676,4,0)</f>
        <v>80815</v>
      </c>
      <c r="E2914" s="93">
        <v>11</v>
      </c>
      <c r="F2914">
        <v>1</v>
      </c>
    </row>
    <row r="2915" spans="1:7">
      <c r="A2915" s="136">
        <v>44116</v>
      </c>
      <c r="B2915" s="137">
        <v>44116</v>
      </c>
      <c r="C2915" s="138" t="s">
        <v>358</v>
      </c>
      <c r="D2915" s="139">
        <f>VLOOKUP(Pag_Inicio_Corr_mas_casos[[#This Row],[Corregimiento]],Hoja3!$A$2:$D$676,4,0)</f>
        <v>130102</v>
      </c>
      <c r="E2915" s="138">
        <v>30</v>
      </c>
      <c r="F2915">
        <v>1</v>
      </c>
      <c r="G2915">
        <f>SUM(F2915:F2922)</f>
        <v>8</v>
      </c>
    </row>
    <row r="2916" spans="1:7">
      <c r="A2916" s="136">
        <v>44116</v>
      </c>
      <c r="B2916" s="137">
        <v>44116</v>
      </c>
      <c r="C2916" s="138" t="s">
        <v>356</v>
      </c>
      <c r="D2916" s="139">
        <f>VLOOKUP(Pag_Inicio_Corr_mas_casos[[#This Row],[Corregimiento]],Hoja3!$A$2:$D$676,4,0)</f>
        <v>130106</v>
      </c>
      <c r="E2916" s="138">
        <v>23</v>
      </c>
      <c r="F2916">
        <v>1</v>
      </c>
    </row>
    <row r="2917" spans="1:7">
      <c r="A2917" s="136">
        <v>44116</v>
      </c>
      <c r="B2917" s="137">
        <v>44116</v>
      </c>
      <c r="C2917" s="138" t="s">
        <v>366</v>
      </c>
      <c r="D2917" s="139">
        <f>VLOOKUP(Pag_Inicio_Corr_mas_casos[[#This Row],[Corregimiento]],Hoja3!$A$2:$D$676,4,0)</f>
        <v>81001</v>
      </c>
      <c r="E2917" s="138">
        <v>16</v>
      </c>
      <c r="F2917">
        <v>1</v>
      </c>
    </row>
    <row r="2918" spans="1:7">
      <c r="A2918" s="136">
        <v>44116</v>
      </c>
      <c r="B2918" s="137">
        <v>44116</v>
      </c>
      <c r="C2918" s="138" t="s">
        <v>355</v>
      </c>
      <c r="D2918" s="139">
        <f>VLOOKUP(Pag_Inicio_Corr_mas_casos[[#This Row],[Corregimiento]],Hoja3!$A$2:$D$676,4,0)</f>
        <v>81002</v>
      </c>
      <c r="E2918" s="138">
        <v>15</v>
      </c>
      <c r="F2918">
        <v>1</v>
      </c>
    </row>
    <row r="2919" spans="1:7">
      <c r="A2919" s="136">
        <v>44116</v>
      </c>
      <c r="B2919" s="137">
        <v>44116</v>
      </c>
      <c r="C2919" s="138" t="s">
        <v>403</v>
      </c>
      <c r="D2919" s="139">
        <f>VLOOKUP(Pag_Inicio_Corr_mas_casos[[#This Row],[Corregimiento]],Hoja3!$A$2:$D$676,4,0)</f>
        <v>130701</v>
      </c>
      <c r="E2919" s="138">
        <v>13</v>
      </c>
      <c r="F2919">
        <v>1</v>
      </c>
    </row>
    <row r="2920" spans="1:7">
      <c r="A2920" s="136">
        <v>44116</v>
      </c>
      <c r="B2920" s="137">
        <v>44116</v>
      </c>
      <c r="C2920" s="138" t="s">
        <v>411</v>
      </c>
      <c r="D2920" s="139">
        <f>VLOOKUP(Pag_Inicio_Corr_mas_casos[[#This Row],[Corregimiento]],Hoja3!$A$2:$D$676,4,0)</f>
        <v>91001</v>
      </c>
      <c r="E2920" s="138">
        <v>12</v>
      </c>
      <c r="F2920">
        <v>1</v>
      </c>
    </row>
    <row r="2921" spans="1:7">
      <c r="A2921" s="136">
        <v>44116</v>
      </c>
      <c r="B2921" s="137">
        <v>44116</v>
      </c>
      <c r="C2921" s="138" t="s">
        <v>510</v>
      </c>
      <c r="D2921" s="139">
        <f>VLOOKUP(Pag_Inicio_Corr_mas_casos[[#This Row],[Corregimiento]],Hoja3!$A$2:$D$676,4,0)</f>
        <v>70211</v>
      </c>
      <c r="E2921" s="138">
        <v>10</v>
      </c>
      <c r="F2921">
        <v>1</v>
      </c>
    </row>
    <row r="2922" spans="1:7">
      <c r="A2922" s="136">
        <v>44116</v>
      </c>
      <c r="B2922" s="137">
        <v>44116</v>
      </c>
      <c r="C2922" s="138" t="s">
        <v>505</v>
      </c>
      <c r="D2922" s="139">
        <f>VLOOKUP(Pag_Inicio_Corr_mas_casos[[#This Row],[Corregimiento]],Hoja3!$A$2:$D$676,4,0)</f>
        <v>91003</v>
      </c>
      <c r="E2922" s="138">
        <v>10</v>
      </c>
      <c r="F2922">
        <v>1</v>
      </c>
    </row>
    <row r="2923" spans="1:7">
      <c r="A2923" s="145">
        <v>44117</v>
      </c>
      <c r="B2923" s="146">
        <v>44117</v>
      </c>
      <c r="C2923" s="147" t="s">
        <v>385</v>
      </c>
      <c r="D2923" s="148">
        <f>VLOOKUP(Pag_Inicio_Corr_mas_casos[[#This Row],[Corregimiento]],Hoja3!$A$2:$D$676,4,0)</f>
        <v>80815</v>
      </c>
      <c r="E2923" s="147">
        <v>20</v>
      </c>
      <c r="F2923">
        <v>1</v>
      </c>
      <c r="G2923">
        <f>SUM(F2923:F2929)</f>
        <v>7</v>
      </c>
    </row>
    <row r="2924" spans="1:7">
      <c r="A2924" s="145">
        <v>44117</v>
      </c>
      <c r="B2924" s="146">
        <v>44117</v>
      </c>
      <c r="C2924" s="147" t="s">
        <v>358</v>
      </c>
      <c r="D2924" s="148">
        <f>VLOOKUP(Pag_Inicio_Corr_mas_casos[[#This Row],[Corregimiento]],Hoja3!$A$2:$D$676,4,0)</f>
        <v>130102</v>
      </c>
      <c r="E2924" s="147">
        <v>15</v>
      </c>
      <c r="F2924">
        <v>1</v>
      </c>
    </row>
    <row r="2925" spans="1:7">
      <c r="A2925" s="145">
        <v>44117</v>
      </c>
      <c r="B2925" s="146">
        <v>44117</v>
      </c>
      <c r="C2925" s="147" t="s">
        <v>376</v>
      </c>
      <c r="D2925" s="148">
        <f>VLOOKUP(Pag_Inicio_Corr_mas_casos[[#This Row],[Corregimiento]],Hoja3!$A$2:$D$676,4,0)</f>
        <v>30107</v>
      </c>
      <c r="E2925" s="147">
        <v>14</v>
      </c>
      <c r="F2925">
        <v>1</v>
      </c>
    </row>
    <row r="2926" spans="1:7">
      <c r="A2926" s="145">
        <v>44117</v>
      </c>
      <c r="B2926" s="146">
        <v>44117</v>
      </c>
      <c r="C2926" s="147" t="s">
        <v>362</v>
      </c>
      <c r="D2926" s="148">
        <f>VLOOKUP(Pag_Inicio_Corr_mas_casos[[#This Row],[Corregimiento]],Hoja3!$A$2:$D$676,4,0)</f>
        <v>80816</v>
      </c>
      <c r="E2926" s="147">
        <v>14</v>
      </c>
      <c r="F2926">
        <v>1</v>
      </c>
    </row>
    <row r="2927" spans="1:7">
      <c r="A2927" s="145">
        <v>44117</v>
      </c>
      <c r="B2927" s="146">
        <v>44117</v>
      </c>
      <c r="C2927" s="147" t="s">
        <v>373</v>
      </c>
      <c r="D2927" s="148">
        <f>VLOOKUP(Pag_Inicio_Corr_mas_casos[[#This Row],[Corregimiento]],Hoja3!$A$2:$D$676,4,0)</f>
        <v>80806</v>
      </c>
      <c r="E2927" s="147">
        <v>13</v>
      </c>
      <c r="F2927">
        <v>1</v>
      </c>
    </row>
    <row r="2928" spans="1:7">
      <c r="A2928" s="145">
        <v>44117</v>
      </c>
      <c r="B2928" s="146">
        <v>44117</v>
      </c>
      <c r="C2928" s="147" t="s">
        <v>367</v>
      </c>
      <c r="D2928" s="148">
        <f>VLOOKUP(Pag_Inicio_Corr_mas_casos[[#This Row],[Corregimiento]],Hoja3!$A$2:$D$676,4,0)</f>
        <v>80819</v>
      </c>
      <c r="E2928" s="147">
        <v>13</v>
      </c>
      <c r="F2928">
        <v>1</v>
      </c>
    </row>
    <row r="2929" spans="1:7">
      <c r="A2929" s="145">
        <v>44117</v>
      </c>
      <c r="B2929" s="146">
        <v>44117</v>
      </c>
      <c r="C2929" s="147" t="s">
        <v>372</v>
      </c>
      <c r="D2929" s="148">
        <f>VLOOKUP(Pag_Inicio_Corr_mas_casos[[#This Row],[Corregimiento]],Hoja3!$A$2:$D$676,4,0)</f>
        <v>40601</v>
      </c>
      <c r="E2929" s="147">
        <v>11</v>
      </c>
      <c r="F2929">
        <v>1</v>
      </c>
    </row>
    <row r="2930" spans="1:7">
      <c r="A2930" s="128">
        <v>44118</v>
      </c>
      <c r="B2930" s="129">
        <v>44118</v>
      </c>
      <c r="C2930" s="130" t="s">
        <v>510</v>
      </c>
      <c r="D2930" s="131">
        <f>VLOOKUP(Pag_Inicio_Corr_mas_casos[[#This Row],[Corregimiento]],Hoja3!$A$2:$D$676,4,0)</f>
        <v>70211</v>
      </c>
      <c r="E2930" s="130">
        <v>30</v>
      </c>
      <c r="F2930">
        <v>1</v>
      </c>
      <c r="G2930">
        <f>SUM(F2930:F2950)</f>
        <v>21</v>
      </c>
    </row>
    <row r="2931" spans="1:7">
      <c r="A2931" s="128">
        <v>44118</v>
      </c>
      <c r="B2931" s="129">
        <v>44118</v>
      </c>
      <c r="C2931" s="130" t="s">
        <v>380</v>
      </c>
      <c r="D2931" s="131">
        <f>VLOOKUP(Pag_Inicio_Corr_mas_casos[[#This Row],[Corregimiento]],Hoja3!$A$2:$D$676,4,0)</f>
        <v>80813</v>
      </c>
      <c r="E2931" s="130">
        <v>27</v>
      </c>
      <c r="F2931">
        <v>1</v>
      </c>
    </row>
    <row r="2932" spans="1:7">
      <c r="A2932" s="128">
        <v>44118</v>
      </c>
      <c r="B2932" s="129">
        <v>44118</v>
      </c>
      <c r="C2932" s="130" t="s">
        <v>541</v>
      </c>
      <c r="D2932" s="131">
        <f>VLOOKUP(Pag_Inicio_Corr_mas_casos[[#This Row],[Corregimiento]],Hoja3!$A$2:$D$676,4,0)</f>
        <v>91007</v>
      </c>
      <c r="E2932" s="130">
        <v>22</v>
      </c>
      <c r="F2932">
        <v>1</v>
      </c>
    </row>
    <row r="2933" spans="1:7">
      <c r="A2933" s="128">
        <v>44118</v>
      </c>
      <c r="B2933" s="129">
        <v>44118</v>
      </c>
      <c r="C2933" s="130" t="s">
        <v>530</v>
      </c>
      <c r="D2933" s="131">
        <f>VLOOKUP(Pag_Inicio_Corr_mas_casos[[#This Row],[Corregimiento]],Hoja3!$A$2:$D$676,4,0)</f>
        <v>91011</v>
      </c>
      <c r="E2933" s="130">
        <v>21</v>
      </c>
      <c r="F2933">
        <v>1</v>
      </c>
    </row>
    <row r="2934" spans="1:7">
      <c r="A2934" s="128">
        <v>44118</v>
      </c>
      <c r="B2934" s="129">
        <v>44118</v>
      </c>
      <c r="C2934" s="130" t="s">
        <v>356</v>
      </c>
      <c r="D2934" s="131">
        <f>VLOOKUP(Pag_Inicio_Corr_mas_casos[[#This Row],[Corregimiento]],Hoja3!$A$2:$D$676,4,0)</f>
        <v>130106</v>
      </c>
      <c r="E2934" s="130">
        <v>20</v>
      </c>
      <c r="F2934">
        <v>1</v>
      </c>
    </row>
    <row r="2935" spans="1:7">
      <c r="A2935" s="128">
        <v>44118</v>
      </c>
      <c r="B2935" s="129">
        <v>44118</v>
      </c>
      <c r="C2935" s="130" t="s">
        <v>544</v>
      </c>
      <c r="D2935" s="131">
        <f>VLOOKUP(Pag_Inicio_Corr_mas_casos[[#This Row],[Corregimiento]],Hoja3!$A$2:$D$676,4,0)</f>
        <v>90907</v>
      </c>
      <c r="E2935" s="130">
        <v>17</v>
      </c>
      <c r="F2935">
        <v>1</v>
      </c>
    </row>
    <row r="2936" spans="1:7">
      <c r="A2936" s="128">
        <v>44118</v>
      </c>
      <c r="B2936" s="129">
        <v>44118</v>
      </c>
      <c r="C2936" s="130" t="s">
        <v>372</v>
      </c>
      <c r="D2936" s="131">
        <f>VLOOKUP(Pag_Inicio_Corr_mas_casos[[#This Row],[Corregimiento]],Hoja3!$A$2:$D$676,4,0)</f>
        <v>40601</v>
      </c>
      <c r="E2936" s="130">
        <v>17</v>
      </c>
      <c r="F2936">
        <v>1</v>
      </c>
    </row>
    <row r="2937" spans="1:7">
      <c r="A2937" s="128">
        <v>44118</v>
      </c>
      <c r="B2937" s="129">
        <v>44118</v>
      </c>
      <c r="C2937" s="130" t="s">
        <v>462</v>
      </c>
      <c r="D2937" s="131">
        <f>VLOOKUP(Pag_Inicio_Corr_mas_casos[[#This Row],[Corregimiento]],Hoja3!$A$2:$D$676,4,0)</f>
        <v>120402</v>
      </c>
      <c r="E2937" s="130">
        <v>16</v>
      </c>
      <c r="F2937">
        <v>1</v>
      </c>
    </row>
    <row r="2938" spans="1:7">
      <c r="A2938" s="128">
        <v>44118</v>
      </c>
      <c r="B2938" s="129">
        <v>44118</v>
      </c>
      <c r="C2938" s="130" t="s">
        <v>368</v>
      </c>
      <c r="D2938" s="131">
        <f>VLOOKUP(Pag_Inicio_Corr_mas_casos[[#This Row],[Corregimiento]],Hoja3!$A$2:$D$676,4,0)</f>
        <v>130107</v>
      </c>
      <c r="E2938" s="130">
        <v>16</v>
      </c>
      <c r="F2938">
        <v>1</v>
      </c>
    </row>
    <row r="2939" spans="1:7">
      <c r="A2939" s="128">
        <v>44118</v>
      </c>
      <c r="B2939" s="129">
        <v>44118</v>
      </c>
      <c r="C2939" s="130" t="s">
        <v>362</v>
      </c>
      <c r="D2939" s="131">
        <f>VLOOKUP(Pag_Inicio_Corr_mas_casos[[#This Row],[Corregimiento]],Hoja3!$A$2:$D$676,4,0)</f>
        <v>80816</v>
      </c>
      <c r="E2939" s="130">
        <v>16</v>
      </c>
      <c r="F2939">
        <v>1</v>
      </c>
    </row>
    <row r="2940" spans="1:7">
      <c r="A2940" s="128">
        <v>44118</v>
      </c>
      <c r="B2940" s="129">
        <v>44118</v>
      </c>
      <c r="C2940" s="130" t="s">
        <v>364</v>
      </c>
      <c r="D2940" s="131">
        <f>VLOOKUP(Pag_Inicio_Corr_mas_casos[[#This Row],[Corregimiento]],Hoja3!$A$2:$D$676,4,0)</f>
        <v>80822</v>
      </c>
      <c r="E2940" s="130">
        <v>15</v>
      </c>
      <c r="F2940">
        <v>1</v>
      </c>
    </row>
    <row r="2941" spans="1:7">
      <c r="A2941" s="128">
        <v>44118</v>
      </c>
      <c r="B2941" s="129">
        <v>44118</v>
      </c>
      <c r="C2941" s="130" t="s">
        <v>385</v>
      </c>
      <c r="D2941" s="131">
        <f>VLOOKUP(Pag_Inicio_Corr_mas_casos[[#This Row],[Corregimiento]],Hoja3!$A$2:$D$676,4,0)</f>
        <v>80815</v>
      </c>
      <c r="E2941" s="130">
        <v>15</v>
      </c>
      <c r="F2941">
        <v>1</v>
      </c>
    </row>
    <row r="2942" spans="1:7">
      <c r="A2942" s="128">
        <v>44118</v>
      </c>
      <c r="B2942" s="129">
        <v>44118</v>
      </c>
      <c r="C2942" s="130" t="s">
        <v>425</v>
      </c>
      <c r="D2942" s="131">
        <f>VLOOKUP(Pag_Inicio_Corr_mas_casos[[#This Row],[Corregimiento]],Hoja3!$A$2:$D$676,4,0)</f>
        <v>40503</v>
      </c>
      <c r="E2942" s="130">
        <v>14</v>
      </c>
      <c r="F2942">
        <v>1</v>
      </c>
    </row>
    <row r="2943" spans="1:7">
      <c r="A2943" s="128">
        <v>44118</v>
      </c>
      <c r="B2943" s="129">
        <v>44118</v>
      </c>
      <c r="C2943" s="130" t="s">
        <v>406</v>
      </c>
      <c r="D2943" s="131">
        <f>VLOOKUP(Pag_Inicio_Corr_mas_casos[[#This Row],[Corregimiento]],Hoja3!$A$2:$D$676,4,0)</f>
        <v>80807</v>
      </c>
      <c r="E2943" s="130">
        <v>14</v>
      </c>
      <c r="F2943">
        <v>1</v>
      </c>
    </row>
    <row r="2944" spans="1:7">
      <c r="A2944" s="128">
        <v>44118</v>
      </c>
      <c r="B2944" s="129">
        <v>44118</v>
      </c>
      <c r="C2944" s="130" t="s">
        <v>363</v>
      </c>
      <c r="D2944" s="131">
        <f>VLOOKUP(Pag_Inicio_Corr_mas_casos[[#This Row],[Corregimiento]],Hoja3!$A$2:$D$676,4,0)</f>
        <v>80817</v>
      </c>
      <c r="E2944" s="130">
        <v>14</v>
      </c>
      <c r="F2944">
        <v>1</v>
      </c>
    </row>
    <row r="2945" spans="1:7">
      <c r="A2945" s="128">
        <v>44118</v>
      </c>
      <c r="B2945" s="129">
        <v>44118</v>
      </c>
      <c r="C2945" s="130" t="s">
        <v>395</v>
      </c>
      <c r="D2945" s="131">
        <f>VLOOKUP(Pag_Inicio_Corr_mas_casos[[#This Row],[Corregimiento]],Hoja3!$A$2:$D$676,4,0)</f>
        <v>80809</v>
      </c>
      <c r="E2945" s="130">
        <v>13</v>
      </c>
      <c r="F2945">
        <v>1</v>
      </c>
    </row>
    <row r="2946" spans="1:7">
      <c r="A2946" s="128">
        <v>44118</v>
      </c>
      <c r="B2946" s="129">
        <v>44118</v>
      </c>
      <c r="C2946" s="130" t="s">
        <v>370</v>
      </c>
      <c r="D2946" s="131">
        <f>VLOOKUP(Pag_Inicio_Corr_mas_casos[[#This Row],[Corregimiento]],Hoja3!$A$2:$D$676,4,0)</f>
        <v>80812</v>
      </c>
      <c r="E2946" s="130">
        <v>13</v>
      </c>
      <c r="F2946">
        <v>1</v>
      </c>
    </row>
    <row r="2947" spans="1:7">
      <c r="A2947" s="128">
        <v>44118</v>
      </c>
      <c r="B2947" s="129">
        <v>44118</v>
      </c>
      <c r="C2947" s="130" t="s">
        <v>524</v>
      </c>
      <c r="D2947" s="131">
        <f>VLOOKUP(Pag_Inicio_Corr_mas_casos[[#This Row],[Corregimiento]],Hoja3!$A$2:$D$676,4,0)</f>
        <v>130103</v>
      </c>
      <c r="E2947" s="130">
        <v>12</v>
      </c>
      <c r="F2947">
        <v>1</v>
      </c>
    </row>
    <row r="2948" spans="1:7">
      <c r="A2948" s="128">
        <v>44118</v>
      </c>
      <c r="B2948" s="129">
        <v>44118</v>
      </c>
      <c r="C2948" s="130" t="s">
        <v>359</v>
      </c>
      <c r="D2948" s="131">
        <f>VLOOKUP(Pag_Inicio_Corr_mas_casos[[#This Row],[Corregimiento]],Hoja3!$A$2:$D$676,4,0)</f>
        <v>80821</v>
      </c>
      <c r="E2948" s="130">
        <v>11</v>
      </c>
      <c r="F2948">
        <v>1</v>
      </c>
    </row>
    <row r="2949" spans="1:7">
      <c r="A2949" s="128">
        <v>44118</v>
      </c>
      <c r="B2949" s="129">
        <v>44118</v>
      </c>
      <c r="C2949" s="130" t="s">
        <v>390</v>
      </c>
      <c r="D2949" s="131">
        <f>VLOOKUP(Pag_Inicio_Corr_mas_casos[[#This Row],[Corregimiento]],Hoja3!$A$2:$D$676,4,0)</f>
        <v>80826</v>
      </c>
      <c r="E2949" s="130">
        <v>11</v>
      </c>
      <c r="F2949">
        <v>1</v>
      </c>
    </row>
    <row r="2950" spans="1:7">
      <c r="A2950" s="128">
        <v>44118</v>
      </c>
      <c r="B2950" s="129">
        <v>44118</v>
      </c>
      <c r="C2950" s="130" t="s">
        <v>371</v>
      </c>
      <c r="D2950" s="131">
        <f>VLOOKUP(Pag_Inicio_Corr_mas_casos[[#This Row],[Corregimiento]],Hoja3!$A$2:$D$676,4,0)</f>
        <v>130702</v>
      </c>
      <c r="E2950" s="130">
        <v>11</v>
      </c>
      <c r="F2950">
        <v>1</v>
      </c>
    </row>
    <row r="2951" spans="1:7">
      <c r="A2951" s="87">
        <v>44119</v>
      </c>
      <c r="B2951" s="88">
        <v>44119</v>
      </c>
      <c r="C2951" s="89" t="s">
        <v>399</v>
      </c>
      <c r="D2951" s="90">
        <f>VLOOKUP(Pag_Inicio_Corr_mas_casos[[#This Row],[Corregimiento]],Hoja3!$A$2:$D$676,4,0)</f>
        <v>130717</v>
      </c>
      <c r="E2951" s="89">
        <v>22</v>
      </c>
      <c r="F2951">
        <v>1</v>
      </c>
      <c r="G2951">
        <f>SUM(F2951:F2967)</f>
        <v>17</v>
      </c>
    </row>
    <row r="2952" spans="1:7">
      <c r="A2952" s="87">
        <v>44119</v>
      </c>
      <c r="B2952" s="88">
        <v>44119</v>
      </c>
      <c r="C2952" s="89" t="s">
        <v>358</v>
      </c>
      <c r="D2952" s="90">
        <f>VLOOKUP(Pag_Inicio_Corr_mas_casos[[#This Row],[Corregimiento]],Hoja3!$A$2:$D$676,4,0)</f>
        <v>130102</v>
      </c>
      <c r="E2952" s="89">
        <v>19</v>
      </c>
      <c r="F2952">
        <v>1</v>
      </c>
    </row>
    <row r="2953" spans="1:7">
      <c r="A2953" s="87">
        <v>44119</v>
      </c>
      <c r="B2953" s="88">
        <v>44119</v>
      </c>
      <c r="C2953" s="89" t="s">
        <v>411</v>
      </c>
      <c r="D2953" s="90">
        <f>VLOOKUP(Pag_Inicio_Corr_mas_casos[[#This Row],[Corregimiento]],Hoja3!$A$2:$D$676,4,0)</f>
        <v>91001</v>
      </c>
      <c r="E2953" s="89">
        <v>19</v>
      </c>
      <c r="F2953">
        <v>1</v>
      </c>
    </row>
    <row r="2954" spans="1:7">
      <c r="A2954" s="87">
        <v>44119</v>
      </c>
      <c r="B2954" s="88">
        <v>44119</v>
      </c>
      <c r="C2954" s="89" t="s">
        <v>503</v>
      </c>
      <c r="D2954" s="90">
        <f>VLOOKUP(Pag_Inicio_Corr_mas_casos[[#This Row],[Corregimiento]],Hoja3!$A$2:$D$676,4,0)</f>
        <v>110201</v>
      </c>
      <c r="E2954" s="89">
        <v>18</v>
      </c>
      <c r="F2954">
        <v>1</v>
      </c>
    </row>
    <row r="2955" spans="1:7">
      <c r="A2955" s="87">
        <v>44119</v>
      </c>
      <c r="B2955" s="88">
        <v>44119</v>
      </c>
      <c r="C2955" s="89" t="s">
        <v>374</v>
      </c>
      <c r="D2955" s="90">
        <f>VLOOKUP(Pag_Inicio_Corr_mas_casos[[#This Row],[Corregimiento]],Hoja3!$A$2:$D$676,4,0)</f>
        <v>130108</v>
      </c>
      <c r="E2955" s="89">
        <v>17</v>
      </c>
      <c r="F2955">
        <v>1</v>
      </c>
    </row>
    <row r="2956" spans="1:7">
      <c r="A2956" s="87">
        <v>44119</v>
      </c>
      <c r="B2956" s="88">
        <v>44119</v>
      </c>
      <c r="C2956" s="89" t="s">
        <v>545</v>
      </c>
      <c r="D2956" s="90">
        <f>VLOOKUP(Pag_Inicio_Corr_mas_casos[[#This Row],[Corregimiento]],Hoja3!$A$2:$D$676,4,0)</f>
        <v>120509</v>
      </c>
      <c r="E2956" s="89">
        <v>17</v>
      </c>
      <c r="F2956">
        <v>1</v>
      </c>
    </row>
    <row r="2957" spans="1:7">
      <c r="A2957" s="87">
        <v>44119</v>
      </c>
      <c r="B2957" s="88">
        <v>44119</v>
      </c>
      <c r="C2957" s="89" t="s">
        <v>460</v>
      </c>
      <c r="D2957" s="90">
        <f>VLOOKUP(Pag_Inicio_Corr_mas_casos[[#This Row],[Corregimiento]],Hoja3!$A$2:$D$676,4,0)</f>
        <v>41401</v>
      </c>
      <c r="E2957" s="89">
        <v>17</v>
      </c>
      <c r="F2957">
        <v>1</v>
      </c>
    </row>
    <row r="2958" spans="1:7">
      <c r="A2958" s="87">
        <v>44119</v>
      </c>
      <c r="B2958" s="88">
        <v>44119</v>
      </c>
      <c r="C2958" s="89" t="s">
        <v>359</v>
      </c>
      <c r="D2958" s="90">
        <f>VLOOKUP(Pag_Inicio_Corr_mas_casos[[#This Row],[Corregimiento]],Hoja3!$A$2:$D$676,4,0)</f>
        <v>80821</v>
      </c>
      <c r="E2958" s="89">
        <v>16</v>
      </c>
      <c r="F2958">
        <v>1</v>
      </c>
    </row>
    <row r="2959" spans="1:7">
      <c r="A2959" s="87">
        <v>44119</v>
      </c>
      <c r="B2959" s="88">
        <v>44119</v>
      </c>
      <c r="C2959" s="89" t="s">
        <v>356</v>
      </c>
      <c r="D2959" s="90">
        <f>VLOOKUP(Pag_Inicio_Corr_mas_casos[[#This Row],[Corregimiento]],Hoja3!$A$2:$D$676,4,0)</f>
        <v>130106</v>
      </c>
      <c r="E2959" s="89">
        <v>16</v>
      </c>
      <c r="F2959">
        <v>1</v>
      </c>
    </row>
    <row r="2960" spans="1:7">
      <c r="A2960" s="87">
        <v>44119</v>
      </c>
      <c r="B2960" s="88">
        <v>44119</v>
      </c>
      <c r="C2960" s="89" t="s">
        <v>406</v>
      </c>
      <c r="D2960" s="90">
        <f>VLOOKUP(Pag_Inicio_Corr_mas_casos[[#This Row],[Corregimiento]],Hoja3!$A$2:$D$676,4,0)</f>
        <v>80807</v>
      </c>
      <c r="E2960" s="89">
        <v>14</v>
      </c>
      <c r="F2960">
        <v>1</v>
      </c>
    </row>
    <row r="2961" spans="1:7">
      <c r="A2961" s="87">
        <v>44119</v>
      </c>
      <c r="B2961" s="88">
        <v>44119</v>
      </c>
      <c r="C2961" s="89" t="s">
        <v>363</v>
      </c>
      <c r="D2961" s="90">
        <f>VLOOKUP(Pag_Inicio_Corr_mas_casos[[#This Row],[Corregimiento]],Hoja3!$A$2:$D$676,4,0)</f>
        <v>80817</v>
      </c>
      <c r="E2961" s="89">
        <v>14</v>
      </c>
      <c r="F2961">
        <v>1</v>
      </c>
    </row>
    <row r="2962" spans="1:7">
      <c r="A2962" s="87">
        <v>44119</v>
      </c>
      <c r="B2962" s="88">
        <v>44119</v>
      </c>
      <c r="C2962" s="89" t="s">
        <v>400</v>
      </c>
      <c r="D2962" s="90">
        <f>VLOOKUP(Pag_Inicio_Corr_mas_casos[[#This Row],[Corregimiento]],Hoja3!$A$2:$D$676,4,0)</f>
        <v>81003</v>
      </c>
      <c r="E2962" s="89">
        <v>13</v>
      </c>
      <c r="F2962">
        <v>1</v>
      </c>
    </row>
    <row r="2963" spans="1:7">
      <c r="A2963" s="87">
        <v>44119</v>
      </c>
      <c r="B2963" s="88">
        <v>44119</v>
      </c>
      <c r="C2963" s="89" t="s">
        <v>402</v>
      </c>
      <c r="D2963" s="90">
        <f>VLOOKUP(Pag_Inicio_Corr_mas_casos[[#This Row],[Corregimiento]],Hoja3!$A$2:$D$676,4,0)</f>
        <v>30104</v>
      </c>
      <c r="E2963" s="89">
        <v>12</v>
      </c>
      <c r="F2963">
        <v>1</v>
      </c>
    </row>
    <row r="2964" spans="1:7">
      <c r="A2964" s="87">
        <v>44119</v>
      </c>
      <c r="B2964" s="88">
        <v>44119</v>
      </c>
      <c r="C2964" s="89" t="s">
        <v>383</v>
      </c>
      <c r="D2964" s="90">
        <f>VLOOKUP(Pag_Inicio_Corr_mas_casos[[#This Row],[Corregimiento]],Hoja3!$A$2:$D$676,4,0)</f>
        <v>80808</v>
      </c>
      <c r="E2964" s="89">
        <v>12</v>
      </c>
      <c r="F2964">
        <v>1</v>
      </c>
    </row>
    <row r="2965" spans="1:7">
      <c r="A2965" s="87">
        <v>44119</v>
      </c>
      <c r="B2965" s="88">
        <v>44119</v>
      </c>
      <c r="C2965" s="89" t="s">
        <v>367</v>
      </c>
      <c r="D2965" s="90">
        <f>VLOOKUP(Pag_Inicio_Corr_mas_casos[[#This Row],[Corregimiento]],Hoja3!$A$2:$D$676,4,0)</f>
        <v>80819</v>
      </c>
      <c r="E2965" s="89">
        <v>12</v>
      </c>
      <c r="F2965">
        <v>1</v>
      </c>
    </row>
    <row r="2966" spans="1:7">
      <c r="A2966" s="87">
        <v>44119</v>
      </c>
      <c r="B2966" s="88">
        <v>44119</v>
      </c>
      <c r="C2966" s="89" t="s">
        <v>360</v>
      </c>
      <c r="D2966" s="90">
        <f>VLOOKUP(Pag_Inicio_Corr_mas_casos[[#This Row],[Corregimiento]],Hoja3!$A$2:$D$676,4,0)</f>
        <v>81007</v>
      </c>
      <c r="E2966" s="89">
        <v>11</v>
      </c>
      <c r="F2966">
        <v>1</v>
      </c>
    </row>
    <row r="2967" spans="1:7">
      <c r="A2967" s="87">
        <v>44119</v>
      </c>
      <c r="B2967" s="88">
        <v>44119</v>
      </c>
      <c r="C2967" s="89" t="s">
        <v>385</v>
      </c>
      <c r="D2967" s="90">
        <f>VLOOKUP(Pag_Inicio_Corr_mas_casos[[#This Row],[Corregimiento]],Hoja3!$A$2:$D$676,4,0)</f>
        <v>80815</v>
      </c>
      <c r="E2967" s="89">
        <v>11</v>
      </c>
      <c r="F2967">
        <v>1</v>
      </c>
    </row>
    <row r="2968" spans="1:7">
      <c r="A2968" s="112">
        <v>44120</v>
      </c>
      <c r="B2968" s="113">
        <v>44120</v>
      </c>
      <c r="C2968" s="114" t="s">
        <v>411</v>
      </c>
      <c r="D2968" s="115">
        <f>VLOOKUP(Pag_Inicio_Corr_mas_casos[[#This Row],[Corregimiento]],Hoja3!$A$2:$D$676,4,0)</f>
        <v>91001</v>
      </c>
      <c r="E2968" s="114">
        <v>20</v>
      </c>
      <c r="F2968">
        <v>1</v>
      </c>
      <c r="G2968">
        <f>SUM(F2968:F2979)</f>
        <v>12</v>
      </c>
    </row>
    <row r="2969" spans="1:7">
      <c r="A2969" s="112">
        <v>44120</v>
      </c>
      <c r="B2969" s="113">
        <v>44120</v>
      </c>
      <c r="C2969" s="114" t="s">
        <v>372</v>
      </c>
      <c r="D2969" s="115">
        <f>VLOOKUP(Pag_Inicio_Corr_mas_casos[[#This Row],[Corregimiento]],Hoja3!$A$2:$D$676,4,0)</f>
        <v>40601</v>
      </c>
      <c r="E2969" s="114">
        <v>18</v>
      </c>
      <c r="F2969">
        <v>1</v>
      </c>
    </row>
    <row r="2970" spans="1:7">
      <c r="A2970" s="112">
        <v>44120</v>
      </c>
      <c r="B2970" s="113">
        <v>44120</v>
      </c>
      <c r="C2970" s="114" t="s">
        <v>401</v>
      </c>
      <c r="D2970" s="115">
        <f>VLOOKUP(Pag_Inicio_Corr_mas_casos[[#This Row],[Corregimiento]],Hoja3!$A$2:$D$676,4,0)</f>
        <v>81009</v>
      </c>
      <c r="E2970" s="114">
        <v>16</v>
      </c>
      <c r="F2970">
        <v>1</v>
      </c>
    </row>
    <row r="2971" spans="1:7">
      <c r="A2971" s="112">
        <v>44120</v>
      </c>
      <c r="B2971" s="113">
        <v>44120</v>
      </c>
      <c r="C2971" s="114" t="s">
        <v>355</v>
      </c>
      <c r="D2971" s="115">
        <f>VLOOKUP(Pag_Inicio_Corr_mas_casos[[#This Row],[Corregimiento]],Hoja3!$A$2:$D$676,4,0)</f>
        <v>81002</v>
      </c>
      <c r="E2971" s="114">
        <v>15</v>
      </c>
      <c r="F2971">
        <v>1</v>
      </c>
    </row>
    <row r="2972" spans="1:7">
      <c r="A2972" s="112">
        <v>44120</v>
      </c>
      <c r="B2972" s="113">
        <v>44120</v>
      </c>
      <c r="C2972" s="114" t="s">
        <v>374</v>
      </c>
      <c r="D2972" s="115">
        <f>VLOOKUP(Pag_Inicio_Corr_mas_casos[[#This Row],[Corregimiento]],Hoja3!$A$2:$D$676,4,0)</f>
        <v>130108</v>
      </c>
      <c r="E2972" s="114">
        <v>13</v>
      </c>
      <c r="F2972">
        <v>1</v>
      </c>
    </row>
    <row r="2973" spans="1:7">
      <c r="A2973" s="112">
        <v>44120</v>
      </c>
      <c r="B2973" s="113">
        <v>44120</v>
      </c>
      <c r="C2973" s="114" t="s">
        <v>531</v>
      </c>
      <c r="D2973" s="115">
        <f>VLOOKUP(Pag_Inicio_Corr_mas_casos[[#This Row],[Corregimiento]],Hoja3!$A$2:$D$676,4,0)</f>
        <v>60703</v>
      </c>
      <c r="E2973" s="114">
        <v>13</v>
      </c>
      <c r="F2973">
        <v>1</v>
      </c>
    </row>
    <row r="2974" spans="1:7">
      <c r="A2974" s="112">
        <v>44120</v>
      </c>
      <c r="B2974" s="113">
        <v>44120</v>
      </c>
      <c r="C2974" s="114" t="s">
        <v>541</v>
      </c>
      <c r="D2974" s="115">
        <f>VLOOKUP(Pag_Inicio_Corr_mas_casos[[#This Row],[Corregimiento]],Hoja3!$A$2:$D$676,4,0)</f>
        <v>91007</v>
      </c>
      <c r="E2974" s="114">
        <v>12</v>
      </c>
      <c r="F2974">
        <v>1</v>
      </c>
    </row>
    <row r="2975" spans="1:7">
      <c r="A2975" s="112">
        <v>44120</v>
      </c>
      <c r="B2975" s="113">
        <v>44120</v>
      </c>
      <c r="C2975" s="114" t="s">
        <v>399</v>
      </c>
      <c r="D2975" s="115">
        <f>VLOOKUP(Pag_Inicio_Corr_mas_casos[[#This Row],[Corregimiento]],Hoja3!$A$2:$D$676,4,0)</f>
        <v>130717</v>
      </c>
      <c r="E2975" s="114">
        <v>12</v>
      </c>
      <c r="F2975">
        <v>1</v>
      </c>
    </row>
    <row r="2976" spans="1:7">
      <c r="A2976" s="112">
        <v>44120</v>
      </c>
      <c r="B2976" s="113">
        <v>44120</v>
      </c>
      <c r="C2976" s="114" t="s">
        <v>366</v>
      </c>
      <c r="D2976" s="115">
        <f>VLOOKUP(Pag_Inicio_Corr_mas_casos[[#This Row],[Corregimiento]],Hoja3!$A$2:$D$676,4,0)</f>
        <v>81001</v>
      </c>
      <c r="E2976" s="114">
        <v>11</v>
      </c>
      <c r="F2976">
        <v>1</v>
      </c>
    </row>
    <row r="2977" spans="1:7">
      <c r="A2977" s="112">
        <v>44120</v>
      </c>
      <c r="B2977" s="113">
        <v>44120</v>
      </c>
      <c r="C2977" s="114" t="s">
        <v>546</v>
      </c>
      <c r="D2977" s="115">
        <f>VLOOKUP(Pag_Inicio_Corr_mas_casos[[#This Row],[Corregimiento]],Hoja3!$A$2:$D$676,4,0)</f>
        <v>20102</v>
      </c>
      <c r="E2977" s="114">
        <v>11</v>
      </c>
      <c r="F2977">
        <v>1</v>
      </c>
    </row>
    <row r="2978" spans="1:7">
      <c r="A2978" s="112">
        <v>44120</v>
      </c>
      <c r="B2978" s="113">
        <v>44120</v>
      </c>
      <c r="C2978" s="114" t="s">
        <v>375</v>
      </c>
      <c r="D2978" s="115">
        <f>VLOOKUP(Pag_Inicio_Corr_mas_casos[[#This Row],[Corregimiento]],Hoja3!$A$2:$D$676,4,0)</f>
        <v>80810</v>
      </c>
      <c r="E2978" s="114">
        <v>11</v>
      </c>
      <c r="F2978">
        <v>1</v>
      </c>
    </row>
    <row r="2979" spans="1:7">
      <c r="A2979" s="112">
        <v>44120</v>
      </c>
      <c r="B2979" s="113">
        <v>44120</v>
      </c>
      <c r="C2979" s="114" t="s">
        <v>490</v>
      </c>
      <c r="D2979" s="115">
        <f>VLOOKUP(Pag_Inicio_Corr_mas_casos[[#This Row],[Corregimiento]],Hoja3!$A$2:$D$676,4,0)</f>
        <v>91101</v>
      </c>
      <c r="E2979" s="114">
        <v>11</v>
      </c>
      <c r="F2979">
        <v>1</v>
      </c>
    </row>
    <row r="2980" spans="1:7">
      <c r="A2980" s="149">
        <v>44121</v>
      </c>
      <c r="B2980" s="150">
        <v>44121</v>
      </c>
      <c r="C2980" s="151" t="s">
        <v>359</v>
      </c>
      <c r="D2980" s="152">
        <f>VLOOKUP(Pag_Inicio_Corr_mas_casos[[#This Row],[Corregimiento]],Hoja3!$A$2:$D$676,4,0)</f>
        <v>80821</v>
      </c>
      <c r="E2980" s="151">
        <v>25</v>
      </c>
      <c r="F2980">
        <v>1</v>
      </c>
      <c r="G2980">
        <f>SUM(F2980:F2992)</f>
        <v>13</v>
      </c>
    </row>
    <row r="2981" spans="1:7">
      <c r="A2981" s="149">
        <v>44121</v>
      </c>
      <c r="B2981" s="150">
        <v>44121</v>
      </c>
      <c r="C2981" s="151" t="s">
        <v>356</v>
      </c>
      <c r="D2981" s="152">
        <f>VLOOKUP(Pag_Inicio_Corr_mas_casos[[#This Row],[Corregimiento]],Hoja3!$A$2:$D$676,4,0)</f>
        <v>130106</v>
      </c>
      <c r="E2981" s="151">
        <v>21</v>
      </c>
      <c r="F2981">
        <v>1</v>
      </c>
    </row>
    <row r="2982" spans="1:7">
      <c r="A2982" s="149">
        <v>44121</v>
      </c>
      <c r="B2982" s="150">
        <v>44121</v>
      </c>
      <c r="C2982" s="151" t="s">
        <v>367</v>
      </c>
      <c r="D2982" s="152">
        <f>VLOOKUP(Pag_Inicio_Corr_mas_casos[[#This Row],[Corregimiento]],Hoja3!$A$2:$D$676,4,0)</f>
        <v>80819</v>
      </c>
      <c r="E2982" s="151">
        <v>20</v>
      </c>
      <c r="F2982">
        <v>1</v>
      </c>
    </row>
    <row r="2983" spans="1:7">
      <c r="A2983" s="149">
        <v>44121</v>
      </c>
      <c r="B2983" s="150">
        <v>44121</v>
      </c>
      <c r="C2983" s="151" t="s">
        <v>373</v>
      </c>
      <c r="D2983" s="152">
        <f>VLOOKUP(Pag_Inicio_Corr_mas_casos[[#This Row],[Corregimiento]],Hoja3!$A$2:$D$676,4,0)</f>
        <v>80806</v>
      </c>
      <c r="E2983" s="151">
        <v>19</v>
      </c>
      <c r="F2983">
        <v>1</v>
      </c>
    </row>
    <row r="2984" spans="1:7">
      <c r="A2984" s="149">
        <v>44121</v>
      </c>
      <c r="B2984" s="150">
        <v>44121</v>
      </c>
      <c r="C2984" s="151" t="s">
        <v>358</v>
      </c>
      <c r="D2984" s="152">
        <f>VLOOKUP(Pag_Inicio_Corr_mas_casos[[#This Row],[Corregimiento]],Hoja3!$A$2:$D$676,4,0)</f>
        <v>130102</v>
      </c>
      <c r="E2984" s="151">
        <v>18</v>
      </c>
      <c r="F2984">
        <v>1</v>
      </c>
    </row>
    <row r="2985" spans="1:7">
      <c r="A2985" s="149">
        <v>44121</v>
      </c>
      <c r="B2985" s="150">
        <v>44121</v>
      </c>
      <c r="C2985" s="151" t="s">
        <v>389</v>
      </c>
      <c r="D2985" s="152">
        <f>VLOOKUP(Pag_Inicio_Corr_mas_casos[[#This Row],[Corregimiento]],Hoja3!$A$2:$D$676,4,0)</f>
        <v>130708</v>
      </c>
      <c r="E2985" s="151">
        <v>14</v>
      </c>
      <c r="F2985">
        <v>1</v>
      </c>
    </row>
    <row r="2986" spans="1:7">
      <c r="A2986" s="149">
        <v>44121</v>
      </c>
      <c r="B2986" s="150">
        <v>44121</v>
      </c>
      <c r="C2986" s="151" t="s">
        <v>395</v>
      </c>
      <c r="D2986" s="152">
        <f>VLOOKUP(Pag_Inicio_Corr_mas_casos[[#This Row],[Corregimiento]],Hoja3!$A$2:$D$676,4,0)</f>
        <v>80809</v>
      </c>
      <c r="E2986" s="151">
        <v>14</v>
      </c>
      <c r="F2986">
        <v>1</v>
      </c>
    </row>
    <row r="2987" spans="1:7">
      <c r="A2987" s="149">
        <v>44121</v>
      </c>
      <c r="B2987" s="150">
        <v>44121</v>
      </c>
      <c r="C2987" s="151" t="s">
        <v>380</v>
      </c>
      <c r="D2987" s="152">
        <f>VLOOKUP(Pag_Inicio_Corr_mas_casos[[#This Row],[Corregimiento]],Hoja3!$A$2:$D$676,4,0)</f>
        <v>80813</v>
      </c>
      <c r="E2987" s="151">
        <v>13</v>
      </c>
      <c r="F2987">
        <v>1</v>
      </c>
    </row>
    <row r="2988" spans="1:7">
      <c r="A2988" s="149">
        <v>44121</v>
      </c>
      <c r="B2988" s="150">
        <v>44121</v>
      </c>
      <c r="C2988" s="151" t="s">
        <v>363</v>
      </c>
      <c r="D2988" s="152">
        <f>VLOOKUP(Pag_Inicio_Corr_mas_casos[[#This Row],[Corregimiento]],Hoja3!$A$2:$D$676,4,0)</f>
        <v>80817</v>
      </c>
      <c r="E2988" s="151">
        <v>12</v>
      </c>
      <c r="F2988">
        <v>1</v>
      </c>
    </row>
    <row r="2989" spans="1:7">
      <c r="A2989" s="149">
        <v>44121</v>
      </c>
      <c r="B2989" s="150">
        <v>44121</v>
      </c>
      <c r="C2989" s="151" t="s">
        <v>372</v>
      </c>
      <c r="D2989" s="152">
        <f>VLOOKUP(Pag_Inicio_Corr_mas_casos[[#This Row],[Corregimiento]],Hoja3!$A$2:$D$676,4,0)</f>
        <v>40601</v>
      </c>
      <c r="E2989" s="151">
        <v>11</v>
      </c>
      <c r="F2989">
        <v>1</v>
      </c>
    </row>
    <row r="2990" spans="1:7">
      <c r="A2990" s="149">
        <v>44121</v>
      </c>
      <c r="B2990" s="150">
        <v>44121</v>
      </c>
      <c r="C2990" s="151" t="s">
        <v>390</v>
      </c>
      <c r="D2990" s="152">
        <f>VLOOKUP(Pag_Inicio_Corr_mas_casos[[#This Row],[Corregimiento]],Hoja3!$A$2:$D$676,4,0)</f>
        <v>80826</v>
      </c>
      <c r="E2990" s="151">
        <v>11</v>
      </c>
      <c r="F2990">
        <v>1</v>
      </c>
    </row>
    <row r="2991" spans="1:7">
      <c r="A2991" s="149">
        <v>44121</v>
      </c>
      <c r="B2991" s="150">
        <v>44121</v>
      </c>
      <c r="C2991" s="151" t="s">
        <v>370</v>
      </c>
      <c r="D2991" s="152">
        <f>VLOOKUP(Pag_Inicio_Corr_mas_casos[[#This Row],[Corregimiento]],Hoja3!$A$2:$D$676,4,0)</f>
        <v>80812</v>
      </c>
      <c r="E2991" s="151">
        <v>11</v>
      </c>
      <c r="F2991">
        <v>1</v>
      </c>
    </row>
    <row r="2992" spans="1:7">
      <c r="A2992" s="149">
        <v>44121</v>
      </c>
      <c r="B2992" s="150">
        <v>44121</v>
      </c>
      <c r="C2992" s="151" t="s">
        <v>418</v>
      </c>
      <c r="D2992" s="152">
        <f>VLOOKUP(Pag_Inicio_Corr_mas_casos[[#This Row],[Corregimiento]],Hoja3!$A$2:$D$676,4,0)</f>
        <v>130716</v>
      </c>
      <c r="E2992" s="151">
        <v>11</v>
      </c>
      <c r="F2992">
        <v>1</v>
      </c>
    </row>
    <row r="2993" spans="1:7">
      <c r="A2993" s="136">
        <v>44122</v>
      </c>
      <c r="B2993" s="137">
        <v>44122</v>
      </c>
      <c r="C2993" s="138" t="s">
        <v>354</v>
      </c>
      <c r="D2993" s="139">
        <f>VLOOKUP(Pag_Inicio_Corr_mas_casos[[#This Row],[Corregimiento]],Hoja3!$A$2:$D$676,4,0)</f>
        <v>130101</v>
      </c>
      <c r="E2993" s="138">
        <v>29</v>
      </c>
      <c r="F2993">
        <v>1</v>
      </c>
      <c r="G2993">
        <f>SUM(F2993:F3003)</f>
        <v>11</v>
      </c>
    </row>
    <row r="2994" spans="1:7">
      <c r="A2994" s="136">
        <v>44122</v>
      </c>
      <c r="B2994" s="137">
        <v>44122</v>
      </c>
      <c r="C2994" s="138" t="s">
        <v>390</v>
      </c>
      <c r="D2994" s="139">
        <f>VLOOKUP(Pag_Inicio_Corr_mas_casos[[#This Row],[Corregimiento]],Hoja3!$A$2:$D$676,4,0)</f>
        <v>80826</v>
      </c>
      <c r="E2994" s="138">
        <v>26</v>
      </c>
      <c r="F2994">
        <v>1</v>
      </c>
    </row>
    <row r="2995" spans="1:7">
      <c r="A2995" s="136">
        <v>44122</v>
      </c>
      <c r="B2995" s="137">
        <v>44122</v>
      </c>
      <c r="C2995" s="138" t="s">
        <v>547</v>
      </c>
      <c r="D2995" s="139">
        <f>VLOOKUP(Pag_Inicio_Corr_mas_casos[[#This Row],[Corregimiento]],Hoja3!$A$2:$D$676,4,0)</f>
        <v>41201</v>
      </c>
      <c r="E2995" s="138">
        <v>24</v>
      </c>
      <c r="F2995">
        <v>1</v>
      </c>
    </row>
    <row r="2996" spans="1:7">
      <c r="A2996" s="136">
        <v>44122</v>
      </c>
      <c r="B2996" s="137">
        <v>44122</v>
      </c>
      <c r="C2996" s="138" t="s">
        <v>366</v>
      </c>
      <c r="D2996" s="139">
        <f>VLOOKUP(Pag_Inicio_Corr_mas_casos[[#This Row],[Corregimiento]],Hoja3!$A$2:$D$676,4,0)</f>
        <v>81001</v>
      </c>
      <c r="E2996" s="138">
        <v>17</v>
      </c>
      <c r="F2996">
        <v>1</v>
      </c>
    </row>
    <row r="2997" spans="1:7">
      <c r="A2997" s="136">
        <v>44122</v>
      </c>
      <c r="B2997" s="137">
        <v>44122</v>
      </c>
      <c r="C2997" s="138" t="s">
        <v>355</v>
      </c>
      <c r="D2997" s="139">
        <f>VLOOKUP(Pag_Inicio_Corr_mas_casos[[#This Row],[Corregimiento]],Hoja3!$A$2:$D$676,4,0)</f>
        <v>81002</v>
      </c>
      <c r="E2997" s="138">
        <v>16</v>
      </c>
      <c r="F2997">
        <v>1</v>
      </c>
    </row>
    <row r="2998" spans="1:7">
      <c r="A2998" s="136">
        <v>44122</v>
      </c>
      <c r="B2998" s="137">
        <v>44122</v>
      </c>
      <c r="C2998" s="138" t="s">
        <v>385</v>
      </c>
      <c r="D2998" s="139">
        <f>VLOOKUP(Pag_Inicio_Corr_mas_casos[[#This Row],[Corregimiento]],Hoja3!$A$2:$D$676,4,0)</f>
        <v>80815</v>
      </c>
      <c r="E2998" s="138">
        <v>16</v>
      </c>
      <c r="F2998">
        <v>1</v>
      </c>
    </row>
    <row r="2999" spans="1:7">
      <c r="A2999" s="136">
        <v>44122</v>
      </c>
      <c r="B2999" s="137">
        <v>44122</v>
      </c>
      <c r="C2999" s="138" t="s">
        <v>356</v>
      </c>
      <c r="D2999" s="139">
        <f>VLOOKUP(Pag_Inicio_Corr_mas_casos[[#This Row],[Corregimiento]],Hoja3!$A$2:$D$676,4,0)</f>
        <v>130106</v>
      </c>
      <c r="E2999" s="138">
        <v>16</v>
      </c>
      <c r="F2999">
        <v>1</v>
      </c>
    </row>
    <row r="3000" spans="1:7">
      <c r="A3000" s="136">
        <v>44122</v>
      </c>
      <c r="B3000" s="137">
        <v>44122</v>
      </c>
      <c r="C3000" s="138" t="s">
        <v>374</v>
      </c>
      <c r="D3000" s="139">
        <f>VLOOKUP(Pag_Inicio_Corr_mas_casos[[#This Row],[Corregimiento]],Hoja3!$A$2:$D$676,4,0)</f>
        <v>130108</v>
      </c>
      <c r="E3000" s="138">
        <v>13</v>
      </c>
      <c r="F3000">
        <v>1</v>
      </c>
    </row>
    <row r="3001" spans="1:7">
      <c r="A3001" s="136">
        <v>44122</v>
      </c>
      <c r="B3001" s="137">
        <v>44122</v>
      </c>
      <c r="C3001" s="138" t="s">
        <v>362</v>
      </c>
      <c r="D3001" s="139">
        <f>VLOOKUP(Pag_Inicio_Corr_mas_casos[[#This Row],[Corregimiento]],Hoja3!$A$2:$D$676,4,0)</f>
        <v>80816</v>
      </c>
      <c r="E3001" s="138">
        <v>12</v>
      </c>
      <c r="F3001">
        <v>1</v>
      </c>
    </row>
    <row r="3002" spans="1:7">
      <c r="A3002" s="136">
        <v>44122</v>
      </c>
      <c r="B3002" s="137">
        <v>44122</v>
      </c>
      <c r="C3002" s="138" t="s">
        <v>387</v>
      </c>
      <c r="D3002" s="139">
        <f>VLOOKUP(Pag_Inicio_Corr_mas_casos[[#This Row],[Corregimiento]],Hoja3!$A$2:$D$676,4,0)</f>
        <v>80811</v>
      </c>
      <c r="E3002" s="138">
        <v>12</v>
      </c>
      <c r="F3002">
        <v>1</v>
      </c>
    </row>
    <row r="3003" spans="1:7">
      <c r="A3003" s="136">
        <v>44122</v>
      </c>
      <c r="B3003" s="137">
        <v>44122</v>
      </c>
      <c r="C3003" s="138" t="s">
        <v>401</v>
      </c>
      <c r="D3003" s="139">
        <f>VLOOKUP(Pag_Inicio_Corr_mas_casos[[#This Row],[Corregimiento]],Hoja3!$A$2:$D$676,4,0)</f>
        <v>81009</v>
      </c>
      <c r="E3003" s="138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358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374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356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354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411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490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355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360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365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395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372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8">
        <v>44124</v>
      </c>
      <c r="B3015" s="129">
        <v>44124</v>
      </c>
      <c r="C3015" s="130" t="s">
        <v>411</v>
      </c>
      <c r="D3015" s="131">
        <f>VLOOKUP(Pag_Inicio_Corr_mas_casos[[#This Row],[Corregimiento]],Hoja3!$A$2:$D$676,4,0)</f>
        <v>91001</v>
      </c>
      <c r="E3015" s="130">
        <v>22</v>
      </c>
      <c r="F3015">
        <v>1</v>
      </c>
      <c r="G3015">
        <f>SUM(F3015:F3024)</f>
        <v>10</v>
      </c>
    </row>
    <row r="3016" spans="1:9">
      <c r="A3016" s="128">
        <v>44124</v>
      </c>
      <c r="B3016" s="129">
        <v>44124</v>
      </c>
      <c r="C3016" s="130" t="s">
        <v>367</v>
      </c>
      <c r="D3016" s="131">
        <f>VLOOKUP(Pag_Inicio_Corr_mas_casos[[#This Row],[Corregimiento]],Hoja3!$A$2:$D$676,4,0)</f>
        <v>80819</v>
      </c>
      <c r="E3016" s="130">
        <v>21</v>
      </c>
      <c r="F3016">
        <v>1</v>
      </c>
    </row>
    <row r="3017" spans="1:9">
      <c r="A3017" s="128">
        <v>44124</v>
      </c>
      <c r="B3017" s="129">
        <v>44124</v>
      </c>
      <c r="C3017" s="130" t="s">
        <v>370</v>
      </c>
      <c r="D3017" s="131">
        <f>VLOOKUP(Pag_Inicio_Corr_mas_casos[[#This Row],[Corregimiento]],Hoja3!$A$2:$D$676,4,0)</f>
        <v>80812</v>
      </c>
      <c r="E3017" s="130">
        <v>20</v>
      </c>
      <c r="F3017">
        <v>1</v>
      </c>
    </row>
    <row r="3018" spans="1:9">
      <c r="A3018" s="128">
        <v>44124</v>
      </c>
      <c r="B3018" s="129">
        <v>44124</v>
      </c>
      <c r="C3018" s="130" t="s">
        <v>366</v>
      </c>
      <c r="D3018" s="131">
        <f>VLOOKUP(Pag_Inicio_Corr_mas_casos[[#This Row],[Corregimiento]],Hoja3!$A$2:$D$676,4,0)</f>
        <v>81001</v>
      </c>
      <c r="E3018" s="130">
        <v>17</v>
      </c>
      <c r="F3018">
        <v>1</v>
      </c>
      <c r="I3018">
        <f>SUM(G3004:G3100)</f>
        <v>113</v>
      </c>
    </row>
    <row r="3019" spans="1:9">
      <c r="A3019" s="128">
        <v>44124</v>
      </c>
      <c r="B3019" s="129">
        <v>44124</v>
      </c>
      <c r="C3019" s="130" t="s">
        <v>372</v>
      </c>
      <c r="D3019" s="131">
        <f>VLOOKUP(Pag_Inicio_Corr_mas_casos[[#This Row],[Corregimiento]],Hoja3!$A$2:$D$676,4,0)</f>
        <v>40601</v>
      </c>
      <c r="E3019" s="130">
        <v>14</v>
      </c>
      <c r="F3019">
        <v>1</v>
      </c>
    </row>
    <row r="3020" spans="1:9">
      <c r="A3020" s="128">
        <v>44124</v>
      </c>
      <c r="B3020" s="129">
        <v>44124</v>
      </c>
      <c r="C3020" s="130" t="s">
        <v>401</v>
      </c>
      <c r="D3020" s="131">
        <f>VLOOKUP(Pag_Inicio_Corr_mas_casos[[#This Row],[Corregimiento]],Hoja3!$A$2:$D$676,4,0)</f>
        <v>81009</v>
      </c>
      <c r="E3020" s="130">
        <v>12</v>
      </c>
      <c r="F3020">
        <v>1</v>
      </c>
    </row>
    <row r="3021" spans="1:9">
      <c r="A3021" s="128">
        <v>44124</v>
      </c>
      <c r="B3021" s="129">
        <v>44124</v>
      </c>
      <c r="C3021" s="130" t="s">
        <v>359</v>
      </c>
      <c r="D3021" s="131">
        <f>VLOOKUP(Pag_Inicio_Corr_mas_casos[[#This Row],[Corregimiento]],Hoja3!$A$2:$D$676,4,0)</f>
        <v>80821</v>
      </c>
      <c r="E3021" s="130">
        <v>11</v>
      </c>
      <c r="F3021">
        <v>1</v>
      </c>
    </row>
    <row r="3022" spans="1:9">
      <c r="A3022" s="128">
        <v>44124</v>
      </c>
      <c r="B3022" s="129">
        <v>44124</v>
      </c>
      <c r="C3022" s="130" t="s">
        <v>374</v>
      </c>
      <c r="D3022" s="131">
        <f>VLOOKUP(Pag_Inicio_Corr_mas_casos[[#This Row],[Corregimiento]],Hoja3!$A$2:$D$676,4,0)</f>
        <v>130108</v>
      </c>
      <c r="E3022" s="130">
        <v>10</v>
      </c>
      <c r="F3022">
        <v>1</v>
      </c>
    </row>
    <row r="3023" spans="1:9">
      <c r="A3023" s="128">
        <v>44124</v>
      </c>
      <c r="B3023" s="129">
        <v>44124</v>
      </c>
      <c r="C3023" s="130" t="s">
        <v>390</v>
      </c>
      <c r="D3023" s="131">
        <f>VLOOKUP(Pag_Inicio_Corr_mas_casos[[#This Row],[Corregimiento]],Hoja3!$A$2:$D$676,4,0)</f>
        <v>80826</v>
      </c>
      <c r="E3023" s="130">
        <v>10</v>
      </c>
      <c r="F3023">
        <v>1</v>
      </c>
    </row>
    <row r="3024" spans="1:9">
      <c r="A3024" s="128">
        <v>44124</v>
      </c>
      <c r="B3024" s="129">
        <v>44124</v>
      </c>
      <c r="C3024" s="130" t="s">
        <v>363</v>
      </c>
      <c r="D3024" s="131">
        <f>VLOOKUP(Pag_Inicio_Corr_mas_casos[[#This Row],[Corregimiento]],Hoja3!$A$2:$D$676,4,0)</f>
        <v>80817</v>
      </c>
      <c r="E3024" s="130">
        <v>10</v>
      </c>
      <c r="F3024">
        <v>1</v>
      </c>
    </row>
    <row r="3025" spans="1:7">
      <c r="A3025" s="101" t="s">
        <v>548</v>
      </c>
      <c r="B3025" s="100">
        <v>44125</v>
      </c>
      <c r="C3025" s="101" t="s">
        <v>370</v>
      </c>
      <c r="D3025" s="102">
        <f>VLOOKUP(Pag_Inicio_Corr_mas_casos[[#This Row],[Corregimiento]],Hoja3!$A$2:$D$676,4,0)</f>
        <v>80812</v>
      </c>
      <c r="E3025" s="101">
        <v>26</v>
      </c>
      <c r="F3025">
        <v>1</v>
      </c>
      <c r="G3025">
        <f>SUM(F3025:F3040)</f>
        <v>16</v>
      </c>
    </row>
    <row r="3026" spans="1:7">
      <c r="A3026" s="101" t="s">
        <v>548</v>
      </c>
      <c r="B3026" s="100">
        <v>44125</v>
      </c>
      <c r="C3026" s="101" t="s">
        <v>366</v>
      </c>
      <c r="D3026" s="102">
        <f>VLOOKUP(Pag_Inicio_Corr_mas_casos[[#This Row],[Corregimiento]],Hoja3!$A$2:$D$676,4,0)</f>
        <v>81001</v>
      </c>
      <c r="E3026" s="101">
        <v>19</v>
      </c>
      <c r="F3026">
        <v>1</v>
      </c>
    </row>
    <row r="3027" spans="1:7">
      <c r="A3027" s="101" t="s">
        <v>548</v>
      </c>
      <c r="B3027" s="100">
        <v>44125</v>
      </c>
      <c r="C3027" s="101" t="s">
        <v>380</v>
      </c>
      <c r="D3027" s="102">
        <f>VLOOKUP(Pag_Inicio_Corr_mas_casos[[#This Row],[Corregimiento]],Hoja3!$A$2:$D$676,4,0)</f>
        <v>80813</v>
      </c>
      <c r="E3027" s="101">
        <v>19</v>
      </c>
      <c r="F3027">
        <v>1</v>
      </c>
    </row>
    <row r="3028" spans="1:7">
      <c r="A3028" s="101" t="s">
        <v>548</v>
      </c>
      <c r="B3028" s="100">
        <v>44125</v>
      </c>
      <c r="C3028" s="101" t="s">
        <v>367</v>
      </c>
      <c r="D3028" s="102">
        <f>VLOOKUP(Pag_Inicio_Corr_mas_casos[[#This Row],[Corregimiento]],Hoja3!$A$2:$D$676,4,0)</f>
        <v>80819</v>
      </c>
      <c r="E3028" s="101">
        <v>16</v>
      </c>
      <c r="F3028">
        <v>1</v>
      </c>
    </row>
    <row r="3029" spans="1:7">
      <c r="A3029" s="101" t="s">
        <v>548</v>
      </c>
      <c r="B3029" s="100">
        <v>44125</v>
      </c>
      <c r="C3029" s="101" t="s">
        <v>362</v>
      </c>
      <c r="D3029" s="102">
        <f>VLOOKUP(Pag_Inicio_Corr_mas_casos[[#This Row],[Corregimiento]],Hoja3!$A$2:$D$676,4,0)</f>
        <v>80816</v>
      </c>
      <c r="E3029" s="101">
        <v>15</v>
      </c>
      <c r="F3029">
        <v>1</v>
      </c>
    </row>
    <row r="3030" spans="1:7">
      <c r="A3030" s="101" t="s">
        <v>548</v>
      </c>
      <c r="B3030" s="100">
        <v>44125</v>
      </c>
      <c r="C3030" s="101" t="s">
        <v>541</v>
      </c>
      <c r="D3030" s="102">
        <f>VLOOKUP(Pag_Inicio_Corr_mas_casos[[#This Row],[Corregimiento]],Hoja3!$A$2:$D$676,4,0)</f>
        <v>91007</v>
      </c>
      <c r="E3030" s="101">
        <v>14</v>
      </c>
      <c r="F3030">
        <v>1</v>
      </c>
    </row>
    <row r="3031" spans="1:7">
      <c r="A3031" s="101" t="s">
        <v>548</v>
      </c>
      <c r="B3031" s="100">
        <v>44125</v>
      </c>
      <c r="C3031" s="101" t="s">
        <v>368</v>
      </c>
      <c r="D3031" s="102">
        <f>VLOOKUP(Pag_Inicio_Corr_mas_casos[[#This Row],[Corregimiento]],Hoja3!$A$2:$D$676,4,0)</f>
        <v>130107</v>
      </c>
      <c r="E3031" s="101">
        <v>14</v>
      </c>
      <c r="F3031">
        <v>1</v>
      </c>
    </row>
    <row r="3032" spans="1:7">
      <c r="A3032" s="101" t="s">
        <v>548</v>
      </c>
      <c r="B3032" s="100">
        <v>44125</v>
      </c>
      <c r="C3032" s="101" t="s">
        <v>490</v>
      </c>
      <c r="D3032" s="102">
        <f>VLOOKUP(Pag_Inicio_Corr_mas_casos[[#This Row],[Corregimiento]],Hoja3!$A$2:$D$676,4,0)</f>
        <v>91101</v>
      </c>
      <c r="E3032" s="101">
        <v>14</v>
      </c>
      <c r="F3032">
        <v>1</v>
      </c>
    </row>
    <row r="3033" spans="1:7">
      <c r="A3033" s="101" t="s">
        <v>548</v>
      </c>
      <c r="B3033" s="100">
        <v>44125</v>
      </c>
      <c r="C3033" s="101" t="s">
        <v>384</v>
      </c>
      <c r="D3033" s="102">
        <f>VLOOKUP(Pag_Inicio_Corr_mas_casos[[#This Row],[Corregimiento]],Hoja3!$A$2:$D$676,4,0)</f>
        <v>80820</v>
      </c>
      <c r="E3033" s="101">
        <v>13</v>
      </c>
      <c r="F3033">
        <v>1</v>
      </c>
    </row>
    <row r="3034" spans="1:7">
      <c r="A3034" s="101" t="s">
        <v>548</v>
      </c>
      <c r="B3034" s="100">
        <v>44125</v>
      </c>
      <c r="C3034" s="101" t="s">
        <v>354</v>
      </c>
      <c r="D3034" s="102">
        <f>VLOOKUP(Pag_Inicio_Corr_mas_casos[[#This Row],[Corregimiento]],Hoja3!$A$2:$D$676,4,0)</f>
        <v>130101</v>
      </c>
      <c r="E3034" s="101">
        <v>13</v>
      </c>
      <c r="F3034">
        <v>1</v>
      </c>
    </row>
    <row r="3035" spans="1:7">
      <c r="A3035" s="101" t="s">
        <v>548</v>
      </c>
      <c r="B3035" s="100">
        <v>44125</v>
      </c>
      <c r="C3035" s="101" t="s">
        <v>363</v>
      </c>
      <c r="D3035" s="102">
        <f>VLOOKUP(Pag_Inicio_Corr_mas_casos[[#This Row],[Corregimiento]],Hoja3!$A$2:$D$676,4,0)</f>
        <v>80817</v>
      </c>
      <c r="E3035" s="101">
        <v>12</v>
      </c>
      <c r="F3035">
        <v>1</v>
      </c>
    </row>
    <row r="3036" spans="1:7">
      <c r="A3036" s="101" t="s">
        <v>548</v>
      </c>
      <c r="B3036" s="100">
        <v>44125</v>
      </c>
      <c r="C3036" s="101" t="s">
        <v>387</v>
      </c>
      <c r="D3036" s="102">
        <f>VLOOKUP(Pag_Inicio_Corr_mas_casos[[#This Row],[Corregimiento]],Hoja3!$A$2:$D$676,4,0)</f>
        <v>80811</v>
      </c>
      <c r="E3036" s="101">
        <v>12</v>
      </c>
      <c r="F3036">
        <v>1</v>
      </c>
    </row>
    <row r="3037" spans="1:7">
      <c r="A3037" s="101" t="s">
        <v>548</v>
      </c>
      <c r="B3037" s="100">
        <v>44125</v>
      </c>
      <c r="C3037" s="101" t="s">
        <v>406</v>
      </c>
      <c r="D3037" s="102">
        <f>VLOOKUP(Pag_Inicio_Corr_mas_casos[[#This Row],[Corregimiento]],Hoja3!$A$2:$D$676,4,0)</f>
        <v>80807</v>
      </c>
      <c r="E3037" s="101">
        <v>12</v>
      </c>
      <c r="F3037">
        <v>1</v>
      </c>
    </row>
    <row r="3038" spans="1:7">
      <c r="A3038" s="101" t="s">
        <v>548</v>
      </c>
      <c r="B3038" s="100">
        <v>44125</v>
      </c>
      <c r="C3038" s="101" t="s">
        <v>356</v>
      </c>
      <c r="D3038" s="102">
        <f>VLOOKUP(Pag_Inicio_Corr_mas_casos[[#This Row],[Corregimiento]],Hoja3!$A$2:$D$676,4,0)</f>
        <v>130106</v>
      </c>
      <c r="E3038" s="101">
        <v>12</v>
      </c>
      <c r="F3038">
        <v>1</v>
      </c>
    </row>
    <row r="3039" spans="1:7">
      <c r="A3039" s="101" t="s">
        <v>548</v>
      </c>
      <c r="B3039" s="100">
        <v>44125</v>
      </c>
      <c r="C3039" s="101" t="s">
        <v>411</v>
      </c>
      <c r="D3039" s="102">
        <f>VLOOKUP(Pag_Inicio_Corr_mas_casos[[#This Row],[Corregimiento]],Hoja3!$A$2:$D$676,4,0)</f>
        <v>91001</v>
      </c>
      <c r="E3039" s="101">
        <v>11</v>
      </c>
      <c r="F3039">
        <v>1</v>
      </c>
    </row>
    <row r="3040" spans="1:7">
      <c r="A3040" s="101" t="s">
        <v>548</v>
      </c>
      <c r="B3040" s="100">
        <v>44125</v>
      </c>
      <c r="C3040" s="101" t="s">
        <v>372</v>
      </c>
      <c r="D3040" s="102">
        <f>VLOOKUP(Pag_Inicio_Corr_mas_casos[[#This Row],[Corregimiento]],Hoja3!$A$2:$D$676,4,0)</f>
        <v>40601</v>
      </c>
      <c r="E3040" s="101">
        <v>11</v>
      </c>
      <c r="F3040">
        <v>1</v>
      </c>
    </row>
    <row r="3041" spans="1:7">
      <c r="A3041" s="91">
        <v>44126</v>
      </c>
      <c r="B3041" s="92">
        <v>44126</v>
      </c>
      <c r="C3041" s="93" t="s">
        <v>358</v>
      </c>
      <c r="D3041" s="94">
        <f>VLOOKUP(Pag_Inicio_Corr_mas_casos[[#This Row],[Corregimiento]],Hoja3!$A$2:$D$676,4,0)</f>
        <v>130102</v>
      </c>
      <c r="E3041" s="93">
        <v>29</v>
      </c>
      <c r="F3041">
        <v>1</v>
      </c>
      <c r="G3041">
        <f>SUM(F3041:F3063)</f>
        <v>23</v>
      </c>
    </row>
    <row r="3042" spans="1:7">
      <c r="A3042" s="91">
        <v>44126</v>
      </c>
      <c r="B3042" s="92">
        <v>44126</v>
      </c>
      <c r="C3042" s="93" t="s">
        <v>354</v>
      </c>
      <c r="D3042" s="94">
        <f>VLOOKUP(Pag_Inicio_Corr_mas_casos[[#This Row],[Corregimiento]],Hoja3!$A$2:$D$676,4,0)</f>
        <v>130101</v>
      </c>
      <c r="E3042" s="93">
        <v>18</v>
      </c>
      <c r="F3042">
        <v>1</v>
      </c>
    </row>
    <row r="3043" spans="1:7">
      <c r="A3043" s="91">
        <v>44126</v>
      </c>
      <c r="B3043" s="92">
        <v>44126</v>
      </c>
      <c r="C3043" s="93" t="s">
        <v>355</v>
      </c>
      <c r="D3043" s="94">
        <f>VLOOKUP(Pag_Inicio_Corr_mas_casos[[#This Row],[Corregimiento]],Hoja3!$A$2:$D$676,4,0)</f>
        <v>81002</v>
      </c>
      <c r="E3043" s="93">
        <v>18</v>
      </c>
      <c r="F3043">
        <v>1</v>
      </c>
    </row>
    <row r="3044" spans="1:7">
      <c r="A3044" s="91">
        <v>44126</v>
      </c>
      <c r="B3044" s="92">
        <v>44126</v>
      </c>
      <c r="C3044" s="93" t="s">
        <v>359</v>
      </c>
      <c r="D3044" s="94">
        <f>VLOOKUP(Pag_Inicio_Corr_mas_casos[[#This Row],[Corregimiento]],Hoja3!$A$2:$D$676,4,0)</f>
        <v>80821</v>
      </c>
      <c r="E3044" s="93">
        <v>17</v>
      </c>
      <c r="F3044">
        <v>1</v>
      </c>
    </row>
    <row r="3045" spans="1:7">
      <c r="A3045" s="91">
        <v>44126</v>
      </c>
      <c r="B3045" s="92">
        <v>44126</v>
      </c>
      <c r="C3045" s="93" t="s">
        <v>374</v>
      </c>
      <c r="D3045" s="94">
        <f>VLOOKUP(Pag_Inicio_Corr_mas_casos[[#This Row],[Corregimiento]],Hoja3!$A$2:$D$676,4,0)</f>
        <v>130108</v>
      </c>
      <c r="E3045" s="93">
        <v>16</v>
      </c>
      <c r="F3045">
        <v>1</v>
      </c>
    </row>
    <row r="3046" spans="1:7">
      <c r="A3046" s="91">
        <v>44126</v>
      </c>
      <c r="B3046" s="92">
        <v>44126</v>
      </c>
      <c r="C3046" s="93" t="s">
        <v>370</v>
      </c>
      <c r="D3046" s="94">
        <f>VLOOKUP(Pag_Inicio_Corr_mas_casos[[#This Row],[Corregimiento]],Hoja3!$A$2:$D$676,4,0)</f>
        <v>80812</v>
      </c>
      <c r="E3046" s="93">
        <v>16</v>
      </c>
      <c r="F3046">
        <v>1</v>
      </c>
    </row>
    <row r="3047" spans="1:7">
      <c r="A3047" s="91">
        <v>44126</v>
      </c>
      <c r="B3047" s="92">
        <v>44126</v>
      </c>
      <c r="C3047" s="93" t="s">
        <v>367</v>
      </c>
      <c r="D3047" s="94">
        <f>VLOOKUP(Pag_Inicio_Corr_mas_casos[[#This Row],[Corregimiento]],Hoja3!$A$2:$D$676,4,0)</f>
        <v>80819</v>
      </c>
      <c r="E3047" s="93">
        <v>16</v>
      </c>
      <c r="F3047">
        <v>1</v>
      </c>
    </row>
    <row r="3048" spans="1:7">
      <c r="A3048" s="91">
        <v>44126</v>
      </c>
      <c r="B3048" s="92">
        <v>44126</v>
      </c>
      <c r="C3048" s="93" t="s">
        <v>364</v>
      </c>
      <c r="D3048" s="94">
        <f>VLOOKUP(Pag_Inicio_Corr_mas_casos[[#This Row],[Corregimiento]],Hoja3!$A$2:$D$676,4,0)</f>
        <v>80822</v>
      </c>
      <c r="E3048" s="93">
        <v>15</v>
      </c>
      <c r="F3048">
        <v>1</v>
      </c>
    </row>
    <row r="3049" spans="1:7">
      <c r="A3049" s="91">
        <v>44126</v>
      </c>
      <c r="B3049" s="92">
        <v>44126</v>
      </c>
      <c r="C3049" s="93" t="s">
        <v>360</v>
      </c>
      <c r="D3049" s="94">
        <f>VLOOKUP(Pag_Inicio_Corr_mas_casos[[#This Row],[Corregimiento]],Hoja3!$A$2:$D$676,4,0)</f>
        <v>81007</v>
      </c>
      <c r="E3049" s="93">
        <v>15</v>
      </c>
      <c r="F3049">
        <v>1</v>
      </c>
    </row>
    <row r="3050" spans="1:7">
      <c r="A3050" s="91">
        <v>44126</v>
      </c>
      <c r="B3050" s="92">
        <v>44126</v>
      </c>
      <c r="C3050" s="93" t="s">
        <v>530</v>
      </c>
      <c r="D3050" s="94">
        <f>VLOOKUP(Pag_Inicio_Corr_mas_casos[[#This Row],[Corregimiento]],Hoja3!$A$2:$D$676,4,0)</f>
        <v>91011</v>
      </c>
      <c r="E3050" s="93">
        <v>15</v>
      </c>
      <c r="F3050">
        <v>1</v>
      </c>
    </row>
    <row r="3051" spans="1:7">
      <c r="A3051" s="91">
        <v>44126</v>
      </c>
      <c r="B3051" s="92">
        <v>44126</v>
      </c>
      <c r="C3051" s="93" t="s">
        <v>356</v>
      </c>
      <c r="D3051" s="94">
        <f>VLOOKUP(Pag_Inicio_Corr_mas_casos[[#This Row],[Corregimiento]],Hoja3!$A$2:$D$676,4,0)</f>
        <v>130106</v>
      </c>
      <c r="E3051" s="93">
        <v>15</v>
      </c>
      <c r="F3051">
        <v>1</v>
      </c>
    </row>
    <row r="3052" spans="1:7">
      <c r="A3052" s="91">
        <v>44126</v>
      </c>
      <c r="B3052" s="92">
        <v>44126</v>
      </c>
      <c r="C3052" s="93" t="s">
        <v>406</v>
      </c>
      <c r="D3052" s="94">
        <f>VLOOKUP(Pag_Inicio_Corr_mas_casos[[#This Row],[Corregimiento]],Hoja3!$A$2:$D$676,4,0)</f>
        <v>80807</v>
      </c>
      <c r="E3052" s="93">
        <v>14</v>
      </c>
      <c r="F3052">
        <v>1</v>
      </c>
    </row>
    <row r="3053" spans="1:7">
      <c r="A3053" s="91">
        <v>44126</v>
      </c>
      <c r="B3053" s="92">
        <v>44126</v>
      </c>
      <c r="C3053" s="93" t="s">
        <v>549</v>
      </c>
      <c r="D3053" s="94">
        <f>VLOOKUP(Pag_Inicio_Corr_mas_casos[[#This Row],[Corregimiento]],Hoja3!$A$2:$D$676,4,0)</f>
        <v>90512</v>
      </c>
      <c r="E3053" s="93">
        <v>14</v>
      </c>
      <c r="F3053">
        <v>1</v>
      </c>
    </row>
    <row r="3054" spans="1:7">
      <c r="A3054" s="91">
        <v>44126</v>
      </c>
      <c r="B3054" s="92">
        <v>44126</v>
      </c>
      <c r="C3054" s="93" t="s">
        <v>372</v>
      </c>
      <c r="D3054" s="94">
        <f>VLOOKUP(Pag_Inicio_Corr_mas_casos[[#This Row],[Corregimiento]],Hoja3!$A$2:$D$676,4,0)</f>
        <v>40601</v>
      </c>
      <c r="E3054" s="93">
        <v>13</v>
      </c>
      <c r="F3054">
        <v>1</v>
      </c>
    </row>
    <row r="3055" spans="1:7">
      <c r="A3055" s="91">
        <v>44126</v>
      </c>
      <c r="B3055" s="92">
        <v>44126</v>
      </c>
      <c r="C3055" s="93" t="s">
        <v>380</v>
      </c>
      <c r="D3055" s="94">
        <f>VLOOKUP(Pag_Inicio_Corr_mas_casos[[#This Row],[Corregimiento]],Hoja3!$A$2:$D$676,4,0)</f>
        <v>80813</v>
      </c>
      <c r="E3055" s="93">
        <v>13</v>
      </c>
      <c r="F3055">
        <v>1</v>
      </c>
    </row>
    <row r="3056" spans="1:7">
      <c r="A3056" s="91">
        <v>44126</v>
      </c>
      <c r="B3056" s="92">
        <v>44126</v>
      </c>
      <c r="C3056" s="93" t="s">
        <v>395</v>
      </c>
      <c r="D3056" s="94">
        <f>VLOOKUP(Pag_Inicio_Corr_mas_casos[[#This Row],[Corregimiento]],Hoja3!$A$2:$D$676,4,0)</f>
        <v>80809</v>
      </c>
      <c r="E3056" s="93">
        <v>13</v>
      </c>
      <c r="F3056">
        <v>1</v>
      </c>
    </row>
    <row r="3057" spans="1:7">
      <c r="A3057" s="91">
        <v>44126</v>
      </c>
      <c r="B3057" s="92">
        <v>44126</v>
      </c>
      <c r="C3057" s="93" t="s">
        <v>411</v>
      </c>
      <c r="D3057" s="94">
        <f>VLOOKUP(Pag_Inicio_Corr_mas_casos[[#This Row],[Corregimiento]],Hoja3!$A$2:$D$676,4,0)</f>
        <v>91001</v>
      </c>
      <c r="E3057" s="93">
        <v>13</v>
      </c>
      <c r="F3057">
        <v>1</v>
      </c>
    </row>
    <row r="3058" spans="1:7">
      <c r="A3058" s="91">
        <v>44126</v>
      </c>
      <c r="B3058" s="92">
        <v>44126</v>
      </c>
      <c r="C3058" s="93" t="s">
        <v>390</v>
      </c>
      <c r="D3058" s="94">
        <f>VLOOKUP(Pag_Inicio_Corr_mas_casos[[#This Row],[Corregimiento]],Hoja3!$A$2:$D$676,4,0)</f>
        <v>80826</v>
      </c>
      <c r="E3058" s="93">
        <v>12</v>
      </c>
      <c r="F3058">
        <v>1</v>
      </c>
    </row>
    <row r="3059" spans="1:7">
      <c r="A3059" s="91">
        <v>44126</v>
      </c>
      <c r="B3059" s="92">
        <v>44126</v>
      </c>
      <c r="C3059" s="93" t="s">
        <v>401</v>
      </c>
      <c r="D3059" s="94">
        <f>VLOOKUP(Pag_Inicio_Corr_mas_casos[[#This Row],[Corregimiento]],Hoja3!$A$2:$D$676,4,0)</f>
        <v>81009</v>
      </c>
      <c r="E3059" s="93">
        <v>12</v>
      </c>
      <c r="F3059">
        <v>1</v>
      </c>
    </row>
    <row r="3060" spans="1:7">
      <c r="A3060" s="91">
        <v>44126</v>
      </c>
      <c r="B3060" s="92">
        <v>44126</v>
      </c>
      <c r="C3060" s="93" t="s">
        <v>362</v>
      </c>
      <c r="D3060" s="94">
        <f>VLOOKUP(Pag_Inicio_Corr_mas_casos[[#This Row],[Corregimiento]],Hoja3!$A$2:$D$676,4,0)</f>
        <v>80816</v>
      </c>
      <c r="E3060" s="93">
        <v>11</v>
      </c>
      <c r="F3060">
        <v>1</v>
      </c>
    </row>
    <row r="3061" spans="1:7">
      <c r="A3061" s="91">
        <v>44126</v>
      </c>
      <c r="B3061" s="92">
        <v>44126</v>
      </c>
      <c r="C3061" s="93" t="s">
        <v>361</v>
      </c>
      <c r="D3061" s="94">
        <f>VLOOKUP(Pag_Inicio_Corr_mas_casos[[#This Row],[Corregimiento]],Hoja3!$A$2:$D$676,4,0)</f>
        <v>81008</v>
      </c>
      <c r="E3061" s="93">
        <v>11</v>
      </c>
      <c r="F3061">
        <v>1</v>
      </c>
    </row>
    <row r="3062" spans="1:7">
      <c r="A3062" s="91">
        <v>44126</v>
      </c>
      <c r="B3062" s="92">
        <v>44126</v>
      </c>
      <c r="C3062" s="93" t="s">
        <v>399</v>
      </c>
      <c r="D3062" s="94">
        <f>VLOOKUP(Pag_Inicio_Corr_mas_casos[[#This Row],[Corregimiento]],Hoja3!$A$2:$D$676,4,0)</f>
        <v>130717</v>
      </c>
      <c r="E3062" s="93">
        <v>11</v>
      </c>
      <c r="F3062">
        <v>1</v>
      </c>
    </row>
    <row r="3063" spans="1:7">
      <c r="A3063" s="91">
        <v>44126</v>
      </c>
      <c r="B3063" s="92">
        <v>44126</v>
      </c>
      <c r="C3063" s="93" t="s">
        <v>490</v>
      </c>
      <c r="D3063" s="94">
        <f>VLOOKUP(Pag_Inicio_Corr_mas_casos[[#This Row],[Corregimiento]],Hoja3!$A$2:$D$676,4,0)</f>
        <v>91101</v>
      </c>
      <c r="E3063" s="93">
        <v>11</v>
      </c>
      <c r="F3063">
        <v>1</v>
      </c>
    </row>
    <row r="3064" spans="1:7">
      <c r="A3064" s="103">
        <v>44127</v>
      </c>
      <c r="B3064" s="104">
        <v>44127</v>
      </c>
      <c r="C3064" s="105" t="s">
        <v>395</v>
      </c>
      <c r="D3064" s="106">
        <f>VLOOKUP(Pag_Inicio_Corr_mas_casos[[#This Row],[Corregimiento]],Hoja3!$A$2:$D$676,4,0)</f>
        <v>80809</v>
      </c>
      <c r="E3064" s="105">
        <v>27</v>
      </c>
      <c r="F3064">
        <v>1</v>
      </c>
      <c r="G3064">
        <f>SUM(F3064:F3083)</f>
        <v>20</v>
      </c>
    </row>
    <row r="3065" spans="1:7">
      <c r="A3065" s="103">
        <v>44127</v>
      </c>
      <c r="B3065" s="104">
        <v>44127</v>
      </c>
      <c r="C3065" s="105" t="s">
        <v>364</v>
      </c>
      <c r="D3065" s="106">
        <f>VLOOKUP(Pag_Inicio_Corr_mas_casos[[#This Row],[Corregimiento]],Hoja3!$A$2:$D$676,4,0)</f>
        <v>80822</v>
      </c>
      <c r="E3065" s="105">
        <v>22</v>
      </c>
      <c r="F3065">
        <v>1</v>
      </c>
    </row>
    <row r="3066" spans="1:7">
      <c r="A3066" s="103">
        <v>44127</v>
      </c>
      <c r="B3066" s="104">
        <v>44127</v>
      </c>
      <c r="C3066" s="105" t="s">
        <v>355</v>
      </c>
      <c r="D3066" s="106">
        <f>VLOOKUP(Pag_Inicio_Corr_mas_casos[[#This Row],[Corregimiento]],Hoja3!$A$2:$D$676,4,0)</f>
        <v>81002</v>
      </c>
      <c r="E3066" s="105">
        <v>22</v>
      </c>
      <c r="F3066">
        <v>1</v>
      </c>
    </row>
    <row r="3067" spans="1:7">
      <c r="A3067" s="103">
        <v>44127</v>
      </c>
      <c r="B3067" s="104">
        <v>44127</v>
      </c>
      <c r="C3067" s="105" t="s">
        <v>370</v>
      </c>
      <c r="D3067" s="106">
        <f>VLOOKUP(Pag_Inicio_Corr_mas_casos[[#This Row],[Corregimiento]],Hoja3!$A$2:$D$676,4,0)</f>
        <v>80812</v>
      </c>
      <c r="E3067" s="105">
        <v>19</v>
      </c>
      <c r="F3067">
        <v>1</v>
      </c>
    </row>
    <row r="3068" spans="1:7">
      <c r="A3068" s="103">
        <v>44127</v>
      </c>
      <c r="B3068" s="104">
        <v>44127</v>
      </c>
      <c r="C3068" s="105" t="s">
        <v>359</v>
      </c>
      <c r="D3068" s="106">
        <f>VLOOKUP(Pag_Inicio_Corr_mas_casos[[#This Row],[Corregimiento]],Hoja3!$A$2:$D$676,4,0)</f>
        <v>80821</v>
      </c>
      <c r="E3068" s="105">
        <v>16</v>
      </c>
      <c r="F3068">
        <v>1</v>
      </c>
    </row>
    <row r="3069" spans="1:7">
      <c r="A3069" s="103">
        <v>44127</v>
      </c>
      <c r="B3069" s="104">
        <v>44127</v>
      </c>
      <c r="C3069" s="105" t="s">
        <v>510</v>
      </c>
      <c r="D3069" s="106">
        <f>VLOOKUP(Pag_Inicio_Corr_mas_casos[[#This Row],[Corregimiento]],Hoja3!$A$2:$D$676,4,0)</f>
        <v>70211</v>
      </c>
      <c r="E3069" s="105">
        <v>16</v>
      </c>
      <c r="F3069">
        <v>1</v>
      </c>
    </row>
    <row r="3070" spans="1:7">
      <c r="A3070" s="103">
        <v>44127</v>
      </c>
      <c r="B3070" s="104">
        <v>44127</v>
      </c>
      <c r="C3070" s="105" t="s">
        <v>380</v>
      </c>
      <c r="D3070" s="106">
        <f>VLOOKUP(Pag_Inicio_Corr_mas_casos[[#This Row],[Corregimiento]],Hoja3!$A$2:$D$676,4,0)</f>
        <v>80813</v>
      </c>
      <c r="E3070" s="105">
        <v>15</v>
      </c>
      <c r="F3070">
        <v>1</v>
      </c>
    </row>
    <row r="3071" spans="1:7">
      <c r="A3071" s="103">
        <v>44127</v>
      </c>
      <c r="B3071" s="104">
        <v>44127</v>
      </c>
      <c r="C3071" s="105" t="s">
        <v>385</v>
      </c>
      <c r="D3071" s="106">
        <f>VLOOKUP(Pag_Inicio_Corr_mas_casos[[#This Row],[Corregimiento]],Hoja3!$A$2:$D$676,4,0)</f>
        <v>80815</v>
      </c>
      <c r="E3071" s="105">
        <v>14</v>
      </c>
      <c r="F3071">
        <v>1</v>
      </c>
    </row>
    <row r="3072" spans="1:7">
      <c r="A3072" s="103">
        <v>44127</v>
      </c>
      <c r="B3072" s="104">
        <v>44127</v>
      </c>
      <c r="C3072" s="105" t="s">
        <v>490</v>
      </c>
      <c r="D3072" s="106">
        <f>VLOOKUP(Pag_Inicio_Corr_mas_casos[[#This Row],[Corregimiento]],Hoja3!$A$2:$D$676,4,0)</f>
        <v>91101</v>
      </c>
      <c r="E3072" s="105">
        <v>14</v>
      </c>
      <c r="F3072">
        <v>1</v>
      </c>
    </row>
    <row r="3073" spans="1:7">
      <c r="A3073" s="103">
        <v>44127</v>
      </c>
      <c r="B3073" s="104">
        <v>44127</v>
      </c>
      <c r="C3073" s="105" t="s">
        <v>406</v>
      </c>
      <c r="D3073" s="106">
        <f>VLOOKUP(Pag_Inicio_Corr_mas_casos[[#This Row],[Corregimiento]],Hoja3!$A$2:$D$676,4,0)</f>
        <v>80807</v>
      </c>
      <c r="E3073" s="105">
        <v>13</v>
      </c>
      <c r="F3073">
        <v>1</v>
      </c>
    </row>
    <row r="3074" spans="1:7">
      <c r="A3074" s="103">
        <v>44127</v>
      </c>
      <c r="B3074" s="104">
        <v>44127</v>
      </c>
      <c r="C3074" s="105" t="s">
        <v>361</v>
      </c>
      <c r="D3074" s="106">
        <f>VLOOKUP(Pag_Inicio_Corr_mas_casos[[#This Row],[Corregimiento]],Hoja3!$A$2:$D$676,4,0)</f>
        <v>81008</v>
      </c>
      <c r="E3074" s="105">
        <v>13</v>
      </c>
      <c r="F3074">
        <v>1</v>
      </c>
    </row>
    <row r="3075" spans="1:7">
      <c r="A3075" s="103">
        <v>44127</v>
      </c>
      <c r="B3075" s="104">
        <v>44127</v>
      </c>
      <c r="C3075" s="105" t="s">
        <v>411</v>
      </c>
      <c r="D3075" s="106">
        <f>VLOOKUP(Pag_Inicio_Corr_mas_casos[[#This Row],[Corregimiento]],Hoja3!$A$2:$D$676,4,0)</f>
        <v>91001</v>
      </c>
      <c r="E3075" s="105">
        <v>13</v>
      </c>
      <c r="F3075">
        <v>1</v>
      </c>
    </row>
    <row r="3076" spans="1:7">
      <c r="A3076" s="103">
        <v>44127</v>
      </c>
      <c r="B3076" s="104">
        <v>44127</v>
      </c>
      <c r="C3076" s="105" t="s">
        <v>363</v>
      </c>
      <c r="D3076" s="106">
        <f>VLOOKUP(Pag_Inicio_Corr_mas_casos[[#This Row],[Corregimiento]],Hoja3!$A$2:$D$676,4,0)</f>
        <v>80817</v>
      </c>
      <c r="E3076" s="105">
        <v>12</v>
      </c>
      <c r="F3076">
        <v>1</v>
      </c>
    </row>
    <row r="3077" spans="1:7">
      <c r="A3077" s="103">
        <v>44127</v>
      </c>
      <c r="B3077" s="104">
        <v>44127</v>
      </c>
      <c r="C3077" s="105" t="s">
        <v>401</v>
      </c>
      <c r="D3077" s="106">
        <f>VLOOKUP(Pag_Inicio_Corr_mas_casos[[#This Row],[Corregimiento]],Hoja3!$A$2:$D$676,4,0)</f>
        <v>81009</v>
      </c>
      <c r="E3077" s="105">
        <v>12</v>
      </c>
      <c r="F3077">
        <v>1</v>
      </c>
    </row>
    <row r="3078" spans="1:7">
      <c r="A3078" s="103">
        <v>44127</v>
      </c>
      <c r="B3078" s="104">
        <v>44127</v>
      </c>
      <c r="C3078" s="105" t="s">
        <v>354</v>
      </c>
      <c r="D3078" s="106">
        <f>VLOOKUP(Pag_Inicio_Corr_mas_casos[[#This Row],[Corregimiento]],Hoja3!$A$2:$D$676,4,0)</f>
        <v>130101</v>
      </c>
      <c r="E3078" s="105">
        <v>11</v>
      </c>
      <c r="F3078">
        <v>1</v>
      </c>
    </row>
    <row r="3079" spans="1:7">
      <c r="A3079" s="103">
        <v>44127</v>
      </c>
      <c r="B3079" s="104">
        <v>44127</v>
      </c>
      <c r="C3079" s="105" t="s">
        <v>372</v>
      </c>
      <c r="D3079" s="106">
        <f>VLOOKUP(Pag_Inicio_Corr_mas_casos[[#This Row],[Corregimiento]],Hoja3!$A$2:$D$676,4,0)</f>
        <v>40601</v>
      </c>
      <c r="E3079" s="105">
        <v>11</v>
      </c>
      <c r="F3079">
        <v>1</v>
      </c>
    </row>
    <row r="3080" spans="1:7">
      <c r="A3080" s="103">
        <v>44127</v>
      </c>
      <c r="B3080" s="104">
        <v>44127</v>
      </c>
      <c r="C3080" s="105" t="s">
        <v>474</v>
      </c>
      <c r="D3080" s="106">
        <f>VLOOKUP(Pag_Inicio_Corr_mas_casos[[#This Row],[Corregimiento]],Hoja3!$A$2:$D$676,4,0)</f>
        <v>40612</v>
      </c>
      <c r="E3080" s="105">
        <v>11</v>
      </c>
      <c r="F3080">
        <v>1</v>
      </c>
    </row>
    <row r="3081" spans="1:7">
      <c r="A3081" s="103">
        <v>44127</v>
      </c>
      <c r="B3081" s="104">
        <v>44127</v>
      </c>
      <c r="C3081" s="105" t="s">
        <v>358</v>
      </c>
      <c r="D3081" s="106">
        <f>VLOOKUP(Pag_Inicio_Corr_mas_casos[[#This Row],[Corregimiento]],Hoja3!$A$2:$D$676,4,0)</f>
        <v>130102</v>
      </c>
      <c r="E3081" s="105">
        <v>11</v>
      </c>
      <c r="F3081">
        <v>1</v>
      </c>
    </row>
    <row r="3082" spans="1:7">
      <c r="A3082" s="103">
        <v>44127</v>
      </c>
      <c r="B3082" s="104">
        <v>44127</v>
      </c>
      <c r="C3082" s="105" t="s">
        <v>362</v>
      </c>
      <c r="D3082" s="106">
        <f>VLOOKUP(Pag_Inicio_Corr_mas_casos[[#This Row],[Corregimiento]],Hoja3!$A$2:$D$676,4,0)</f>
        <v>80816</v>
      </c>
      <c r="E3082" s="105">
        <v>11</v>
      </c>
      <c r="F3082">
        <v>1</v>
      </c>
    </row>
    <row r="3083" spans="1:7">
      <c r="A3083" s="103">
        <v>44127</v>
      </c>
      <c r="B3083" s="104">
        <v>44127</v>
      </c>
      <c r="C3083" s="105" t="s">
        <v>356</v>
      </c>
      <c r="D3083" s="106">
        <f>VLOOKUP(Pag_Inicio_Corr_mas_casos[[#This Row],[Corregimiento]],Hoja3!$A$2:$D$676,4,0)</f>
        <v>130106</v>
      </c>
      <c r="E3083" s="105">
        <v>11</v>
      </c>
      <c r="F3083">
        <v>1</v>
      </c>
    </row>
    <row r="3084" spans="1:7">
      <c r="A3084" s="87">
        <v>44128</v>
      </c>
      <c r="B3084" s="88">
        <v>44128</v>
      </c>
      <c r="C3084" s="89" t="s">
        <v>354</v>
      </c>
      <c r="D3084" s="90">
        <f>VLOOKUP(Pag_Inicio_Corr_mas_casos[[#This Row],[Corregimiento]],Hoja3!$A$2:$D$676,4,0)</f>
        <v>130101</v>
      </c>
      <c r="E3084" s="89">
        <v>39</v>
      </c>
      <c r="F3084">
        <v>1</v>
      </c>
      <c r="G3084">
        <f>SUM(F3084:F3099)</f>
        <v>16</v>
      </c>
    </row>
    <row r="3085" spans="1:7">
      <c r="A3085" s="87">
        <v>44128</v>
      </c>
      <c r="B3085" s="88">
        <v>44128</v>
      </c>
      <c r="C3085" s="89" t="s">
        <v>490</v>
      </c>
      <c r="D3085" s="90">
        <f>VLOOKUP(Pag_Inicio_Corr_mas_casos[[#This Row],[Corregimiento]],Hoja3!$A$2:$D$676,4,0)</f>
        <v>91101</v>
      </c>
      <c r="E3085" s="89">
        <v>23</v>
      </c>
      <c r="F3085">
        <v>1</v>
      </c>
    </row>
    <row r="3086" spans="1:7">
      <c r="A3086" s="87">
        <v>44128</v>
      </c>
      <c r="B3086" s="88">
        <v>44128</v>
      </c>
      <c r="C3086" s="89" t="s">
        <v>364</v>
      </c>
      <c r="D3086" s="90">
        <f>VLOOKUP(Pag_Inicio_Corr_mas_casos[[#This Row],[Corregimiento]],Hoja3!$A$2:$D$676,4,0)</f>
        <v>80822</v>
      </c>
      <c r="E3086" s="89">
        <v>20</v>
      </c>
      <c r="F3086">
        <v>1</v>
      </c>
    </row>
    <row r="3087" spans="1:7">
      <c r="A3087" s="87">
        <v>44128</v>
      </c>
      <c r="B3087" s="88">
        <v>44128</v>
      </c>
      <c r="C3087" s="89" t="s">
        <v>365</v>
      </c>
      <c r="D3087" s="90">
        <f>VLOOKUP(Pag_Inicio_Corr_mas_casos[[#This Row],[Corregimiento]],Hoja3!$A$2:$D$676,4,0)</f>
        <v>80823</v>
      </c>
      <c r="E3087" s="89">
        <v>17</v>
      </c>
      <c r="F3087">
        <v>1</v>
      </c>
    </row>
    <row r="3088" spans="1:7">
      <c r="A3088" s="87">
        <v>44128</v>
      </c>
      <c r="B3088" s="88">
        <v>44128</v>
      </c>
      <c r="C3088" s="89" t="s">
        <v>550</v>
      </c>
      <c r="D3088" s="90">
        <f>VLOOKUP(Pag_Inicio_Corr_mas_casos[[#This Row],[Corregimiento]],Hoja3!$A$2:$D$676,4,0)</f>
        <v>60501</v>
      </c>
      <c r="E3088" s="89">
        <v>16</v>
      </c>
      <c r="F3088">
        <v>1</v>
      </c>
    </row>
    <row r="3089" spans="1:7">
      <c r="A3089" s="87">
        <v>44128</v>
      </c>
      <c r="B3089" s="88">
        <v>44128</v>
      </c>
      <c r="C3089" s="89" t="s">
        <v>370</v>
      </c>
      <c r="D3089" s="90">
        <f>VLOOKUP(Pag_Inicio_Corr_mas_casos[[#This Row],[Corregimiento]],Hoja3!$A$2:$D$676,4,0)</f>
        <v>80812</v>
      </c>
      <c r="E3089" s="89">
        <v>15</v>
      </c>
      <c r="F3089">
        <v>1</v>
      </c>
    </row>
    <row r="3090" spans="1:7">
      <c r="A3090" s="87">
        <v>44128</v>
      </c>
      <c r="B3090" s="88">
        <v>44128</v>
      </c>
      <c r="C3090" s="89" t="s">
        <v>356</v>
      </c>
      <c r="D3090" s="90">
        <f>VLOOKUP(Pag_Inicio_Corr_mas_casos[[#This Row],[Corregimiento]],Hoja3!$A$2:$D$676,4,0)</f>
        <v>130106</v>
      </c>
      <c r="E3090" s="89">
        <v>15</v>
      </c>
      <c r="F3090">
        <v>1</v>
      </c>
    </row>
    <row r="3091" spans="1:7">
      <c r="A3091" s="87">
        <v>44128</v>
      </c>
      <c r="B3091" s="88">
        <v>44128</v>
      </c>
      <c r="C3091" s="89" t="s">
        <v>419</v>
      </c>
      <c r="D3091" s="90">
        <f>VLOOKUP(Pag_Inicio_Corr_mas_casos[[#This Row],[Corregimiento]],Hoja3!$A$2:$D$676,4,0)</f>
        <v>20207</v>
      </c>
      <c r="E3091" s="89">
        <v>14</v>
      </c>
      <c r="F3091">
        <v>1</v>
      </c>
    </row>
    <row r="3092" spans="1:7">
      <c r="A3092" s="87">
        <v>44128</v>
      </c>
      <c r="B3092" s="88">
        <v>44128</v>
      </c>
      <c r="C3092" s="89" t="s">
        <v>363</v>
      </c>
      <c r="D3092" s="90">
        <f>VLOOKUP(Pag_Inicio_Corr_mas_casos[[#This Row],[Corregimiento]],Hoja3!$A$2:$D$676,4,0)</f>
        <v>80817</v>
      </c>
      <c r="E3092" s="89">
        <v>13</v>
      </c>
      <c r="F3092">
        <v>1</v>
      </c>
    </row>
    <row r="3093" spans="1:7">
      <c r="A3093" s="87">
        <v>44128</v>
      </c>
      <c r="B3093" s="88">
        <v>44128</v>
      </c>
      <c r="C3093" s="89" t="s">
        <v>368</v>
      </c>
      <c r="D3093" s="90">
        <f>VLOOKUP(Pag_Inicio_Corr_mas_casos[[#This Row],[Corregimiento]],Hoja3!$A$2:$D$676,4,0)</f>
        <v>130107</v>
      </c>
      <c r="E3093" s="89">
        <v>12</v>
      </c>
      <c r="F3093">
        <v>1</v>
      </c>
    </row>
    <row r="3094" spans="1:7">
      <c r="A3094" s="87">
        <v>44128</v>
      </c>
      <c r="B3094" s="88">
        <v>44128</v>
      </c>
      <c r="C3094" s="89" t="s">
        <v>367</v>
      </c>
      <c r="D3094" s="90">
        <f>VLOOKUP(Pag_Inicio_Corr_mas_casos[[#This Row],[Corregimiento]],Hoja3!$A$2:$D$676,4,0)</f>
        <v>80819</v>
      </c>
      <c r="E3094" s="89">
        <v>12</v>
      </c>
      <c r="F3094">
        <v>1</v>
      </c>
    </row>
    <row r="3095" spans="1:7">
      <c r="A3095" s="87">
        <v>44128</v>
      </c>
      <c r="B3095" s="88">
        <v>44128</v>
      </c>
      <c r="C3095" s="89" t="s">
        <v>539</v>
      </c>
      <c r="D3095" s="90">
        <f>VLOOKUP(Pag_Inicio_Corr_mas_casos[[#This Row],[Corregimiento]],Hoja3!$A$2:$D$676,4,0)</f>
        <v>70408</v>
      </c>
      <c r="E3095" s="89">
        <v>11</v>
      </c>
      <c r="F3095">
        <v>1</v>
      </c>
    </row>
    <row r="3096" spans="1:7">
      <c r="A3096" s="87">
        <v>44128</v>
      </c>
      <c r="B3096" s="88">
        <v>44128</v>
      </c>
      <c r="C3096" s="89" t="s">
        <v>551</v>
      </c>
      <c r="D3096" s="90">
        <f>VLOOKUP(Pag_Inicio_Corr_mas_casos[[#This Row],[Corregimiento]],Hoja3!$A$2:$D$676,4,0)</f>
        <v>40515</v>
      </c>
      <c r="E3096" s="89">
        <v>11</v>
      </c>
      <c r="F3096">
        <v>1</v>
      </c>
    </row>
    <row r="3097" spans="1:7">
      <c r="A3097" s="87">
        <v>44128</v>
      </c>
      <c r="B3097" s="88">
        <v>44128</v>
      </c>
      <c r="C3097" s="89" t="s">
        <v>374</v>
      </c>
      <c r="D3097" s="90">
        <f>VLOOKUP(Pag_Inicio_Corr_mas_casos[[#This Row],[Corregimiento]],Hoja3!$A$2:$D$676,4,0)</f>
        <v>130108</v>
      </c>
      <c r="E3097" s="89">
        <v>10</v>
      </c>
      <c r="F3097">
        <v>1</v>
      </c>
    </row>
    <row r="3098" spans="1:7">
      <c r="A3098" s="87">
        <v>44128</v>
      </c>
      <c r="B3098" s="88">
        <v>44128</v>
      </c>
      <c r="C3098" s="89" t="s">
        <v>385</v>
      </c>
      <c r="D3098" s="90">
        <f>VLOOKUP(Pag_Inicio_Corr_mas_casos[[#This Row],[Corregimiento]],Hoja3!$A$2:$D$676,4,0)</f>
        <v>80815</v>
      </c>
      <c r="E3098" s="89">
        <v>10</v>
      </c>
      <c r="F3098">
        <v>1</v>
      </c>
    </row>
    <row r="3099" spans="1:7">
      <c r="A3099" s="87">
        <v>44128</v>
      </c>
      <c r="B3099" s="88">
        <v>44128</v>
      </c>
      <c r="C3099" s="89" t="s">
        <v>358</v>
      </c>
      <c r="D3099" s="90">
        <f>VLOOKUP(Pag_Inicio_Corr_mas_casos[[#This Row],[Corregimiento]],Hoja3!$A$2:$D$676,4,0)</f>
        <v>130102</v>
      </c>
      <c r="E3099" s="89">
        <v>10</v>
      </c>
      <c r="F3099">
        <v>1</v>
      </c>
    </row>
    <row r="3100" spans="1:7">
      <c r="A3100" s="140">
        <v>44129</v>
      </c>
      <c r="B3100" s="141">
        <v>44129</v>
      </c>
      <c r="C3100" s="142" t="s">
        <v>395</v>
      </c>
      <c r="D3100" s="143">
        <f>VLOOKUP(Pag_Inicio_Corr_mas_casos[[#This Row],[Corregimiento]],Hoja3!$A$2:$D$676,4,0)</f>
        <v>80809</v>
      </c>
      <c r="E3100" s="142">
        <v>24</v>
      </c>
      <c r="F3100">
        <v>1</v>
      </c>
      <c r="G3100">
        <f>SUM(F3100:F3116)</f>
        <v>17</v>
      </c>
    </row>
    <row r="3101" spans="1:7">
      <c r="A3101" s="140">
        <v>44129</v>
      </c>
      <c r="B3101" s="141">
        <v>44129</v>
      </c>
      <c r="C3101" s="142" t="s">
        <v>370</v>
      </c>
      <c r="D3101" s="143">
        <f>VLOOKUP(Pag_Inicio_Corr_mas_casos[[#This Row],[Corregimiento]],Hoja3!$A$2:$D$676,4,0)</f>
        <v>80812</v>
      </c>
      <c r="E3101" s="142">
        <v>22</v>
      </c>
      <c r="F3101">
        <v>1</v>
      </c>
    </row>
    <row r="3102" spans="1:7">
      <c r="A3102" s="140">
        <v>44129</v>
      </c>
      <c r="B3102" s="141">
        <v>44129</v>
      </c>
      <c r="C3102" s="142" t="s">
        <v>510</v>
      </c>
      <c r="D3102" s="143">
        <f>VLOOKUP(Pag_Inicio_Corr_mas_casos[[#This Row],[Corregimiento]],Hoja3!$A$2:$D$676,4,0)</f>
        <v>70211</v>
      </c>
      <c r="E3102" s="142">
        <v>22</v>
      </c>
      <c r="F3102">
        <v>1</v>
      </c>
    </row>
    <row r="3103" spans="1:7">
      <c r="A3103" s="140">
        <v>44129</v>
      </c>
      <c r="B3103" s="141">
        <v>44129</v>
      </c>
      <c r="C3103" s="142" t="s">
        <v>362</v>
      </c>
      <c r="D3103" s="143">
        <f>VLOOKUP(Pag_Inicio_Corr_mas_casos[[#This Row],[Corregimiento]],Hoja3!$A$2:$D$676,4,0)</f>
        <v>80816</v>
      </c>
      <c r="E3103" s="142">
        <v>22</v>
      </c>
      <c r="F3103">
        <v>1</v>
      </c>
    </row>
    <row r="3104" spans="1:7">
      <c r="A3104" s="140">
        <v>44129</v>
      </c>
      <c r="B3104" s="141">
        <v>44129</v>
      </c>
      <c r="C3104" s="142" t="s">
        <v>552</v>
      </c>
      <c r="D3104" s="143">
        <f>VLOOKUP(Pag_Inicio_Corr_mas_casos[[#This Row],[Corregimiento]],Hoja3!$A$2:$D$676,4,0)</f>
        <v>120503</v>
      </c>
      <c r="E3104" s="142">
        <v>21</v>
      </c>
      <c r="F3104">
        <v>1</v>
      </c>
    </row>
    <row r="3105" spans="1:10">
      <c r="A3105" s="140">
        <v>44129</v>
      </c>
      <c r="B3105" s="141">
        <v>44129</v>
      </c>
      <c r="C3105" s="142" t="s">
        <v>405</v>
      </c>
      <c r="D3105" s="143">
        <f>VLOOKUP(Pag_Inicio_Corr_mas_casos[[#This Row],[Corregimiento]],Hoja3!$A$2:$D$676,4,0)</f>
        <v>80508</v>
      </c>
      <c r="E3105" s="142">
        <v>17</v>
      </c>
      <c r="F3105">
        <v>1</v>
      </c>
    </row>
    <row r="3106" spans="1:10">
      <c r="A3106" s="140">
        <v>44129</v>
      </c>
      <c r="B3106" s="141">
        <v>44129</v>
      </c>
      <c r="C3106" s="142" t="s">
        <v>411</v>
      </c>
      <c r="D3106" s="143">
        <f>VLOOKUP(Pag_Inicio_Corr_mas_casos[[#This Row],[Corregimiento]],Hoja3!$A$2:$D$676,4,0)</f>
        <v>91001</v>
      </c>
      <c r="E3106" s="142">
        <v>16</v>
      </c>
      <c r="F3106">
        <v>1</v>
      </c>
    </row>
    <row r="3107" spans="1:10">
      <c r="A3107" s="140">
        <v>44129</v>
      </c>
      <c r="B3107" s="141">
        <v>44129</v>
      </c>
      <c r="C3107" s="142" t="s">
        <v>367</v>
      </c>
      <c r="D3107" s="143">
        <f>VLOOKUP(Pag_Inicio_Corr_mas_casos[[#This Row],[Corregimiento]],Hoja3!$A$2:$D$676,4,0)</f>
        <v>80819</v>
      </c>
      <c r="E3107" s="142">
        <v>16</v>
      </c>
      <c r="F3107">
        <v>1</v>
      </c>
    </row>
    <row r="3108" spans="1:10">
      <c r="A3108" s="140">
        <v>44129</v>
      </c>
      <c r="B3108" s="141">
        <v>44129</v>
      </c>
      <c r="C3108" s="142" t="s">
        <v>365</v>
      </c>
      <c r="D3108" s="143">
        <f>VLOOKUP(Pag_Inicio_Corr_mas_casos[[#This Row],[Corregimiento]],Hoja3!$A$2:$D$676,4,0)</f>
        <v>80823</v>
      </c>
      <c r="E3108" s="142">
        <v>14</v>
      </c>
      <c r="F3108">
        <v>1</v>
      </c>
    </row>
    <row r="3109" spans="1:10">
      <c r="A3109" s="140">
        <v>44129</v>
      </c>
      <c r="B3109" s="141">
        <v>44129</v>
      </c>
      <c r="C3109" s="142" t="s">
        <v>380</v>
      </c>
      <c r="D3109" s="143">
        <f>VLOOKUP(Pag_Inicio_Corr_mas_casos[[#This Row],[Corregimiento]],Hoja3!$A$2:$D$676,4,0)</f>
        <v>80813</v>
      </c>
      <c r="E3109" s="142">
        <v>13</v>
      </c>
      <c r="F3109">
        <v>1</v>
      </c>
    </row>
    <row r="3110" spans="1:10">
      <c r="A3110" s="140">
        <v>44129</v>
      </c>
      <c r="B3110" s="141">
        <v>44129</v>
      </c>
      <c r="C3110" s="142" t="s">
        <v>490</v>
      </c>
      <c r="D3110" s="143">
        <f>VLOOKUP(Pag_Inicio_Corr_mas_casos[[#This Row],[Corregimiento]],Hoja3!$A$2:$D$676,4,0)</f>
        <v>91101</v>
      </c>
      <c r="E3110" s="142">
        <v>13</v>
      </c>
      <c r="F3110">
        <v>1</v>
      </c>
    </row>
    <row r="3111" spans="1:10">
      <c r="A3111" s="140">
        <v>44129</v>
      </c>
      <c r="B3111" s="141">
        <v>44129</v>
      </c>
      <c r="C3111" s="142" t="s">
        <v>373</v>
      </c>
      <c r="D3111" s="143">
        <f>VLOOKUP(Pag_Inicio_Corr_mas_casos[[#This Row],[Corregimiento]],Hoja3!$A$2:$D$676,4,0)</f>
        <v>80806</v>
      </c>
      <c r="E3111" s="142">
        <v>12</v>
      </c>
      <c r="F3111">
        <v>1</v>
      </c>
    </row>
    <row r="3112" spans="1:10">
      <c r="A3112" s="140">
        <v>44129</v>
      </c>
      <c r="B3112" s="141">
        <v>44129</v>
      </c>
      <c r="C3112" s="142" t="s">
        <v>400</v>
      </c>
      <c r="D3112" s="143">
        <f>VLOOKUP(Pag_Inicio_Corr_mas_casos[[#This Row],[Corregimiento]],Hoja3!$A$2:$D$676,4,0)</f>
        <v>81003</v>
      </c>
      <c r="E3112" s="142">
        <v>12</v>
      </c>
      <c r="F3112">
        <v>1</v>
      </c>
    </row>
    <row r="3113" spans="1:10">
      <c r="A3113" s="140">
        <v>44129</v>
      </c>
      <c r="B3113" s="141">
        <v>44129</v>
      </c>
      <c r="C3113" s="142" t="s">
        <v>358</v>
      </c>
      <c r="D3113" s="143">
        <f>VLOOKUP(Pag_Inicio_Corr_mas_casos[[#This Row],[Corregimiento]],Hoja3!$A$2:$D$676,4,0)</f>
        <v>130102</v>
      </c>
      <c r="E3113" s="142">
        <v>12</v>
      </c>
      <c r="F3113">
        <v>1</v>
      </c>
    </row>
    <row r="3114" spans="1:10">
      <c r="A3114" s="140">
        <v>44129</v>
      </c>
      <c r="B3114" s="141">
        <v>44129</v>
      </c>
      <c r="C3114" s="142" t="s">
        <v>512</v>
      </c>
      <c r="D3114" s="143">
        <f>VLOOKUP(Pag_Inicio_Corr_mas_casos[[#This Row],[Corregimiento]],Hoja3!$A$2:$D$676,4,0)</f>
        <v>40205</v>
      </c>
      <c r="E3114" s="142">
        <v>12</v>
      </c>
      <c r="F3114">
        <v>1</v>
      </c>
    </row>
    <row r="3115" spans="1:10">
      <c r="A3115" s="140">
        <v>44129</v>
      </c>
      <c r="B3115" s="141">
        <v>44129</v>
      </c>
      <c r="C3115" s="142" t="s">
        <v>401</v>
      </c>
      <c r="D3115" s="143">
        <f>VLOOKUP(Pag_Inicio_Corr_mas_casos[[#This Row],[Corregimiento]],Hoja3!$A$2:$D$676,4,0)</f>
        <v>81009</v>
      </c>
      <c r="E3115" s="142">
        <v>12</v>
      </c>
      <c r="F3115">
        <v>1</v>
      </c>
    </row>
    <row r="3116" spans="1:10">
      <c r="A3116" s="140">
        <v>44129</v>
      </c>
      <c r="B3116" s="141">
        <v>44129</v>
      </c>
      <c r="C3116" s="142" t="s">
        <v>355</v>
      </c>
      <c r="D3116" s="143">
        <f>VLOOKUP(Pag_Inicio_Corr_mas_casos[[#This Row],[Corregimiento]],Hoja3!$A$2:$D$676,4,0)</f>
        <v>81002</v>
      </c>
      <c r="E3116" s="142">
        <v>11</v>
      </c>
      <c r="F3116">
        <v>1</v>
      </c>
    </row>
    <row r="3117" spans="1:10">
      <c r="A3117" s="112">
        <v>44130</v>
      </c>
      <c r="B3117" s="113">
        <v>44130</v>
      </c>
      <c r="C3117" s="114" t="s">
        <v>415</v>
      </c>
      <c r="D3117" s="115">
        <f>VLOOKUP(Pag_Inicio_Corr_mas_casos[[#This Row],[Corregimiento]],Hoja3!$A$2:$D$676,4,0)</f>
        <v>100101</v>
      </c>
      <c r="E3117" s="114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2">
        <v>44130</v>
      </c>
      <c r="B3118" s="113">
        <v>44130</v>
      </c>
      <c r="C3118" s="114" t="s">
        <v>367</v>
      </c>
      <c r="D3118" s="115">
        <f>VLOOKUP(Pag_Inicio_Corr_mas_casos[[#This Row],[Corregimiento]],Hoja3!$A$2:$D$676,4,0)</f>
        <v>80819</v>
      </c>
      <c r="E3118" s="114">
        <v>21</v>
      </c>
      <c r="F3118">
        <v>1</v>
      </c>
    </row>
    <row r="3119" spans="1:10">
      <c r="A3119" s="112">
        <v>44130</v>
      </c>
      <c r="B3119" s="113">
        <v>44130</v>
      </c>
      <c r="C3119" s="114" t="s">
        <v>355</v>
      </c>
      <c r="D3119" s="115">
        <f>VLOOKUP(Pag_Inicio_Corr_mas_casos[[#This Row],[Corregimiento]],Hoja3!$A$2:$D$676,4,0)</f>
        <v>81002</v>
      </c>
      <c r="E3119" s="114">
        <v>16</v>
      </c>
      <c r="F3119">
        <v>1</v>
      </c>
    </row>
    <row r="3120" spans="1:10">
      <c r="A3120" s="112">
        <v>44130</v>
      </c>
      <c r="B3120" s="113">
        <v>44130</v>
      </c>
      <c r="C3120" s="114" t="s">
        <v>405</v>
      </c>
      <c r="D3120" s="115">
        <f>VLOOKUP(Pag_Inicio_Corr_mas_casos[[#This Row],[Corregimiento]],Hoja3!$A$2:$D$676,4,0)</f>
        <v>80508</v>
      </c>
      <c r="E3120" s="114">
        <v>16</v>
      </c>
      <c r="F3120">
        <v>1</v>
      </c>
    </row>
    <row r="3121" spans="1:7">
      <c r="A3121" s="112">
        <v>44130</v>
      </c>
      <c r="B3121" s="113">
        <v>44130</v>
      </c>
      <c r="C3121" s="114" t="s">
        <v>358</v>
      </c>
      <c r="D3121" s="115">
        <f>VLOOKUP(Pag_Inicio_Corr_mas_casos[[#This Row],[Corregimiento]],Hoja3!$A$2:$D$676,4,0)</f>
        <v>130102</v>
      </c>
      <c r="E3121" s="114">
        <v>11</v>
      </c>
      <c r="F3121">
        <v>1</v>
      </c>
    </row>
    <row r="3122" spans="1:7">
      <c r="A3122" s="112">
        <v>44130</v>
      </c>
      <c r="B3122" s="113">
        <v>44130</v>
      </c>
      <c r="C3122" s="114" t="s">
        <v>370</v>
      </c>
      <c r="D3122" s="115">
        <f>VLOOKUP(Pag_Inicio_Corr_mas_casos[[#This Row],[Corregimiento]],Hoja3!$A$2:$D$676,4,0)</f>
        <v>80812</v>
      </c>
      <c r="E3122" s="114">
        <v>11</v>
      </c>
      <c r="F3122">
        <v>1</v>
      </c>
    </row>
    <row r="3123" spans="1:7">
      <c r="A3123" s="112">
        <v>44130</v>
      </c>
      <c r="B3123" s="113">
        <v>44130</v>
      </c>
      <c r="C3123" s="114" t="s">
        <v>401</v>
      </c>
      <c r="D3123" s="115">
        <f>VLOOKUP(Pag_Inicio_Corr_mas_casos[[#This Row],[Corregimiento]],Hoja3!$A$2:$D$676,4,0)</f>
        <v>81009</v>
      </c>
      <c r="E3123" s="114">
        <v>11</v>
      </c>
      <c r="F3123">
        <v>1</v>
      </c>
    </row>
    <row r="3124" spans="1:7">
      <c r="A3124" s="112">
        <v>44130</v>
      </c>
      <c r="B3124" s="113">
        <v>44130</v>
      </c>
      <c r="C3124" s="114" t="s">
        <v>374</v>
      </c>
      <c r="D3124" s="115">
        <f>VLOOKUP(Pag_Inicio_Corr_mas_casos[[#This Row],[Corregimiento]],Hoja3!$A$2:$D$676,4,0)</f>
        <v>130108</v>
      </c>
      <c r="E3124" s="114">
        <v>10</v>
      </c>
      <c r="F3124">
        <v>1</v>
      </c>
    </row>
    <row r="3125" spans="1:7">
      <c r="A3125" s="112">
        <v>44130</v>
      </c>
      <c r="B3125" s="113">
        <v>44130</v>
      </c>
      <c r="C3125" s="114" t="s">
        <v>385</v>
      </c>
      <c r="D3125" s="115">
        <f>VLOOKUP(Pag_Inicio_Corr_mas_casos[[#This Row],[Corregimiento]],Hoja3!$A$2:$D$676,4,0)</f>
        <v>80815</v>
      </c>
      <c r="E3125" s="114">
        <v>10</v>
      </c>
      <c r="F3125">
        <v>1</v>
      </c>
    </row>
    <row r="3126" spans="1:7">
      <c r="A3126" s="112">
        <v>44130</v>
      </c>
      <c r="B3126" s="113">
        <v>44130</v>
      </c>
      <c r="C3126" s="114" t="s">
        <v>390</v>
      </c>
      <c r="D3126" s="115">
        <f>VLOOKUP(Pag_Inicio_Corr_mas_casos[[#This Row],[Corregimiento]],Hoja3!$A$2:$D$676,4,0)</f>
        <v>80826</v>
      </c>
      <c r="E3126" s="114">
        <v>10</v>
      </c>
      <c r="F3126">
        <v>1</v>
      </c>
    </row>
    <row r="3127" spans="1:7">
      <c r="A3127" s="112">
        <v>44130</v>
      </c>
      <c r="B3127" s="113">
        <v>44130</v>
      </c>
      <c r="C3127" s="114" t="s">
        <v>418</v>
      </c>
      <c r="D3127" s="115">
        <f>VLOOKUP(Pag_Inicio_Corr_mas_casos[[#This Row],[Corregimiento]],Hoja3!$A$2:$D$676,4,0)</f>
        <v>130716</v>
      </c>
      <c r="E3127" s="114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415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354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370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510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370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356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363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401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395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355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358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359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365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3">
        <v>44132</v>
      </c>
      <c r="B3141" s="104">
        <v>44132</v>
      </c>
      <c r="C3141" s="105" t="s">
        <v>354</v>
      </c>
      <c r="D3141" s="106">
        <f>VLOOKUP(Pag_Inicio_Corr_mas_casos[[#This Row],[Corregimiento]],Hoja3!$A$2:$D$676,4,0)</f>
        <v>130101</v>
      </c>
      <c r="E3141" s="105">
        <v>59</v>
      </c>
      <c r="F3141">
        <v>1</v>
      </c>
      <c r="G3141">
        <f>SUM(F3141:F3160)</f>
        <v>20</v>
      </c>
    </row>
    <row r="3142" spans="1:7">
      <c r="A3142" s="103">
        <v>44132</v>
      </c>
      <c r="B3142" s="104">
        <v>44132</v>
      </c>
      <c r="C3142" s="105" t="s">
        <v>370</v>
      </c>
      <c r="D3142" s="106">
        <f>VLOOKUP(Pag_Inicio_Corr_mas_casos[[#This Row],[Corregimiento]],Hoja3!$A$2:$D$676,4,0)</f>
        <v>80812</v>
      </c>
      <c r="E3142" s="105">
        <v>35</v>
      </c>
      <c r="F3142">
        <v>1</v>
      </c>
    </row>
    <row r="3143" spans="1:7">
      <c r="A3143" s="103">
        <v>44132</v>
      </c>
      <c r="B3143" s="104">
        <v>44132</v>
      </c>
      <c r="C3143" s="105" t="s">
        <v>415</v>
      </c>
      <c r="D3143" s="106">
        <f>VLOOKUP(Pag_Inicio_Corr_mas_casos[[#This Row],[Corregimiento]],Hoja3!$A$2:$D$676,4,0)</f>
        <v>100101</v>
      </c>
      <c r="E3143" s="105">
        <v>29</v>
      </c>
      <c r="F3143">
        <v>1</v>
      </c>
    </row>
    <row r="3144" spans="1:7">
      <c r="A3144" s="103">
        <v>44132</v>
      </c>
      <c r="B3144" s="104">
        <v>44132</v>
      </c>
      <c r="C3144" s="105" t="s">
        <v>356</v>
      </c>
      <c r="D3144" s="106">
        <f>VLOOKUP(Pag_Inicio_Corr_mas_casos[[#This Row],[Corregimiento]],Hoja3!$A$2:$D$676,4,0)</f>
        <v>130106</v>
      </c>
      <c r="E3144" s="105">
        <v>25</v>
      </c>
      <c r="F3144">
        <v>1</v>
      </c>
    </row>
    <row r="3145" spans="1:7">
      <c r="A3145" s="103">
        <v>44132</v>
      </c>
      <c r="B3145" s="104">
        <v>44132</v>
      </c>
      <c r="C3145" s="105" t="s">
        <v>411</v>
      </c>
      <c r="D3145" s="106">
        <f>VLOOKUP(Pag_Inicio_Corr_mas_casos[[#This Row],[Corregimiento]],Hoja3!$A$2:$D$676,4,0)</f>
        <v>91001</v>
      </c>
      <c r="E3145" s="105">
        <v>22</v>
      </c>
      <c r="F3145">
        <v>1</v>
      </c>
    </row>
    <row r="3146" spans="1:7">
      <c r="A3146" s="103">
        <v>44132</v>
      </c>
      <c r="B3146" s="104">
        <v>44132</v>
      </c>
      <c r="C3146" s="105" t="s">
        <v>372</v>
      </c>
      <c r="D3146" s="106">
        <f>VLOOKUP(Pag_Inicio_Corr_mas_casos[[#This Row],[Corregimiento]],Hoja3!$A$2:$D$676,4,0)</f>
        <v>40601</v>
      </c>
      <c r="E3146" s="105">
        <v>22</v>
      </c>
      <c r="F3146">
        <v>1</v>
      </c>
    </row>
    <row r="3147" spans="1:7">
      <c r="A3147" s="103">
        <v>44132</v>
      </c>
      <c r="B3147" s="104">
        <v>44132</v>
      </c>
      <c r="C3147" s="105" t="s">
        <v>395</v>
      </c>
      <c r="D3147" s="106">
        <f>VLOOKUP(Pag_Inicio_Corr_mas_casos[[#This Row],[Corregimiento]],Hoja3!$A$2:$D$676,4,0)</f>
        <v>80809</v>
      </c>
      <c r="E3147" s="105">
        <v>21</v>
      </c>
      <c r="F3147">
        <v>1</v>
      </c>
    </row>
    <row r="3148" spans="1:7">
      <c r="A3148" s="103">
        <v>44132</v>
      </c>
      <c r="B3148" s="104">
        <v>44132</v>
      </c>
      <c r="C3148" s="105" t="s">
        <v>373</v>
      </c>
      <c r="D3148" s="106">
        <f>VLOOKUP(Pag_Inicio_Corr_mas_casos[[#This Row],[Corregimiento]],Hoja3!$A$2:$D$676,4,0)</f>
        <v>80806</v>
      </c>
      <c r="E3148" s="105">
        <v>20</v>
      </c>
      <c r="F3148">
        <v>1</v>
      </c>
    </row>
    <row r="3149" spans="1:7">
      <c r="A3149" s="103">
        <v>44132</v>
      </c>
      <c r="B3149" s="104">
        <v>44132</v>
      </c>
      <c r="C3149" s="105" t="s">
        <v>530</v>
      </c>
      <c r="D3149" s="106">
        <f>VLOOKUP(Pag_Inicio_Corr_mas_casos[[#This Row],[Corregimiento]],Hoja3!$A$2:$D$676,4,0)</f>
        <v>91011</v>
      </c>
      <c r="E3149" s="105">
        <v>19</v>
      </c>
      <c r="F3149">
        <v>1</v>
      </c>
    </row>
    <row r="3150" spans="1:7">
      <c r="A3150" s="103">
        <v>44132</v>
      </c>
      <c r="B3150" s="104">
        <v>44132</v>
      </c>
      <c r="C3150" s="105" t="s">
        <v>367</v>
      </c>
      <c r="D3150" s="106">
        <f>VLOOKUP(Pag_Inicio_Corr_mas_casos[[#This Row],[Corregimiento]],Hoja3!$A$2:$D$676,4,0)</f>
        <v>80819</v>
      </c>
      <c r="E3150" s="105">
        <v>19</v>
      </c>
      <c r="F3150">
        <v>1</v>
      </c>
    </row>
    <row r="3151" spans="1:7">
      <c r="A3151" s="103">
        <v>44132</v>
      </c>
      <c r="B3151" s="104">
        <v>44132</v>
      </c>
      <c r="C3151" s="105" t="s">
        <v>359</v>
      </c>
      <c r="D3151" s="106">
        <f>VLOOKUP(Pag_Inicio_Corr_mas_casos[[#This Row],[Corregimiento]],Hoja3!$A$2:$D$676,4,0)</f>
        <v>80821</v>
      </c>
      <c r="E3151" s="105">
        <v>18</v>
      </c>
      <c r="F3151">
        <v>1</v>
      </c>
    </row>
    <row r="3152" spans="1:7">
      <c r="A3152" s="103">
        <v>44132</v>
      </c>
      <c r="B3152" s="104">
        <v>44132</v>
      </c>
      <c r="C3152" s="105" t="s">
        <v>374</v>
      </c>
      <c r="D3152" s="106">
        <f>VLOOKUP(Pag_Inicio_Corr_mas_casos[[#This Row],[Corregimiento]],Hoja3!$A$2:$D$676,4,0)</f>
        <v>130108</v>
      </c>
      <c r="E3152" s="105">
        <v>17</v>
      </c>
      <c r="F3152">
        <v>1</v>
      </c>
    </row>
    <row r="3153" spans="1:7">
      <c r="A3153" s="103">
        <v>44132</v>
      </c>
      <c r="B3153" s="104">
        <v>44132</v>
      </c>
      <c r="C3153" s="105" t="s">
        <v>375</v>
      </c>
      <c r="D3153" s="106">
        <f>VLOOKUP(Pag_Inicio_Corr_mas_casos[[#This Row],[Corregimiento]],Hoja3!$A$2:$D$676,4,0)</f>
        <v>80810</v>
      </c>
      <c r="E3153" s="105">
        <v>17</v>
      </c>
      <c r="F3153">
        <v>1</v>
      </c>
    </row>
    <row r="3154" spans="1:7">
      <c r="A3154" s="103">
        <v>44132</v>
      </c>
      <c r="B3154" s="104">
        <v>44132</v>
      </c>
      <c r="C3154" s="105" t="s">
        <v>365</v>
      </c>
      <c r="D3154" s="106">
        <f>VLOOKUP(Pag_Inicio_Corr_mas_casos[[#This Row],[Corregimiento]],Hoja3!$A$2:$D$676,4,0)</f>
        <v>80823</v>
      </c>
      <c r="E3154" s="105">
        <v>13</v>
      </c>
      <c r="F3154">
        <v>1</v>
      </c>
    </row>
    <row r="3155" spans="1:7">
      <c r="A3155" s="103">
        <v>44132</v>
      </c>
      <c r="B3155" s="104">
        <v>44132</v>
      </c>
      <c r="C3155" s="105" t="s">
        <v>360</v>
      </c>
      <c r="D3155" s="106">
        <f>VLOOKUP(Pag_Inicio_Corr_mas_casos[[#This Row],[Corregimiento]],Hoja3!$A$2:$D$676,4,0)</f>
        <v>81007</v>
      </c>
      <c r="E3155" s="105">
        <v>13</v>
      </c>
      <c r="F3155">
        <v>1</v>
      </c>
    </row>
    <row r="3156" spans="1:7">
      <c r="A3156" s="103">
        <v>44132</v>
      </c>
      <c r="B3156" s="104">
        <v>44132</v>
      </c>
      <c r="C3156" s="105" t="s">
        <v>401</v>
      </c>
      <c r="D3156" s="106">
        <f>VLOOKUP(Pag_Inicio_Corr_mas_casos[[#This Row],[Corregimiento]],Hoja3!$A$2:$D$676,4,0)</f>
        <v>81009</v>
      </c>
      <c r="E3156" s="105">
        <v>13</v>
      </c>
      <c r="F3156">
        <v>1</v>
      </c>
    </row>
    <row r="3157" spans="1:7">
      <c r="A3157" s="103">
        <v>44132</v>
      </c>
      <c r="B3157" s="104">
        <v>44132</v>
      </c>
      <c r="C3157" s="105" t="s">
        <v>357</v>
      </c>
      <c r="D3157" s="106">
        <f>VLOOKUP(Pag_Inicio_Corr_mas_casos[[#This Row],[Corregimiento]],Hoja3!$A$2:$D$676,4,0)</f>
        <v>80802</v>
      </c>
      <c r="E3157" s="105">
        <v>12</v>
      </c>
      <c r="F3157">
        <v>1</v>
      </c>
    </row>
    <row r="3158" spans="1:7">
      <c r="A3158" s="103">
        <v>44132</v>
      </c>
      <c r="B3158" s="104">
        <v>44132</v>
      </c>
      <c r="C3158" s="105" t="s">
        <v>393</v>
      </c>
      <c r="D3158" s="106">
        <f>VLOOKUP(Pag_Inicio_Corr_mas_casos[[#This Row],[Corregimiento]],Hoja3!$A$2:$D$676,4,0)</f>
        <v>130105</v>
      </c>
      <c r="E3158" s="105">
        <v>11</v>
      </c>
      <c r="F3158">
        <v>1</v>
      </c>
    </row>
    <row r="3159" spans="1:7">
      <c r="A3159" s="103">
        <v>44132</v>
      </c>
      <c r="B3159" s="104">
        <v>44132</v>
      </c>
      <c r="C3159" s="105" t="s">
        <v>380</v>
      </c>
      <c r="D3159" s="106">
        <f>VLOOKUP(Pag_Inicio_Corr_mas_casos[[#This Row],[Corregimiento]],Hoja3!$A$2:$D$676,4,0)</f>
        <v>80813</v>
      </c>
      <c r="E3159" s="105">
        <v>11</v>
      </c>
      <c r="F3159">
        <v>1</v>
      </c>
    </row>
    <row r="3160" spans="1:7">
      <c r="A3160" s="103">
        <v>44132</v>
      </c>
      <c r="B3160" s="104">
        <v>44132</v>
      </c>
      <c r="C3160" s="105" t="s">
        <v>510</v>
      </c>
      <c r="D3160" s="106">
        <f>VLOOKUP(Pag_Inicio_Corr_mas_casos[[#This Row],[Corregimiento]],Hoja3!$A$2:$D$676,4,0)</f>
        <v>70211</v>
      </c>
      <c r="E3160" s="105">
        <v>11</v>
      </c>
      <c r="F3160">
        <v>1</v>
      </c>
    </row>
    <row r="3161" spans="1:7">
      <c r="A3161" s="87">
        <v>44133</v>
      </c>
      <c r="B3161" s="88">
        <v>44133</v>
      </c>
      <c r="C3161" s="89" t="s">
        <v>368</v>
      </c>
      <c r="D3161" s="90">
        <f>VLOOKUP(Pag_Inicio_Corr_mas_casos[[#This Row],[Corregimiento]],Hoja3!$A$2:$D$676,4,0)</f>
        <v>130107</v>
      </c>
      <c r="E3161" s="89">
        <v>26</v>
      </c>
      <c r="F3161">
        <v>1</v>
      </c>
      <c r="G3161">
        <f>SUM(F3161:F3182)</f>
        <v>22</v>
      </c>
    </row>
    <row r="3162" spans="1:7">
      <c r="A3162" s="87">
        <v>44133</v>
      </c>
      <c r="B3162" s="88">
        <v>44133</v>
      </c>
      <c r="C3162" s="89" t="s">
        <v>367</v>
      </c>
      <c r="D3162" s="90">
        <f>VLOOKUP(Pag_Inicio_Corr_mas_casos[[#This Row],[Corregimiento]],Hoja3!$A$2:$D$676,4,0)</f>
        <v>80819</v>
      </c>
      <c r="E3162" s="89">
        <v>26</v>
      </c>
      <c r="F3162">
        <v>1</v>
      </c>
    </row>
    <row r="3163" spans="1:7">
      <c r="A3163" s="87">
        <v>44133</v>
      </c>
      <c r="B3163" s="88">
        <v>44133</v>
      </c>
      <c r="C3163" s="89" t="s">
        <v>490</v>
      </c>
      <c r="D3163" s="90">
        <f>VLOOKUP(Pag_Inicio_Corr_mas_casos[[#This Row],[Corregimiento]],Hoja3!$A$2:$D$676,4,0)</f>
        <v>91101</v>
      </c>
      <c r="E3163" s="89">
        <v>25</v>
      </c>
      <c r="F3163">
        <v>1</v>
      </c>
    </row>
    <row r="3164" spans="1:7">
      <c r="A3164" s="87">
        <v>44133</v>
      </c>
      <c r="B3164" s="88">
        <v>44133</v>
      </c>
      <c r="C3164" s="89" t="s">
        <v>370</v>
      </c>
      <c r="D3164" s="90">
        <f>VLOOKUP(Pag_Inicio_Corr_mas_casos[[#This Row],[Corregimiento]],Hoja3!$A$2:$D$676,4,0)</f>
        <v>80812</v>
      </c>
      <c r="E3164" s="89">
        <v>19</v>
      </c>
      <c r="F3164">
        <v>1</v>
      </c>
    </row>
    <row r="3165" spans="1:7">
      <c r="A3165" s="87">
        <v>44133</v>
      </c>
      <c r="B3165" s="88">
        <v>44133</v>
      </c>
      <c r="C3165" s="89" t="s">
        <v>411</v>
      </c>
      <c r="D3165" s="90">
        <f>VLOOKUP(Pag_Inicio_Corr_mas_casos[[#This Row],[Corregimiento]],Hoja3!$A$2:$D$676,4,0)</f>
        <v>91001</v>
      </c>
      <c r="E3165" s="89">
        <v>19</v>
      </c>
      <c r="F3165">
        <v>1</v>
      </c>
    </row>
    <row r="3166" spans="1:7">
      <c r="A3166" s="87">
        <v>44133</v>
      </c>
      <c r="B3166" s="88">
        <v>44133</v>
      </c>
      <c r="C3166" s="89" t="s">
        <v>356</v>
      </c>
      <c r="D3166" s="90">
        <f>VLOOKUP(Pag_Inicio_Corr_mas_casos[[#This Row],[Corregimiento]],Hoja3!$A$2:$D$676,4,0)</f>
        <v>130106</v>
      </c>
      <c r="E3166" s="89">
        <v>19</v>
      </c>
      <c r="F3166">
        <v>1</v>
      </c>
    </row>
    <row r="3167" spans="1:7">
      <c r="A3167" s="87">
        <v>44133</v>
      </c>
      <c r="B3167" s="88">
        <v>44133</v>
      </c>
      <c r="C3167" s="89" t="s">
        <v>354</v>
      </c>
      <c r="D3167" s="90">
        <f>VLOOKUP(Pag_Inicio_Corr_mas_casos[[#This Row],[Corregimiento]],Hoja3!$A$2:$D$676,4,0)</f>
        <v>130101</v>
      </c>
      <c r="E3167" s="89">
        <v>18</v>
      </c>
      <c r="F3167">
        <v>1</v>
      </c>
    </row>
    <row r="3168" spans="1:7">
      <c r="A3168" s="87">
        <v>44133</v>
      </c>
      <c r="B3168" s="88">
        <v>44133</v>
      </c>
      <c r="C3168" s="89" t="s">
        <v>366</v>
      </c>
      <c r="D3168" s="90">
        <f>VLOOKUP(Pag_Inicio_Corr_mas_casos[[#This Row],[Corregimiento]],Hoja3!$A$2:$D$676,4,0)</f>
        <v>81001</v>
      </c>
      <c r="E3168" s="89">
        <v>17</v>
      </c>
      <c r="F3168">
        <v>1</v>
      </c>
    </row>
    <row r="3169" spans="1:7">
      <c r="A3169" s="87">
        <v>44133</v>
      </c>
      <c r="B3169" s="88">
        <v>44133</v>
      </c>
      <c r="C3169" s="89" t="s">
        <v>393</v>
      </c>
      <c r="D3169" s="90">
        <f>VLOOKUP(Pag_Inicio_Corr_mas_casos[[#This Row],[Corregimiento]],Hoja3!$A$2:$D$676,4,0)</f>
        <v>130105</v>
      </c>
      <c r="E3169" s="89">
        <v>17</v>
      </c>
      <c r="F3169">
        <v>1</v>
      </c>
    </row>
    <row r="3170" spans="1:7">
      <c r="A3170" s="87">
        <v>44133</v>
      </c>
      <c r="B3170" s="88">
        <v>44133</v>
      </c>
      <c r="C3170" s="89" t="s">
        <v>373</v>
      </c>
      <c r="D3170" s="90">
        <f>VLOOKUP(Pag_Inicio_Corr_mas_casos[[#This Row],[Corregimiento]],Hoja3!$A$2:$D$676,4,0)</f>
        <v>80806</v>
      </c>
      <c r="E3170" s="89">
        <v>16</v>
      </c>
      <c r="F3170">
        <v>1</v>
      </c>
    </row>
    <row r="3171" spans="1:7">
      <c r="A3171" s="87">
        <v>44133</v>
      </c>
      <c r="B3171" s="88">
        <v>44133</v>
      </c>
      <c r="C3171" s="89" t="s">
        <v>553</v>
      </c>
      <c r="D3171" s="90">
        <f>VLOOKUP(Pag_Inicio_Corr_mas_casos[[#This Row],[Corregimiento]],Hoja3!$A$2:$D$676,4,0)</f>
        <v>41001</v>
      </c>
      <c r="E3171" s="89">
        <v>16</v>
      </c>
      <c r="F3171">
        <v>1</v>
      </c>
    </row>
    <row r="3172" spans="1:7">
      <c r="A3172" s="87">
        <v>44133</v>
      </c>
      <c r="B3172" s="88">
        <v>44133</v>
      </c>
      <c r="C3172" s="89" t="s">
        <v>401</v>
      </c>
      <c r="D3172" s="90">
        <f>VLOOKUP(Pag_Inicio_Corr_mas_casos[[#This Row],[Corregimiento]],Hoja3!$A$2:$D$676,4,0)</f>
        <v>81009</v>
      </c>
      <c r="E3172" s="89">
        <v>16</v>
      </c>
      <c r="F3172">
        <v>1</v>
      </c>
    </row>
    <row r="3173" spans="1:7">
      <c r="A3173" s="87">
        <v>44133</v>
      </c>
      <c r="B3173" s="88">
        <v>44133</v>
      </c>
      <c r="C3173" s="89" t="s">
        <v>395</v>
      </c>
      <c r="D3173" s="90">
        <f>VLOOKUP(Pag_Inicio_Corr_mas_casos[[#This Row],[Corregimiento]],Hoja3!$A$2:$D$676,4,0)</f>
        <v>80809</v>
      </c>
      <c r="E3173" s="89">
        <v>16</v>
      </c>
      <c r="F3173">
        <v>1</v>
      </c>
    </row>
    <row r="3174" spans="1:7">
      <c r="A3174" s="87">
        <v>44133</v>
      </c>
      <c r="B3174" s="88">
        <v>44133</v>
      </c>
      <c r="C3174" s="89" t="s">
        <v>374</v>
      </c>
      <c r="D3174" s="90">
        <f>VLOOKUP(Pag_Inicio_Corr_mas_casos[[#This Row],[Corregimiento]],Hoja3!$A$2:$D$676,4,0)</f>
        <v>130108</v>
      </c>
      <c r="E3174" s="89">
        <v>14</v>
      </c>
      <c r="F3174">
        <v>1</v>
      </c>
    </row>
    <row r="3175" spans="1:7">
      <c r="A3175" s="87">
        <v>44133</v>
      </c>
      <c r="B3175" s="88">
        <v>44133</v>
      </c>
      <c r="C3175" s="89" t="s">
        <v>380</v>
      </c>
      <c r="D3175" s="90">
        <f>VLOOKUP(Pag_Inicio_Corr_mas_casos[[#This Row],[Corregimiento]],Hoja3!$A$2:$D$676,4,0)</f>
        <v>80813</v>
      </c>
      <c r="E3175" s="89">
        <v>14</v>
      </c>
      <c r="F3175">
        <v>1</v>
      </c>
    </row>
    <row r="3176" spans="1:7">
      <c r="A3176" s="87">
        <v>44133</v>
      </c>
      <c r="B3176" s="88">
        <v>44133</v>
      </c>
      <c r="C3176" s="89" t="s">
        <v>358</v>
      </c>
      <c r="D3176" s="90">
        <f>VLOOKUP(Pag_Inicio_Corr_mas_casos[[#This Row],[Corregimiento]],Hoja3!$A$2:$D$676,4,0)</f>
        <v>130102</v>
      </c>
      <c r="E3176" s="89">
        <v>13</v>
      </c>
      <c r="F3176">
        <v>1</v>
      </c>
    </row>
    <row r="3177" spans="1:7">
      <c r="A3177" s="87">
        <v>44133</v>
      </c>
      <c r="B3177" s="88">
        <v>44133</v>
      </c>
      <c r="C3177" s="89" t="s">
        <v>361</v>
      </c>
      <c r="D3177" s="90">
        <f>VLOOKUP(Pag_Inicio_Corr_mas_casos[[#This Row],[Corregimiento]],Hoja3!$A$2:$D$676,4,0)</f>
        <v>81008</v>
      </c>
      <c r="E3177" s="89">
        <v>13</v>
      </c>
      <c r="F3177">
        <v>1</v>
      </c>
    </row>
    <row r="3178" spans="1:7">
      <c r="A3178" s="87">
        <v>44133</v>
      </c>
      <c r="B3178" s="88">
        <v>44133</v>
      </c>
      <c r="C3178" s="89" t="s">
        <v>364</v>
      </c>
      <c r="D3178" s="90">
        <f>VLOOKUP(Pag_Inicio_Corr_mas_casos[[#This Row],[Corregimiento]],Hoja3!$A$2:$D$676,4,0)</f>
        <v>80822</v>
      </c>
      <c r="E3178" s="89">
        <v>12</v>
      </c>
      <c r="F3178">
        <v>1</v>
      </c>
    </row>
    <row r="3179" spans="1:7">
      <c r="A3179" s="87">
        <v>44133</v>
      </c>
      <c r="B3179" s="88">
        <v>44133</v>
      </c>
      <c r="C3179" s="89" t="s">
        <v>355</v>
      </c>
      <c r="D3179" s="90">
        <f>VLOOKUP(Pag_Inicio_Corr_mas_casos[[#This Row],[Corregimiento]],Hoja3!$A$2:$D$676,4,0)</f>
        <v>81002</v>
      </c>
      <c r="E3179" s="89">
        <v>12</v>
      </c>
      <c r="F3179">
        <v>1</v>
      </c>
    </row>
    <row r="3180" spans="1:7">
      <c r="A3180" s="87">
        <v>44133</v>
      </c>
      <c r="B3180" s="88">
        <v>44133</v>
      </c>
      <c r="C3180" s="89" t="s">
        <v>357</v>
      </c>
      <c r="D3180" s="90">
        <f>VLOOKUP(Pag_Inicio_Corr_mas_casos[[#This Row],[Corregimiento]],Hoja3!$A$2:$D$676,4,0)</f>
        <v>80802</v>
      </c>
      <c r="E3180" s="89">
        <v>12</v>
      </c>
      <c r="F3180">
        <v>1</v>
      </c>
    </row>
    <row r="3181" spans="1:7">
      <c r="A3181" s="87">
        <v>44133</v>
      </c>
      <c r="B3181" s="88">
        <v>44133</v>
      </c>
      <c r="C3181" s="89" t="s">
        <v>359</v>
      </c>
      <c r="D3181" s="90">
        <f>VLOOKUP(Pag_Inicio_Corr_mas_casos[[#This Row],[Corregimiento]],Hoja3!$A$2:$D$676,4,0)</f>
        <v>80821</v>
      </c>
      <c r="E3181" s="89">
        <v>11</v>
      </c>
      <c r="F3181">
        <v>1</v>
      </c>
    </row>
    <row r="3182" spans="1:7">
      <c r="A3182" s="87">
        <v>44133</v>
      </c>
      <c r="B3182" s="88">
        <v>44133</v>
      </c>
      <c r="C3182" s="89" t="s">
        <v>372</v>
      </c>
      <c r="D3182" s="90">
        <f>VLOOKUP(Pag_Inicio_Corr_mas_casos[[#This Row],[Corregimiento]],Hoja3!$A$2:$D$676,4,0)</f>
        <v>40601</v>
      </c>
      <c r="E3182" s="89">
        <v>11</v>
      </c>
      <c r="F3182">
        <v>1</v>
      </c>
    </row>
    <row r="3183" spans="1:7">
      <c r="A3183" s="140">
        <v>44134</v>
      </c>
      <c r="B3183" s="141">
        <v>44134</v>
      </c>
      <c r="C3183" s="142" t="s">
        <v>367</v>
      </c>
      <c r="D3183" s="143">
        <f>VLOOKUP(Pag_Inicio_Corr_mas_casos[[#This Row],[Corregimiento]],Hoja3!$A$2:$D$676,4,0)</f>
        <v>80819</v>
      </c>
      <c r="E3183" s="142">
        <v>31</v>
      </c>
      <c r="F3183">
        <v>1</v>
      </c>
      <c r="G3183">
        <f>SUM(F3183:F3206)</f>
        <v>24</v>
      </c>
    </row>
    <row r="3184" spans="1:7">
      <c r="A3184" s="140">
        <v>44134</v>
      </c>
      <c r="B3184" s="141">
        <v>44134</v>
      </c>
      <c r="C3184" s="142" t="s">
        <v>380</v>
      </c>
      <c r="D3184" s="143">
        <f>VLOOKUP(Pag_Inicio_Corr_mas_casos[[#This Row],[Corregimiento]],Hoja3!$A$2:$D$676,4,0)</f>
        <v>80813</v>
      </c>
      <c r="E3184" s="142">
        <v>26</v>
      </c>
      <c r="F3184">
        <v>1</v>
      </c>
    </row>
    <row r="3185" spans="1:10">
      <c r="A3185" s="140">
        <v>44134</v>
      </c>
      <c r="B3185" s="141">
        <v>44134</v>
      </c>
      <c r="C3185" s="142" t="s">
        <v>411</v>
      </c>
      <c r="D3185" s="143">
        <f>VLOOKUP(Pag_Inicio_Corr_mas_casos[[#This Row],[Corregimiento]],Hoja3!$A$2:$D$676,4,0)</f>
        <v>91001</v>
      </c>
      <c r="E3185" s="142">
        <v>24</v>
      </c>
      <c r="F3185">
        <v>1</v>
      </c>
    </row>
    <row r="3186" spans="1:10">
      <c r="A3186" s="140">
        <v>44134</v>
      </c>
      <c r="B3186" s="141">
        <v>44134</v>
      </c>
      <c r="C3186" s="142" t="s">
        <v>359</v>
      </c>
      <c r="D3186" s="143">
        <f>VLOOKUP(Pag_Inicio_Corr_mas_casos[[#This Row],[Corregimiento]],Hoja3!$A$2:$D$676,4,0)</f>
        <v>80821</v>
      </c>
      <c r="E3186" s="142">
        <v>22</v>
      </c>
      <c r="F3186">
        <v>1</v>
      </c>
      <c r="J3186">
        <f>SUM(G3117:G3207)</f>
        <v>108</v>
      </c>
    </row>
    <row r="3187" spans="1:10">
      <c r="A3187" s="140">
        <v>44134</v>
      </c>
      <c r="B3187" s="141">
        <v>44134</v>
      </c>
      <c r="C3187" s="142" t="s">
        <v>490</v>
      </c>
      <c r="D3187" s="143">
        <f>VLOOKUP(Pag_Inicio_Corr_mas_casos[[#This Row],[Corregimiento]],Hoja3!$A$2:$D$676,4,0)</f>
        <v>91101</v>
      </c>
      <c r="E3187" s="142">
        <v>22</v>
      </c>
      <c r="F3187">
        <v>1</v>
      </c>
    </row>
    <row r="3188" spans="1:10">
      <c r="A3188" s="140">
        <v>44134</v>
      </c>
      <c r="B3188" s="141">
        <v>44134</v>
      </c>
      <c r="C3188" s="142" t="s">
        <v>365</v>
      </c>
      <c r="D3188" s="143">
        <f>VLOOKUP(Pag_Inicio_Corr_mas_casos[[#This Row],[Corregimiento]],Hoja3!$A$2:$D$676,4,0)</f>
        <v>80823</v>
      </c>
      <c r="E3188" s="142">
        <v>20</v>
      </c>
      <c r="F3188">
        <v>1</v>
      </c>
    </row>
    <row r="3189" spans="1:10">
      <c r="A3189" s="140">
        <v>44134</v>
      </c>
      <c r="B3189" s="141">
        <v>44134</v>
      </c>
      <c r="C3189" s="142" t="s">
        <v>370</v>
      </c>
      <c r="D3189" s="143">
        <f>VLOOKUP(Pag_Inicio_Corr_mas_casos[[#This Row],[Corregimiento]],Hoja3!$A$2:$D$676,4,0)</f>
        <v>80812</v>
      </c>
      <c r="E3189" s="142">
        <v>20</v>
      </c>
      <c r="F3189">
        <v>1</v>
      </c>
    </row>
    <row r="3190" spans="1:10">
      <c r="A3190" s="140">
        <v>44134</v>
      </c>
      <c r="B3190" s="141">
        <v>44134</v>
      </c>
      <c r="C3190" s="142" t="s">
        <v>388</v>
      </c>
      <c r="D3190" s="143">
        <f>VLOOKUP(Pag_Inicio_Corr_mas_casos[[#This Row],[Corregimiento]],Hoja3!$A$2:$D$676,4,0)</f>
        <v>50316</v>
      </c>
      <c r="E3190" s="142">
        <v>19</v>
      </c>
      <c r="F3190">
        <v>1</v>
      </c>
    </row>
    <row r="3191" spans="1:10">
      <c r="A3191" s="140">
        <v>44134</v>
      </c>
      <c r="B3191" s="141">
        <v>44134</v>
      </c>
      <c r="C3191" s="142" t="s">
        <v>372</v>
      </c>
      <c r="D3191" s="143">
        <f>VLOOKUP(Pag_Inicio_Corr_mas_casos[[#This Row],[Corregimiento]],Hoja3!$A$2:$D$676,4,0)</f>
        <v>40601</v>
      </c>
      <c r="E3191" s="142">
        <v>18</v>
      </c>
      <c r="F3191">
        <v>1</v>
      </c>
    </row>
    <row r="3192" spans="1:10">
      <c r="A3192" s="140">
        <v>44134</v>
      </c>
      <c r="B3192" s="141">
        <v>44134</v>
      </c>
      <c r="C3192" s="142" t="s">
        <v>358</v>
      </c>
      <c r="D3192" s="143">
        <f>VLOOKUP(Pag_Inicio_Corr_mas_casos[[#This Row],[Corregimiento]],Hoja3!$A$2:$D$676,4,0)</f>
        <v>130102</v>
      </c>
      <c r="E3192" s="142">
        <v>18</v>
      </c>
      <c r="F3192">
        <v>1</v>
      </c>
    </row>
    <row r="3193" spans="1:10">
      <c r="A3193" s="140">
        <v>44134</v>
      </c>
      <c r="B3193" s="141">
        <v>44134</v>
      </c>
      <c r="C3193" s="142" t="s">
        <v>364</v>
      </c>
      <c r="D3193" s="143">
        <f>VLOOKUP(Pag_Inicio_Corr_mas_casos[[#This Row],[Corregimiento]],Hoja3!$A$2:$D$676,4,0)</f>
        <v>80822</v>
      </c>
      <c r="E3193" s="142">
        <v>16</v>
      </c>
      <c r="F3193">
        <v>1</v>
      </c>
    </row>
    <row r="3194" spans="1:10">
      <c r="A3194" s="140">
        <v>44134</v>
      </c>
      <c r="B3194" s="141">
        <v>44134</v>
      </c>
      <c r="C3194" s="142" t="s">
        <v>354</v>
      </c>
      <c r="D3194" s="143">
        <f>VLOOKUP(Pag_Inicio_Corr_mas_casos[[#This Row],[Corregimiento]],Hoja3!$A$2:$D$676,4,0)</f>
        <v>130101</v>
      </c>
      <c r="E3194" s="142">
        <v>16</v>
      </c>
      <c r="F3194">
        <v>1</v>
      </c>
    </row>
    <row r="3195" spans="1:10">
      <c r="A3195" s="140">
        <v>44134</v>
      </c>
      <c r="B3195" s="141">
        <v>44134</v>
      </c>
      <c r="C3195" s="142" t="s">
        <v>385</v>
      </c>
      <c r="D3195" s="143">
        <f>VLOOKUP(Pag_Inicio_Corr_mas_casos[[#This Row],[Corregimiento]],Hoja3!$A$2:$D$676,4,0)</f>
        <v>80815</v>
      </c>
      <c r="E3195" s="142">
        <v>16</v>
      </c>
      <c r="F3195">
        <v>1</v>
      </c>
    </row>
    <row r="3196" spans="1:10">
      <c r="A3196" s="140">
        <v>44134</v>
      </c>
      <c r="B3196" s="141">
        <v>44134</v>
      </c>
      <c r="C3196" s="142" t="s">
        <v>356</v>
      </c>
      <c r="D3196" s="143">
        <f>VLOOKUP(Pag_Inicio_Corr_mas_casos[[#This Row],[Corregimiento]],Hoja3!$A$2:$D$676,4,0)</f>
        <v>130106</v>
      </c>
      <c r="E3196" s="142">
        <v>16</v>
      </c>
      <c r="F3196">
        <v>1</v>
      </c>
    </row>
    <row r="3197" spans="1:10">
      <c r="A3197" s="140">
        <v>44134</v>
      </c>
      <c r="B3197" s="141">
        <v>44134</v>
      </c>
      <c r="C3197" s="142" t="s">
        <v>406</v>
      </c>
      <c r="D3197" s="143">
        <f>VLOOKUP(Pag_Inicio_Corr_mas_casos[[#This Row],[Corregimiento]],Hoja3!$A$2:$D$676,4,0)</f>
        <v>80807</v>
      </c>
      <c r="E3197" s="142">
        <v>14</v>
      </c>
      <c r="F3197">
        <v>1</v>
      </c>
    </row>
    <row r="3198" spans="1:10">
      <c r="A3198" s="140">
        <v>44134</v>
      </c>
      <c r="B3198" s="141">
        <v>44134</v>
      </c>
      <c r="C3198" s="142" t="s">
        <v>389</v>
      </c>
      <c r="D3198" s="143">
        <f>VLOOKUP(Pag_Inicio_Corr_mas_casos[[#This Row],[Corregimiento]],Hoja3!$A$2:$D$676,4,0)</f>
        <v>130708</v>
      </c>
      <c r="E3198" s="142">
        <v>14</v>
      </c>
      <c r="F3198">
        <v>1</v>
      </c>
    </row>
    <row r="3199" spans="1:10">
      <c r="A3199" s="140">
        <v>44134</v>
      </c>
      <c r="B3199" s="141">
        <v>44134</v>
      </c>
      <c r="C3199" s="142" t="s">
        <v>362</v>
      </c>
      <c r="D3199" s="143">
        <f>VLOOKUP(Pag_Inicio_Corr_mas_casos[[#This Row],[Corregimiento]],Hoja3!$A$2:$D$676,4,0)</f>
        <v>80816</v>
      </c>
      <c r="E3199" s="142">
        <v>14</v>
      </c>
      <c r="F3199">
        <v>1</v>
      </c>
    </row>
    <row r="3200" spans="1:10">
      <c r="A3200" s="140">
        <v>44134</v>
      </c>
      <c r="B3200" s="141">
        <v>44134</v>
      </c>
      <c r="C3200" s="142" t="s">
        <v>401</v>
      </c>
      <c r="D3200" s="143">
        <f>VLOOKUP(Pag_Inicio_Corr_mas_casos[[#This Row],[Corregimiento]],Hoja3!$A$2:$D$676,4,0)</f>
        <v>81009</v>
      </c>
      <c r="E3200" s="142">
        <v>14</v>
      </c>
      <c r="F3200">
        <v>1</v>
      </c>
    </row>
    <row r="3201" spans="1:7">
      <c r="A3201" s="140">
        <v>44134</v>
      </c>
      <c r="B3201" s="141">
        <v>44134</v>
      </c>
      <c r="C3201" s="142" t="s">
        <v>363</v>
      </c>
      <c r="D3201" s="143">
        <f>VLOOKUP(Pag_Inicio_Corr_mas_casos[[#This Row],[Corregimiento]],Hoja3!$A$2:$D$676,4,0)</f>
        <v>80817</v>
      </c>
      <c r="E3201" s="142">
        <v>13</v>
      </c>
      <c r="F3201">
        <v>1</v>
      </c>
    </row>
    <row r="3202" spans="1:7">
      <c r="A3202" s="140">
        <v>44134</v>
      </c>
      <c r="B3202" s="141">
        <v>44134</v>
      </c>
      <c r="C3202" s="142" t="s">
        <v>373</v>
      </c>
      <c r="D3202" s="143">
        <f>VLOOKUP(Pag_Inicio_Corr_mas_casos[[#This Row],[Corregimiento]],Hoja3!$A$2:$D$676,4,0)</f>
        <v>80806</v>
      </c>
      <c r="E3202" s="142">
        <v>12</v>
      </c>
      <c r="F3202">
        <v>1</v>
      </c>
    </row>
    <row r="3203" spans="1:7">
      <c r="A3203" s="140">
        <v>44134</v>
      </c>
      <c r="B3203" s="141">
        <v>44134</v>
      </c>
      <c r="C3203" s="142" t="s">
        <v>399</v>
      </c>
      <c r="D3203" s="143">
        <f>VLOOKUP(Pag_Inicio_Corr_mas_casos[[#This Row],[Corregimiento]],Hoja3!$A$2:$D$676,4,0)</f>
        <v>130717</v>
      </c>
      <c r="E3203" s="142">
        <v>12</v>
      </c>
      <c r="F3203">
        <v>1</v>
      </c>
    </row>
    <row r="3204" spans="1:7">
      <c r="A3204" s="140">
        <v>44134</v>
      </c>
      <c r="B3204" s="141">
        <v>44134</v>
      </c>
      <c r="C3204" s="142" t="s">
        <v>554</v>
      </c>
      <c r="D3204" s="143">
        <f>VLOOKUP(Pag_Inicio_Corr_mas_casos[[#This Row],[Corregimiento]],Hoja3!$A$2:$D$676,4,0)</f>
        <v>91103</v>
      </c>
      <c r="E3204" s="142">
        <v>11</v>
      </c>
      <c r="F3204">
        <v>1</v>
      </c>
    </row>
    <row r="3205" spans="1:7">
      <c r="A3205" s="140">
        <v>44134</v>
      </c>
      <c r="B3205" s="141">
        <v>44134</v>
      </c>
      <c r="C3205" s="142" t="s">
        <v>390</v>
      </c>
      <c r="D3205" s="143">
        <f>VLOOKUP(Pag_Inicio_Corr_mas_casos[[#This Row],[Corregimiento]],Hoja3!$A$2:$D$676,4,0)</f>
        <v>80826</v>
      </c>
      <c r="E3205" s="142">
        <v>11</v>
      </c>
      <c r="F3205">
        <v>1</v>
      </c>
    </row>
    <row r="3206" spans="1:7">
      <c r="A3206" s="140">
        <v>44134</v>
      </c>
      <c r="B3206" s="141">
        <v>44134</v>
      </c>
      <c r="C3206" s="142" t="s">
        <v>375</v>
      </c>
      <c r="D3206" s="143">
        <f>VLOOKUP(Pag_Inicio_Corr_mas_casos[[#This Row],[Corregimiento]],Hoja3!$A$2:$D$676,4,0)</f>
        <v>80810</v>
      </c>
      <c r="E3206" s="142">
        <v>11</v>
      </c>
      <c r="F3206">
        <v>1</v>
      </c>
    </row>
    <row r="3207" spans="1:7">
      <c r="A3207" s="99">
        <v>44135</v>
      </c>
      <c r="B3207" s="100">
        <v>44135</v>
      </c>
      <c r="C3207" s="101" t="s">
        <v>490</v>
      </c>
      <c r="D3207" s="102">
        <f>VLOOKUP(Pag_Inicio_Corr_mas_casos[[#This Row],[Corregimiento]],Hoja3!$A$2:$D$676,4,0)</f>
        <v>91101</v>
      </c>
      <c r="E3207" s="101">
        <v>31</v>
      </c>
      <c r="F3207">
        <v>1</v>
      </c>
      <c r="G3207">
        <f>SUM(F3207:F3224)</f>
        <v>18</v>
      </c>
    </row>
    <row r="3208" spans="1:7">
      <c r="A3208" s="99">
        <v>44135</v>
      </c>
      <c r="B3208" s="100">
        <v>44135</v>
      </c>
      <c r="C3208" s="101" t="s">
        <v>355</v>
      </c>
      <c r="D3208" s="102">
        <f>VLOOKUP(Pag_Inicio_Corr_mas_casos[[#This Row],[Corregimiento]],Hoja3!$A$2:$D$676,4,0)</f>
        <v>81002</v>
      </c>
      <c r="E3208" s="101">
        <v>28</v>
      </c>
      <c r="F3208">
        <v>1</v>
      </c>
    </row>
    <row r="3209" spans="1:7">
      <c r="A3209" s="99">
        <v>44135</v>
      </c>
      <c r="B3209" s="100">
        <v>44135</v>
      </c>
      <c r="C3209" s="101" t="s">
        <v>370</v>
      </c>
      <c r="D3209" s="102">
        <f>VLOOKUP(Pag_Inicio_Corr_mas_casos[[#This Row],[Corregimiento]],Hoja3!$A$2:$D$676,4,0)</f>
        <v>80812</v>
      </c>
      <c r="E3209" s="101">
        <v>23</v>
      </c>
      <c r="F3209">
        <v>1</v>
      </c>
    </row>
    <row r="3210" spans="1:7">
      <c r="A3210" s="99">
        <v>44135</v>
      </c>
      <c r="B3210" s="100">
        <v>44135</v>
      </c>
      <c r="C3210" s="101" t="s">
        <v>380</v>
      </c>
      <c r="D3210" s="102">
        <f>VLOOKUP(Pag_Inicio_Corr_mas_casos[[#This Row],[Corregimiento]],Hoja3!$A$2:$D$676,4,0)</f>
        <v>80813</v>
      </c>
      <c r="E3210" s="101">
        <v>23</v>
      </c>
      <c r="F3210">
        <v>1</v>
      </c>
    </row>
    <row r="3211" spans="1:7">
      <c r="A3211" s="99">
        <v>44135</v>
      </c>
      <c r="B3211" s="100">
        <v>44135</v>
      </c>
      <c r="C3211" s="101" t="s">
        <v>356</v>
      </c>
      <c r="D3211" s="102">
        <f>VLOOKUP(Pag_Inicio_Corr_mas_casos[[#This Row],[Corregimiento]],Hoja3!$A$2:$D$676,4,0)</f>
        <v>130106</v>
      </c>
      <c r="E3211" s="101">
        <v>19</v>
      </c>
      <c r="F3211">
        <v>1</v>
      </c>
    </row>
    <row r="3212" spans="1:7">
      <c r="A3212" s="99">
        <v>44135</v>
      </c>
      <c r="B3212" s="100">
        <v>44135</v>
      </c>
      <c r="C3212" s="101" t="s">
        <v>359</v>
      </c>
      <c r="D3212" s="102">
        <f>VLOOKUP(Pag_Inicio_Corr_mas_casos[[#This Row],[Corregimiento]],Hoja3!$A$2:$D$676,4,0)</f>
        <v>80821</v>
      </c>
      <c r="E3212" s="101">
        <v>18</v>
      </c>
      <c r="F3212">
        <v>1</v>
      </c>
    </row>
    <row r="3213" spans="1:7">
      <c r="A3213" s="99">
        <v>44135</v>
      </c>
      <c r="B3213" s="100">
        <v>44135</v>
      </c>
      <c r="C3213" s="101" t="s">
        <v>362</v>
      </c>
      <c r="D3213" s="102">
        <f>VLOOKUP(Pag_Inicio_Corr_mas_casos[[#This Row],[Corregimiento]],Hoja3!$A$2:$D$676,4,0)</f>
        <v>80816</v>
      </c>
      <c r="E3213" s="101">
        <v>18</v>
      </c>
      <c r="F3213">
        <v>1</v>
      </c>
    </row>
    <row r="3214" spans="1:7">
      <c r="A3214" s="99">
        <v>44135</v>
      </c>
      <c r="B3214" s="100">
        <v>44135</v>
      </c>
      <c r="C3214" s="101" t="s">
        <v>367</v>
      </c>
      <c r="D3214" s="102">
        <f>VLOOKUP(Pag_Inicio_Corr_mas_casos[[#This Row],[Corregimiento]],Hoja3!$A$2:$D$676,4,0)</f>
        <v>80819</v>
      </c>
      <c r="E3214" s="101">
        <v>15</v>
      </c>
      <c r="F3214">
        <v>1</v>
      </c>
    </row>
    <row r="3215" spans="1:7">
      <c r="A3215" s="99">
        <v>44135</v>
      </c>
      <c r="B3215" s="100">
        <v>44135</v>
      </c>
      <c r="C3215" s="101" t="s">
        <v>371</v>
      </c>
      <c r="D3215" s="102">
        <f>VLOOKUP(Pag_Inicio_Corr_mas_casos[[#This Row],[Corregimiento]],Hoja3!$A$2:$D$676,4,0)</f>
        <v>130702</v>
      </c>
      <c r="E3215" s="101">
        <v>13</v>
      </c>
      <c r="F3215">
        <v>1</v>
      </c>
    </row>
    <row r="3216" spans="1:7">
      <c r="A3216" s="99">
        <v>44135</v>
      </c>
      <c r="B3216" s="100">
        <v>44135</v>
      </c>
      <c r="C3216" s="101" t="s">
        <v>407</v>
      </c>
      <c r="D3216" s="102">
        <f>VLOOKUP(Pag_Inicio_Corr_mas_casos[[#This Row],[Corregimiento]],Hoja3!$A$2:$D$676,4,0)</f>
        <v>80814</v>
      </c>
      <c r="E3216" s="101">
        <v>12</v>
      </c>
      <c r="F3216">
        <v>1</v>
      </c>
    </row>
    <row r="3217" spans="1:7">
      <c r="A3217" s="99">
        <v>44135</v>
      </c>
      <c r="B3217" s="100">
        <v>44135</v>
      </c>
      <c r="C3217" s="101" t="s">
        <v>406</v>
      </c>
      <c r="D3217" s="102">
        <f>VLOOKUP(Pag_Inicio_Corr_mas_casos[[#This Row],[Corregimiento]],Hoja3!$A$2:$D$676,4,0)</f>
        <v>80807</v>
      </c>
      <c r="E3217" s="101">
        <v>12</v>
      </c>
      <c r="F3217">
        <v>1</v>
      </c>
    </row>
    <row r="3218" spans="1:7">
      <c r="A3218" s="99">
        <v>44135</v>
      </c>
      <c r="B3218" s="100">
        <v>44135</v>
      </c>
      <c r="C3218" s="101" t="s">
        <v>365</v>
      </c>
      <c r="D3218" s="102">
        <f>VLOOKUP(Pag_Inicio_Corr_mas_casos[[#This Row],[Corregimiento]],Hoja3!$A$2:$D$676,4,0)</f>
        <v>80823</v>
      </c>
      <c r="E3218" s="101">
        <v>12</v>
      </c>
      <c r="F3218">
        <v>1</v>
      </c>
    </row>
    <row r="3219" spans="1:7">
      <c r="A3219" s="99">
        <v>44135</v>
      </c>
      <c r="B3219" s="100">
        <v>44135</v>
      </c>
      <c r="C3219" s="101" t="s">
        <v>459</v>
      </c>
      <c r="D3219" s="102">
        <f>VLOOKUP(Pag_Inicio_Corr_mas_casos[[#This Row],[Corregimiento]],Hoja3!$A$2:$D$676,4,0)</f>
        <v>20606</v>
      </c>
      <c r="E3219" s="101">
        <v>12</v>
      </c>
      <c r="F3219">
        <v>1</v>
      </c>
    </row>
    <row r="3220" spans="1:7">
      <c r="A3220" s="99">
        <v>44135</v>
      </c>
      <c r="B3220" s="100">
        <v>44135</v>
      </c>
      <c r="C3220" s="101" t="s">
        <v>364</v>
      </c>
      <c r="D3220" s="102">
        <f>VLOOKUP(Pag_Inicio_Corr_mas_casos[[#This Row],[Corregimiento]],Hoja3!$A$2:$D$676,4,0)</f>
        <v>80822</v>
      </c>
      <c r="E3220" s="101">
        <v>11</v>
      </c>
      <c r="F3220">
        <v>1</v>
      </c>
    </row>
    <row r="3221" spans="1:7">
      <c r="A3221" s="99">
        <v>44135</v>
      </c>
      <c r="B3221" s="100">
        <v>44135</v>
      </c>
      <c r="C3221" s="101" t="s">
        <v>368</v>
      </c>
      <c r="D3221" s="102">
        <f>VLOOKUP(Pag_Inicio_Corr_mas_casos[[#This Row],[Corregimiento]],Hoja3!$A$2:$D$676,4,0)</f>
        <v>130107</v>
      </c>
      <c r="E3221" s="101">
        <v>11</v>
      </c>
      <c r="F3221">
        <v>1</v>
      </c>
    </row>
    <row r="3222" spans="1:7">
      <c r="A3222" s="99">
        <v>44135</v>
      </c>
      <c r="B3222" s="100">
        <v>44135</v>
      </c>
      <c r="C3222" s="101" t="s">
        <v>361</v>
      </c>
      <c r="D3222" s="102">
        <f>VLOOKUP(Pag_Inicio_Corr_mas_casos[[#This Row],[Corregimiento]],Hoja3!$A$2:$D$676,4,0)</f>
        <v>81008</v>
      </c>
      <c r="E3222" s="101">
        <v>11</v>
      </c>
      <c r="F3222">
        <v>1</v>
      </c>
    </row>
    <row r="3223" spans="1:7">
      <c r="A3223" s="99">
        <v>44135</v>
      </c>
      <c r="B3223" s="100">
        <v>44135</v>
      </c>
      <c r="C3223" s="101" t="s">
        <v>401</v>
      </c>
      <c r="D3223" s="102">
        <f>VLOOKUP(Pag_Inicio_Corr_mas_casos[[#This Row],[Corregimiento]],Hoja3!$A$2:$D$676,4,0)</f>
        <v>81009</v>
      </c>
      <c r="E3223" s="101">
        <v>11</v>
      </c>
      <c r="F3223">
        <v>1</v>
      </c>
    </row>
    <row r="3224" spans="1:7">
      <c r="A3224" s="99">
        <v>44135</v>
      </c>
      <c r="B3224" s="100">
        <v>44135</v>
      </c>
      <c r="C3224" s="101" t="s">
        <v>395</v>
      </c>
      <c r="D3224" s="102">
        <f>VLOOKUP(Pag_Inicio_Corr_mas_casos[[#This Row],[Corregimiento]],Hoja3!$A$2:$D$676,4,0)</f>
        <v>80809</v>
      </c>
      <c r="E3224" s="101">
        <v>11</v>
      </c>
      <c r="F3224">
        <v>1</v>
      </c>
    </row>
    <row r="3225" spans="1:7">
      <c r="A3225" s="91">
        <v>44136</v>
      </c>
      <c r="B3225" s="92">
        <v>44136</v>
      </c>
      <c r="C3225" s="93" t="s">
        <v>354</v>
      </c>
      <c r="D3225" s="94">
        <f>VLOOKUP(Pag_Inicio_Corr_mas_casos[[#This Row],[Corregimiento]],Hoja3!$A$2:$D$676,4,0)</f>
        <v>130101</v>
      </c>
      <c r="E3225" s="93">
        <v>29</v>
      </c>
      <c r="F3225">
        <v>1</v>
      </c>
      <c r="G3225">
        <f>SUM(F3225:F3244)</f>
        <v>20</v>
      </c>
    </row>
    <row r="3226" spans="1:7">
      <c r="A3226" s="91">
        <v>44136</v>
      </c>
      <c r="B3226" s="92">
        <v>44136</v>
      </c>
      <c r="C3226" s="93" t="s">
        <v>521</v>
      </c>
      <c r="D3226" s="94">
        <f>VLOOKUP(Pag_Inicio_Corr_mas_casos[[#This Row],[Corregimiento]],Hoja3!$A$2:$D$676,4,0)</f>
        <v>130104</v>
      </c>
      <c r="E3226" s="93">
        <v>27</v>
      </c>
      <c r="F3226">
        <v>1</v>
      </c>
    </row>
    <row r="3227" spans="1:7">
      <c r="A3227" s="91">
        <v>44136</v>
      </c>
      <c r="B3227" s="92">
        <v>44136</v>
      </c>
      <c r="C3227" s="93" t="s">
        <v>367</v>
      </c>
      <c r="D3227" s="94">
        <f>VLOOKUP(Pag_Inicio_Corr_mas_casos[[#This Row],[Corregimiento]],Hoja3!$A$2:$D$676,4,0)</f>
        <v>80819</v>
      </c>
      <c r="E3227" s="93">
        <v>27</v>
      </c>
      <c r="F3227">
        <v>1</v>
      </c>
    </row>
    <row r="3228" spans="1:7">
      <c r="A3228" s="91">
        <v>44136</v>
      </c>
      <c r="B3228" s="92">
        <v>44136</v>
      </c>
      <c r="C3228" s="93" t="s">
        <v>355</v>
      </c>
      <c r="D3228" s="94">
        <f>VLOOKUP(Pag_Inicio_Corr_mas_casos[[#This Row],[Corregimiento]],Hoja3!$A$2:$D$676,4,0)</f>
        <v>81002</v>
      </c>
      <c r="E3228" s="93">
        <v>20</v>
      </c>
      <c r="F3228">
        <v>1</v>
      </c>
    </row>
    <row r="3229" spans="1:7">
      <c r="A3229" s="91">
        <v>44136</v>
      </c>
      <c r="B3229" s="92">
        <v>44136</v>
      </c>
      <c r="C3229" s="93" t="s">
        <v>419</v>
      </c>
      <c r="D3229" s="94">
        <f>VLOOKUP(Pag_Inicio_Corr_mas_casos[[#This Row],[Corregimiento]],Hoja3!$A$2:$D$676,4,0)</f>
        <v>20207</v>
      </c>
      <c r="E3229" s="93">
        <v>19</v>
      </c>
      <c r="F3229">
        <v>1</v>
      </c>
    </row>
    <row r="3230" spans="1:7">
      <c r="A3230" s="91">
        <v>44136</v>
      </c>
      <c r="B3230" s="92">
        <v>44136</v>
      </c>
      <c r="C3230" s="93" t="s">
        <v>401</v>
      </c>
      <c r="D3230" s="94">
        <f>VLOOKUP(Pag_Inicio_Corr_mas_casos[[#This Row],[Corregimiento]],Hoja3!$A$2:$D$676,4,0)</f>
        <v>81009</v>
      </c>
      <c r="E3230" s="93">
        <v>18</v>
      </c>
      <c r="F3230">
        <v>1</v>
      </c>
    </row>
    <row r="3231" spans="1:7">
      <c r="A3231" s="91">
        <v>44136</v>
      </c>
      <c r="B3231" s="92">
        <v>44136</v>
      </c>
      <c r="C3231" s="93" t="s">
        <v>380</v>
      </c>
      <c r="D3231" s="94">
        <f>VLOOKUP(Pag_Inicio_Corr_mas_casos[[#This Row],[Corregimiento]],Hoja3!$A$2:$D$676,4,0)</f>
        <v>80813</v>
      </c>
      <c r="E3231" s="93">
        <v>18</v>
      </c>
      <c r="F3231">
        <v>1</v>
      </c>
    </row>
    <row r="3232" spans="1:7">
      <c r="A3232" s="91">
        <v>44136</v>
      </c>
      <c r="B3232" s="92">
        <v>44136</v>
      </c>
      <c r="C3232" s="93" t="s">
        <v>370</v>
      </c>
      <c r="D3232" s="94">
        <f>VLOOKUP(Pag_Inicio_Corr_mas_casos[[#This Row],[Corregimiento]],Hoja3!$A$2:$D$676,4,0)</f>
        <v>80812</v>
      </c>
      <c r="E3232" s="93">
        <v>18</v>
      </c>
      <c r="F3232">
        <v>1</v>
      </c>
    </row>
    <row r="3233" spans="1:7">
      <c r="A3233" s="91">
        <v>44136</v>
      </c>
      <c r="B3233" s="92">
        <v>44136</v>
      </c>
      <c r="C3233" s="93" t="s">
        <v>406</v>
      </c>
      <c r="D3233" s="94">
        <f>VLOOKUP(Pag_Inicio_Corr_mas_casos[[#This Row],[Corregimiento]],Hoja3!$A$2:$D$676,4,0)</f>
        <v>80807</v>
      </c>
      <c r="E3233" s="93">
        <v>15</v>
      </c>
      <c r="F3233">
        <v>1</v>
      </c>
    </row>
    <row r="3234" spans="1:7">
      <c r="A3234" s="91">
        <v>44136</v>
      </c>
      <c r="B3234" s="92">
        <v>44136</v>
      </c>
      <c r="C3234" s="93" t="s">
        <v>555</v>
      </c>
      <c r="D3234" s="94">
        <f>VLOOKUP(Pag_Inicio_Corr_mas_casos[[#This Row],[Corregimiento]],Hoja3!$A$2:$D$676,4,0)</f>
        <v>130908</v>
      </c>
      <c r="E3234" s="93">
        <v>15</v>
      </c>
      <c r="F3234">
        <v>1</v>
      </c>
    </row>
    <row r="3235" spans="1:7">
      <c r="A3235" s="91">
        <v>44136</v>
      </c>
      <c r="B3235" s="92">
        <v>44136</v>
      </c>
      <c r="C3235" s="93" t="s">
        <v>359</v>
      </c>
      <c r="D3235" s="94">
        <f>VLOOKUP(Pag_Inicio_Corr_mas_casos[[#This Row],[Corregimiento]],Hoja3!$A$2:$D$676,4,0)</f>
        <v>80821</v>
      </c>
      <c r="E3235" s="93">
        <v>14</v>
      </c>
      <c r="F3235">
        <v>1</v>
      </c>
    </row>
    <row r="3236" spans="1:7">
      <c r="A3236" s="91">
        <v>44136</v>
      </c>
      <c r="B3236" s="92">
        <v>44136</v>
      </c>
      <c r="C3236" s="93" t="s">
        <v>372</v>
      </c>
      <c r="D3236" s="94">
        <f>VLOOKUP(Pag_Inicio_Corr_mas_casos[[#This Row],[Corregimiento]],Hoja3!$A$2:$D$676,4,0)</f>
        <v>40601</v>
      </c>
      <c r="E3236" s="93">
        <v>13</v>
      </c>
      <c r="F3236">
        <v>1</v>
      </c>
    </row>
    <row r="3237" spans="1:7">
      <c r="A3237" s="91">
        <v>44136</v>
      </c>
      <c r="B3237" s="92">
        <v>44136</v>
      </c>
      <c r="C3237" s="93" t="s">
        <v>395</v>
      </c>
      <c r="D3237" s="94">
        <f>VLOOKUP(Pag_Inicio_Corr_mas_casos[[#This Row],[Corregimiento]],Hoja3!$A$2:$D$676,4,0)</f>
        <v>80809</v>
      </c>
      <c r="E3237" s="93">
        <v>12</v>
      </c>
      <c r="F3237">
        <v>1</v>
      </c>
    </row>
    <row r="3238" spans="1:7">
      <c r="A3238" s="91">
        <v>44136</v>
      </c>
      <c r="B3238" s="92">
        <v>44136</v>
      </c>
      <c r="C3238" s="93" t="s">
        <v>399</v>
      </c>
      <c r="D3238" s="94">
        <f>VLOOKUP(Pag_Inicio_Corr_mas_casos[[#This Row],[Corregimiento]],Hoja3!$A$2:$D$676,4,0)</f>
        <v>130717</v>
      </c>
      <c r="E3238" s="93">
        <v>12</v>
      </c>
      <c r="F3238">
        <v>1</v>
      </c>
    </row>
    <row r="3239" spans="1:7">
      <c r="A3239" s="91">
        <v>44136</v>
      </c>
      <c r="B3239" s="92">
        <v>44136</v>
      </c>
      <c r="C3239" s="93" t="s">
        <v>356</v>
      </c>
      <c r="D3239" s="94">
        <f>VLOOKUP(Pag_Inicio_Corr_mas_casos[[#This Row],[Corregimiento]],Hoja3!$A$2:$D$676,4,0)</f>
        <v>130106</v>
      </c>
      <c r="E3239" s="93">
        <v>12</v>
      </c>
      <c r="F3239">
        <v>1</v>
      </c>
    </row>
    <row r="3240" spans="1:7">
      <c r="A3240" s="91">
        <v>44136</v>
      </c>
      <c r="B3240" s="92">
        <v>44136</v>
      </c>
      <c r="C3240" s="93" t="s">
        <v>407</v>
      </c>
      <c r="D3240" s="94">
        <f>VLOOKUP(Pag_Inicio_Corr_mas_casos[[#This Row],[Corregimiento]],Hoja3!$A$2:$D$676,4,0)</f>
        <v>80814</v>
      </c>
      <c r="E3240" s="93">
        <v>12</v>
      </c>
      <c r="F3240">
        <v>1</v>
      </c>
    </row>
    <row r="3241" spans="1:7">
      <c r="A3241" s="91">
        <v>44136</v>
      </c>
      <c r="B3241" s="92">
        <v>44136</v>
      </c>
      <c r="C3241" s="93" t="s">
        <v>490</v>
      </c>
      <c r="D3241" s="94">
        <f>VLOOKUP(Pag_Inicio_Corr_mas_casos[[#This Row],[Corregimiento]],Hoja3!$A$2:$D$676,4,0)</f>
        <v>91101</v>
      </c>
      <c r="E3241" s="93">
        <v>11</v>
      </c>
      <c r="F3241">
        <v>1</v>
      </c>
    </row>
    <row r="3242" spans="1:7">
      <c r="A3242" s="91">
        <v>44136</v>
      </c>
      <c r="B3242" s="92">
        <v>44136</v>
      </c>
      <c r="C3242" s="93" t="s">
        <v>411</v>
      </c>
      <c r="D3242" s="94">
        <f>VLOOKUP(Pag_Inicio_Corr_mas_casos[[#This Row],[Corregimiento]],Hoja3!$A$2:$D$676,4,0)</f>
        <v>91001</v>
      </c>
      <c r="E3242" s="93">
        <v>11</v>
      </c>
      <c r="F3242">
        <v>1</v>
      </c>
    </row>
    <row r="3243" spans="1:7">
      <c r="A3243" s="91">
        <v>44136</v>
      </c>
      <c r="B3243" s="92">
        <v>44136</v>
      </c>
      <c r="C3243" s="93" t="s">
        <v>400</v>
      </c>
      <c r="D3243" s="94">
        <f>VLOOKUP(Pag_Inicio_Corr_mas_casos[[#This Row],[Corregimiento]],Hoja3!$A$2:$D$676,4,0)</f>
        <v>81003</v>
      </c>
      <c r="E3243" s="93">
        <v>11</v>
      </c>
      <c r="F3243">
        <v>1</v>
      </c>
    </row>
    <row r="3244" spans="1:7">
      <c r="A3244" s="91">
        <v>44136</v>
      </c>
      <c r="B3244" s="92">
        <v>44136</v>
      </c>
      <c r="C3244" s="93" t="s">
        <v>361</v>
      </c>
      <c r="D3244" s="94">
        <f>VLOOKUP(Pag_Inicio_Corr_mas_casos[[#This Row],[Corregimiento]],Hoja3!$A$2:$D$676,4,0)</f>
        <v>81008</v>
      </c>
      <c r="E3244" s="93">
        <v>11</v>
      </c>
      <c r="F3244">
        <v>1</v>
      </c>
    </row>
    <row r="3245" spans="1:7">
      <c r="A3245" s="136">
        <v>44137</v>
      </c>
      <c r="B3245" s="137">
        <v>44137</v>
      </c>
      <c r="C3245" s="138" t="s">
        <v>426</v>
      </c>
      <c r="D3245" s="139">
        <f>VLOOKUP(Pag_Inicio_Corr_mas_casos[[#This Row],[Corregimiento]],Hoja3!$A$2:$D$676,4,0)</f>
        <v>20601</v>
      </c>
      <c r="E3245" s="138">
        <v>43</v>
      </c>
      <c r="F3245">
        <v>1</v>
      </c>
      <c r="G3245">
        <f>SUM(F3245:F3255)</f>
        <v>11</v>
      </c>
    </row>
    <row r="3246" spans="1:7">
      <c r="A3246" s="136">
        <v>44137</v>
      </c>
      <c r="B3246" s="137">
        <v>44137</v>
      </c>
      <c r="C3246" s="138" t="s">
        <v>495</v>
      </c>
      <c r="D3246" s="139">
        <f>VLOOKUP(Pag_Inicio_Corr_mas_casos[[#This Row],[Corregimiento]],Hoja3!$A$2:$D$676,4,0)</f>
        <v>40502</v>
      </c>
      <c r="E3246" s="138">
        <v>23</v>
      </c>
      <c r="F3246">
        <v>1</v>
      </c>
    </row>
    <row r="3247" spans="1:7">
      <c r="A3247" s="136">
        <v>44137</v>
      </c>
      <c r="B3247" s="137">
        <v>44137</v>
      </c>
      <c r="C3247" s="138" t="s">
        <v>366</v>
      </c>
      <c r="D3247" s="139">
        <f>VLOOKUP(Pag_Inicio_Corr_mas_casos[[#This Row],[Corregimiento]],Hoja3!$A$2:$D$676,4,0)</f>
        <v>81001</v>
      </c>
      <c r="E3247" s="138">
        <v>19</v>
      </c>
      <c r="F3247">
        <v>1</v>
      </c>
    </row>
    <row r="3248" spans="1:7">
      <c r="A3248" s="136">
        <v>44137</v>
      </c>
      <c r="B3248" s="137">
        <v>44137</v>
      </c>
      <c r="C3248" s="138" t="s">
        <v>360</v>
      </c>
      <c r="D3248" s="139">
        <f>VLOOKUP(Pag_Inicio_Corr_mas_casos[[#This Row],[Corregimiento]],Hoja3!$A$2:$D$676,4,0)</f>
        <v>81007</v>
      </c>
      <c r="E3248" s="138">
        <v>18</v>
      </c>
      <c r="F3248">
        <v>1</v>
      </c>
    </row>
    <row r="3249" spans="1:7">
      <c r="A3249" s="136">
        <v>44137</v>
      </c>
      <c r="B3249" s="137">
        <v>44137</v>
      </c>
      <c r="C3249" s="138" t="s">
        <v>364</v>
      </c>
      <c r="D3249" s="139">
        <f>VLOOKUP(Pag_Inicio_Corr_mas_casos[[#This Row],[Corregimiento]],Hoja3!$A$2:$D$676,4,0)</f>
        <v>80822</v>
      </c>
      <c r="E3249" s="138">
        <v>16</v>
      </c>
      <c r="F3249">
        <v>1</v>
      </c>
    </row>
    <row r="3250" spans="1:7">
      <c r="A3250" s="136">
        <v>44137</v>
      </c>
      <c r="B3250" s="137">
        <v>44137</v>
      </c>
      <c r="C3250" s="138" t="s">
        <v>384</v>
      </c>
      <c r="D3250" s="139">
        <f>VLOOKUP(Pag_Inicio_Corr_mas_casos[[#This Row],[Corregimiento]],Hoja3!$A$2:$D$676,4,0)</f>
        <v>80820</v>
      </c>
      <c r="E3250" s="138">
        <v>14</v>
      </c>
      <c r="F3250">
        <v>1</v>
      </c>
    </row>
    <row r="3251" spans="1:7">
      <c r="A3251" s="136">
        <v>44137</v>
      </c>
      <c r="B3251" s="137">
        <v>44137</v>
      </c>
      <c r="C3251" s="138" t="s">
        <v>490</v>
      </c>
      <c r="D3251" s="139">
        <f>VLOOKUP(Pag_Inicio_Corr_mas_casos[[#This Row],[Corregimiento]],Hoja3!$A$2:$D$676,4,0)</f>
        <v>91101</v>
      </c>
      <c r="E3251" s="138">
        <v>14</v>
      </c>
      <c r="F3251">
        <v>1</v>
      </c>
    </row>
    <row r="3252" spans="1:7">
      <c r="A3252" s="136">
        <v>44137</v>
      </c>
      <c r="B3252" s="137">
        <v>44137</v>
      </c>
      <c r="C3252" s="138" t="s">
        <v>395</v>
      </c>
      <c r="D3252" s="139">
        <f>VLOOKUP(Pag_Inicio_Corr_mas_casos[[#This Row],[Corregimiento]],Hoja3!$A$2:$D$676,4,0)</f>
        <v>80809</v>
      </c>
      <c r="E3252" s="138">
        <v>13</v>
      </c>
      <c r="F3252">
        <v>1</v>
      </c>
    </row>
    <row r="3253" spans="1:7">
      <c r="A3253" s="136">
        <v>44137</v>
      </c>
      <c r="B3253" s="137">
        <v>44137</v>
      </c>
      <c r="C3253" s="138" t="s">
        <v>355</v>
      </c>
      <c r="D3253" s="139">
        <f>VLOOKUP(Pag_Inicio_Corr_mas_casos[[#This Row],[Corregimiento]],Hoja3!$A$2:$D$676,4,0)</f>
        <v>81002</v>
      </c>
      <c r="E3253" s="138">
        <v>12</v>
      </c>
      <c r="F3253">
        <v>1</v>
      </c>
    </row>
    <row r="3254" spans="1:7">
      <c r="A3254" s="136">
        <v>44137</v>
      </c>
      <c r="B3254" s="137">
        <v>44137</v>
      </c>
      <c r="C3254" s="138" t="s">
        <v>372</v>
      </c>
      <c r="D3254" s="139">
        <f>VLOOKUP(Pag_Inicio_Corr_mas_casos[[#This Row],[Corregimiento]],Hoja3!$A$2:$D$676,4,0)</f>
        <v>40601</v>
      </c>
      <c r="E3254" s="138">
        <v>11</v>
      </c>
      <c r="F3254">
        <v>1</v>
      </c>
    </row>
    <row r="3255" spans="1:7">
      <c r="A3255" s="136">
        <v>44137</v>
      </c>
      <c r="B3255" s="137">
        <v>44137</v>
      </c>
      <c r="C3255" s="138" t="s">
        <v>370</v>
      </c>
      <c r="D3255" s="139">
        <f>VLOOKUP(Pag_Inicio_Corr_mas_casos[[#This Row],[Corregimiento]],Hoja3!$A$2:$D$676,4,0)</f>
        <v>80812</v>
      </c>
      <c r="E3255" s="138">
        <v>11</v>
      </c>
      <c r="F3255">
        <v>1</v>
      </c>
    </row>
    <row r="3256" spans="1:7">
      <c r="A3256" s="87">
        <v>44138</v>
      </c>
      <c r="B3256" s="88">
        <v>44138</v>
      </c>
      <c r="C3256" s="89" t="s">
        <v>556</v>
      </c>
      <c r="D3256" s="90">
        <f>VLOOKUP(Pag_Inicio_Corr_mas_casos[[#This Row],[Corregimiento]],Hoja3!$A$2:$D$676,4,0)</f>
        <v>30301</v>
      </c>
      <c r="E3256" s="89">
        <v>29</v>
      </c>
      <c r="F3256">
        <v>1</v>
      </c>
      <c r="G3256">
        <f>SUM(F3256:F3271)</f>
        <v>16</v>
      </c>
    </row>
    <row r="3257" spans="1:7">
      <c r="A3257" s="87">
        <v>44138</v>
      </c>
      <c r="B3257" s="88">
        <v>44138</v>
      </c>
      <c r="C3257" s="89" t="s">
        <v>365</v>
      </c>
      <c r="D3257" s="90">
        <f>VLOOKUP(Pag_Inicio_Corr_mas_casos[[#This Row],[Corregimiento]],Hoja3!$A$2:$D$676,4,0)</f>
        <v>80823</v>
      </c>
      <c r="E3257" s="89">
        <v>24</v>
      </c>
      <c r="F3257">
        <v>1</v>
      </c>
    </row>
    <row r="3258" spans="1:7">
      <c r="A3258" s="87">
        <v>44138</v>
      </c>
      <c r="B3258" s="88">
        <v>44138</v>
      </c>
      <c r="C3258" s="89" t="s">
        <v>370</v>
      </c>
      <c r="D3258" s="90">
        <f>VLOOKUP(Pag_Inicio_Corr_mas_casos[[#This Row],[Corregimiento]],Hoja3!$A$2:$D$676,4,0)</f>
        <v>80812</v>
      </c>
      <c r="E3258" s="89">
        <v>24</v>
      </c>
      <c r="F3258">
        <v>1</v>
      </c>
    </row>
    <row r="3259" spans="1:7">
      <c r="A3259" s="87">
        <v>44138</v>
      </c>
      <c r="B3259" s="88">
        <v>44138</v>
      </c>
      <c r="C3259" s="89" t="s">
        <v>354</v>
      </c>
      <c r="D3259" s="90">
        <f>VLOOKUP(Pag_Inicio_Corr_mas_casos[[#This Row],[Corregimiento]],Hoja3!$A$2:$D$676,4,0)</f>
        <v>130101</v>
      </c>
      <c r="E3259" s="89">
        <v>23</v>
      </c>
      <c r="F3259">
        <v>1</v>
      </c>
    </row>
    <row r="3260" spans="1:7">
      <c r="A3260" s="87">
        <v>44138</v>
      </c>
      <c r="B3260" s="88">
        <v>44138</v>
      </c>
      <c r="C3260" s="89" t="s">
        <v>367</v>
      </c>
      <c r="D3260" s="90">
        <f>VLOOKUP(Pag_Inicio_Corr_mas_casos[[#This Row],[Corregimiento]],Hoja3!$A$2:$D$676,4,0)</f>
        <v>80819</v>
      </c>
      <c r="E3260" s="89">
        <v>23</v>
      </c>
      <c r="F3260">
        <v>1</v>
      </c>
    </row>
    <row r="3261" spans="1:7">
      <c r="A3261" s="87">
        <v>44138</v>
      </c>
      <c r="B3261" s="88">
        <v>44138</v>
      </c>
      <c r="C3261" s="89" t="s">
        <v>356</v>
      </c>
      <c r="D3261" s="90">
        <f>VLOOKUP(Pag_Inicio_Corr_mas_casos[[#This Row],[Corregimiento]],Hoja3!$A$2:$D$676,4,0)</f>
        <v>130106</v>
      </c>
      <c r="E3261" s="89">
        <v>23</v>
      </c>
      <c r="F3261">
        <v>1</v>
      </c>
    </row>
    <row r="3262" spans="1:7">
      <c r="A3262" s="87">
        <v>44138</v>
      </c>
      <c r="B3262" s="88">
        <v>44138</v>
      </c>
      <c r="C3262" s="89" t="s">
        <v>458</v>
      </c>
      <c r="D3262" s="90">
        <f>VLOOKUP(Pag_Inicio_Corr_mas_casos[[#This Row],[Corregimiento]],Hoja3!$A$2:$D$676,4,0)</f>
        <v>40606</v>
      </c>
      <c r="E3262" s="89">
        <v>17</v>
      </c>
      <c r="F3262">
        <v>1</v>
      </c>
    </row>
    <row r="3263" spans="1:7">
      <c r="A3263" s="87">
        <v>44138</v>
      </c>
      <c r="B3263" s="88">
        <v>44138</v>
      </c>
      <c r="C3263" s="89" t="s">
        <v>366</v>
      </c>
      <c r="D3263" s="90">
        <f>VLOOKUP(Pag_Inicio_Corr_mas_casos[[#This Row],[Corregimiento]],Hoja3!$A$2:$D$676,4,0)</f>
        <v>81001</v>
      </c>
      <c r="E3263" s="89">
        <v>16</v>
      </c>
      <c r="F3263">
        <v>1</v>
      </c>
    </row>
    <row r="3264" spans="1:7">
      <c r="A3264" s="87">
        <v>44138</v>
      </c>
      <c r="B3264" s="88">
        <v>44138</v>
      </c>
      <c r="C3264" s="89" t="s">
        <v>389</v>
      </c>
      <c r="D3264" s="90">
        <f>VLOOKUP(Pag_Inicio_Corr_mas_casos[[#This Row],[Corregimiento]],Hoja3!$A$2:$D$676,4,0)</f>
        <v>130708</v>
      </c>
      <c r="E3264" s="89">
        <v>16</v>
      </c>
      <c r="F3264">
        <v>1</v>
      </c>
    </row>
    <row r="3265" spans="1:7">
      <c r="A3265" s="87">
        <v>44138</v>
      </c>
      <c r="B3265" s="88">
        <v>44138</v>
      </c>
      <c r="C3265" s="89" t="s">
        <v>373</v>
      </c>
      <c r="D3265" s="90">
        <f>VLOOKUP(Pag_Inicio_Corr_mas_casos[[#This Row],[Corregimiento]],Hoja3!$A$2:$D$676,4,0)</f>
        <v>80806</v>
      </c>
      <c r="E3265" s="89">
        <v>15</v>
      </c>
      <c r="F3265">
        <v>1</v>
      </c>
    </row>
    <row r="3266" spans="1:7">
      <c r="A3266" s="87">
        <v>44138</v>
      </c>
      <c r="B3266" s="88">
        <v>44138</v>
      </c>
      <c r="C3266" s="89" t="s">
        <v>415</v>
      </c>
      <c r="D3266" s="90">
        <f>VLOOKUP(Pag_Inicio_Corr_mas_casos[[#This Row],[Corregimiento]],Hoja3!$A$2:$D$676,4,0)</f>
        <v>100101</v>
      </c>
      <c r="E3266" s="89">
        <v>15</v>
      </c>
      <c r="F3266">
        <v>1</v>
      </c>
    </row>
    <row r="3267" spans="1:7">
      <c r="A3267" s="87">
        <v>44138</v>
      </c>
      <c r="B3267" s="88">
        <v>44138</v>
      </c>
      <c r="C3267" s="89" t="s">
        <v>363</v>
      </c>
      <c r="D3267" s="90">
        <f>VLOOKUP(Pag_Inicio_Corr_mas_casos[[#This Row],[Corregimiento]],Hoja3!$A$2:$D$676,4,0)</f>
        <v>80817</v>
      </c>
      <c r="E3267" s="89">
        <v>15</v>
      </c>
      <c r="F3267">
        <v>1</v>
      </c>
    </row>
    <row r="3268" spans="1:7">
      <c r="A3268" s="87">
        <v>44138</v>
      </c>
      <c r="B3268" s="88">
        <v>44138</v>
      </c>
      <c r="C3268" s="89" t="s">
        <v>362</v>
      </c>
      <c r="D3268" s="90">
        <f>VLOOKUP(Pag_Inicio_Corr_mas_casos[[#This Row],[Corregimiento]],Hoja3!$A$2:$D$676,4,0)</f>
        <v>80816</v>
      </c>
      <c r="E3268" s="89">
        <v>14</v>
      </c>
      <c r="F3268">
        <v>1</v>
      </c>
    </row>
    <row r="3269" spans="1:7">
      <c r="A3269" s="87">
        <v>44138</v>
      </c>
      <c r="B3269" s="88">
        <v>44138</v>
      </c>
      <c r="C3269" s="89" t="s">
        <v>364</v>
      </c>
      <c r="D3269" s="90">
        <f>VLOOKUP(Pag_Inicio_Corr_mas_casos[[#This Row],[Corregimiento]],Hoja3!$A$2:$D$676,4,0)</f>
        <v>80822</v>
      </c>
      <c r="E3269" s="89">
        <v>13</v>
      </c>
      <c r="F3269">
        <v>1</v>
      </c>
    </row>
    <row r="3270" spans="1:7">
      <c r="A3270" s="87">
        <v>44138</v>
      </c>
      <c r="B3270" s="88">
        <v>44138</v>
      </c>
      <c r="C3270" s="89" t="s">
        <v>406</v>
      </c>
      <c r="D3270" s="90">
        <f>VLOOKUP(Pag_Inicio_Corr_mas_casos[[#This Row],[Corregimiento]],Hoja3!$A$2:$D$676,4,0)</f>
        <v>80807</v>
      </c>
      <c r="E3270" s="89">
        <v>12</v>
      </c>
      <c r="F3270">
        <v>1</v>
      </c>
    </row>
    <row r="3271" spans="1:7">
      <c r="A3271" s="87">
        <v>44138</v>
      </c>
      <c r="B3271" s="88">
        <v>44138</v>
      </c>
      <c r="C3271" s="89" t="s">
        <v>358</v>
      </c>
      <c r="D3271" s="90">
        <f>VLOOKUP(Pag_Inicio_Corr_mas_casos[[#This Row],[Corregimiento]],Hoja3!$A$2:$D$676,4,0)</f>
        <v>130102</v>
      </c>
      <c r="E3271" s="89">
        <v>12</v>
      </c>
      <c r="F3271">
        <v>1</v>
      </c>
    </row>
    <row r="3272" spans="1:7">
      <c r="A3272" s="140">
        <v>44139</v>
      </c>
      <c r="B3272" s="141">
        <v>44139</v>
      </c>
      <c r="C3272" s="142" t="s">
        <v>370</v>
      </c>
      <c r="D3272" s="143">
        <f>VLOOKUP(Pag_Inicio_Corr_mas_casos[[#This Row],[Corregimiento]],Hoja3!$A$2:$D$676,4,0)</f>
        <v>80812</v>
      </c>
      <c r="E3272" s="142">
        <v>15</v>
      </c>
      <c r="F3272">
        <v>1</v>
      </c>
      <c r="G3272">
        <f>SUM(F3272:F3279)</f>
        <v>8</v>
      </c>
    </row>
    <row r="3273" spans="1:7">
      <c r="A3273" s="140">
        <v>44139</v>
      </c>
      <c r="B3273" s="141">
        <v>44139</v>
      </c>
      <c r="C3273" s="142" t="s">
        <v>371</v>
      </c>
      <c r="D3273" s="143">
        <f>VLOOKUP(Pag_Inicio_Corr_mas_casos[[#This Row],[Corregimiento]],Hoja3!$A$2:$D$676,4,0)</f>
        <v>130702</v>
      </c>
      <c r="E3273" s="142">
        <v>15</v>
      </c>
      <c r="F3273">
        <v>1</v>
      </c>
    </row>
    <row r="3274" spans="1:7">
      <c r="A3274" s="140">
        <v>44139</v>
      </c>
      <c r="B3274" s="141">
        <v>44139</v>
      </c>
      <c r="C3274" s="142" t="s">
        <v>395</v>
      </c>
      <c r="D3274" s="143">
        <f>VLOOKUP(Pag_Inicio_Corr_mas_casos[[#This Row],[Corregimiento]],Hoja3!$A$2:$D$676,4,0)</f>
        <v>80809</v>
      </c>
      <c r="E3274" s="142">
        <v>14</v>
      </c>
      <c r="F3274">
        <v>1</v>
      </c>
    </row>
    <row r="3275" spans="1:7">
      <c r="A3275" s="140">
        <v>44139</v>
      </c>
      <c r="B3275" s="141">
        <v>44139</v>
      </c>
      <c r="C3275" s="142" t="s">
        <v>445</v>
      </c>
      <c r="D3275" s="143">
        <f>VLOOKUP(Pag_Inicio_Corr_mas_casos[[#This Row],[Corregimiento]],Hoja3!$A$2:$D$676,4,0)</f>
        <v>30110</v>
      </c>
      <c r="E3275" s="142">
        <v>12</v>
      </c>
      <c r="F3275">
        <v>1</v>
      </c>
    </row>
    <row r="3276" spans="1:7">
      <c r="A3276" s="140">
        <v>44139</v>
      </c>
      <c r="B3276" s="141">
        <v>44139</v>
      </c>
      <c r="C3276" s="142" t="s">
        <v>401</v>
      </c>
      <c r="D3276" s="143">
        <f>VLOOKUP(Pag_Inicio_Corr_mas_casos[[#This Row],[Corregimiento]],Hoja3!$A$2:$D$676,4,0)</f>
        <v>81009</v>
      </c>
      <c r="E3276" s="142">
        <v>12</v>
      </c>
      <c r="F3276">
        <v>1</v>
      </c>
    </row>
    <row r="3277" spans="1:7">
      <c r="A3277" s="140">
        <v>44139</v>
      </c>
      <c r="B3277" s="141">
        <v>44139</v>
      </c>
      <c r="C3277" s="142" t="s">
        <v>364</v>
      </c>
      <c r="D3277" s="143">
        <f>VLOOKUP(Pag_Inicio_Corr_mas_casos[[#This Row],[Corregimiento]],Hoja3!$A$2:$D$676,4,0)</f>
        <v>80822</v>
      </c>
      <c r="E3277" s="142">
        <v>12</v>
      </c>
      <c r="F3277">
        <v>1</v>
      </c>
    </row>
    <row r="3278" spans="1:7">
      <c r="A3278" s="140">
        <v>44139</v>
      </c>
      <c r="B3278" s="141">
        <v>44139</v>
      </c>
      <c r="C3278" s="142" t="s">
        <v>390</v>
      </c>
      <c r="D3278" s="143">
        <f>VLOOKUP(Pag_Inicio_Corr_mas_casos[[#This Row],[Corregimiento]],Hoja3!$A$2:$D$676,4,0)</f>
        <v>80826</v>
      </c>
      <c r="E3278" s="142">
        <v>12</v>
      </c>
      <c r="F3278">
        <v>1</v>
      </c>
    </row>
    <row r="3279" spans="1:7">
      <c r="A3279" s="140">
        <v>44139</v>
      </c>
      <c r="B3279" s="141">
        <v>44139</v>
      </c>
      <c r="C3279" s="142" t="s">
        <v>367</v>
      </c>
      <c r="D3279" s="143">
        <f>VLOOKUP(Pag_Inicio_Corr_mas_casos[[#This Row],[Corregimiento]],Hoja3!$A$2:$D$676,4,0)</f>
        <v>80819</v>
      </c>
      <c r="E3279" s="142">
        <v>11</v>
      </c>
      <c r="F3279">
        <v>1</v>
      </c>
    </row>
    <row r="3280" spans="1:7">
      <c r="A3280" s="99">
        <v>44140</v>
      </c>
      <c r="B3280" s="100">
        <v>44140</v>
      </c>
      <c r="C3280" s="101" t="s">
        <v>395</v>
      </c>
      <c r="D3280" s="102">
        <f>VLOOKUP(Pag_Inicio_Corr_mas_casos[[#This Row],[Corregimiento]],Hoja3!$A$2:$D$676,4,0)</f>
        <v>80809</v>
      </c>
      <c r="E3280" s="101">
        <v>17</v>
      </c>
      <c r="F3280">
        <v>1</v>
      </c>
      <c r="G3280">
        <f>SUM(F3280:F3288)</f>
        <v>9</v>
      </c>
    </row>
    <row r="3281" spans="1:7">
      <c r="A3281" s="99">
        <v>44140</v>
      </c>
      <c r="B3281" s="100">
        <v>44140</v>
      </c>
      <c r="C3281" s="101" t="s">
        <v>364</v>
      </c>
      <c r="D3281" s="102">
        <f>VLOOKUP(Pag_Inicio_Corr_mas_casos[[#This Row],[Corregimiento]],Hoja3!$A$2:$D$676,4,0)</f>
        <v>80822</v>
      </c>
      <c r="E3281" s="101">
        <v>16</v>
      </c>
      <c r="F3281">
        <v>1</v>
      </c>
    </row>
    <row r="3282" spans="1:7">
      <c r="A3282" s="99">
        <v>44140</v>
      </c>
      <c r="B3282" s="100">
        <v>44140</v>
      </c>
      <c r="C3282" s="101" t="s">
        <v>373</v>
      </c>
      <c r="D3282" s="102">
        <f>VLOOKUP(Pag_Inicio_Corr_mas_casos[[#This Row],[Corregimiento]],Hoja3!$A$2:$D$676,4,0)</f>
        <v>80806</v>
      </c>
      <c r="E3282" s="101">
        <v>16</v>
      </c>
      <c r="F3282">
        <v>1</v>
      </c>
    </row>
    <row r="3283" spans="1:7">
      <c r="A3283" s="99">
        <v>44140</v>
      </c>
      <c r="B3283" s="100">
        <v>44140</v>
      </c>
      <c r="C3283" s="101" t="s">
        <v>358</v>
      </c>
      <c r="D3283" s="102">
        <f>VLOOKUP(Pag_Inicio_Corr_mas_casos[[#This Row],[Corregimiento]],Hoja3!$A$2:$D$676,4,0)</f>
        <v>130102</v>
      </c>
      <c r="E3283" s="101">
        <v>15</v>
      </c>
      <c r="F3283">
        <v>1</v>
      </c>
    </row>
    <row r="3284" spans="1:7">
      <c r="A3284" s="99">
        <v>44140</v>
      </c>
      <c r="B3284" s="100">
        <v>44140</v>
      </c>
      <c r="C3284" s="101" t="s">
        <v>490</v>
      </c>
      <c r="D3284" s="102">
        <f>VLOOKUP(Pag_Inicio_Corr_mas_casos[[#This Row],[Corregimiento]],Hoja3!$A$2:$D$676,4,0)</f>
        <v>91101</v>
      </c>
      <c r="E3284" s="101">
        <v>14</v>
      </c>
      <c r="F3284">
        <v>1</v>
      </c>
    </row>
    <row r="3285" spans="1:7">
      <c r="A3285" s="99">
        <v>44140</v>
      </c>
      <c r="B3285" s="100">
        <v>44140</v>
      </c>
      <c r="C3285" s="101" t="s">
        <v>371</v>
      </c>
      <c r="D3285" s="102">
        <f>VLOOKUP(Pag_Inicio_Corr_mas_casos[[#This Row],[Corregimiento]],Hoja3!$A$2:$D$676,4,0)</f>
        <v>130702</v>
      </c>
      <c r="E3285" s="101">
        <v>13</v>
      </c>
      <c r="F3285">
        <v>1</v>
      </c>
    </row>
    <row r="3286" spans="1:7">
      <c r="A3286" s="99">
        <v>44140</v>
      </c>
      <c r="B3286" s="100">
        <v>44140</v>
      </c>
      <c r="C3286" s="101" t="s">
        <v>401</v>
      </c>
      <c r="D3286" s="102">
        <f>VLOOKUP(Pag_Inicio_Corr_mas_casos[[#This Row],[Corregimiento]],Hoja3!$A$2:$D$676,4,0)</f>
        <v>81009</v>
      </c>
      <c r="E3286" s="101">
        <v>13</v>
      </c>
      <c r="F3286">
        <v>1</v>
      </c>
    </row>
    <row r="3287" spans="1:7">
      <c r="A3287" s="99">
        <v>44140</v>
      </c>
      <c r="B3287" s="100">
        <v>44140</v>
      </c>
      <c r="C3287" s="101" t="s">
        <v>405</v>
      </c>
      <c r="D3287" s="102">
        <f>VLOOKUP(Pag_Inicio_Corr_mas_casos[[#This Row],[Corregimiento]],Hoja3!$A$2:$D$676,4,0)</f>
        <v>80508</v>
      </c>
      <c r="E3287" s="101">
        <v>13</v>
      </c>
      <c r="F3287">
        <v>1</v>
      </c>
    </row>
    <row r="3288" spans="1:7">
      <c r="A3288" s="99">
        <v>44140</v>
      </c>
      <c r="B3288" s="100">
        <v>44140</v>
      </c>
      <c r="C3288" s="101" t="s">
        <v>367</v>
      </c>
      <c r="D3288" s="102">
        <f>VLOOKUP(Pag_Inicio_Corr_mas_casos[[#This Row],[Corregimiento]],Hoja3!$A$2:$D$676,4,0)</f>
        <v>80819</v>
      </c>
      <c r="E3288" s="101">
        <v>12</v>
      </c>
      <c r="F3288">
        <v>1</v>
      </c>
    </row>
    <row r="3289" spans="1:7">
      <c r="A3289" s="91">
        <v>44141</v>
      </c>
      <c r="B3289" s="92">
        <v>44141</v>
      </c>
      <c r="C3289" s="93" t="s">
        <v>426</v>
      </c>
      <c r="D3289" s="94">
        <f>VLOOKUP(Pag_Inicio_Corr_mas_casos[[#This Row],[Corregimiento]],Hoja3!$A$2:$D$676,4,0)</f>
        <v>20601</v>
      </c>
      <c r="E3289" s="93">
        <v>85</v>
      </c>
      <c r="F3289">
        <v>1</v>
      </c>
      <c r="G3289">
        <f>SUM(F3289:F3325)</f>
        <v>37</v>
      </c>
    </row>
    <row r="3290" spans="1:7">
      <c r="A3290" s="91">
        <v>44141</v>
      </c>
      <c r="B3290" s="92">
        <v>44141</v>
      </c>
      <c r="C3290" s="93" t="s">
        <v>370</v>
      </c>
      <c r="D3290" s="94">
        <f>VLOOKUP(Pag_Inicio_Corr_mas_casos[[#This Row],[Corregimiento]],Hoja3!$A$2:$D$676,4,0)</f>
        <v>80812</v>
      </c>
      <c r="E3290" s="93">
        <v>34</v>
      </c>
      <c r="F3290">
        <v>1</v>
      </c>
    </row>
    <row r="3291" spans="1:7">
      <c r="A3291" s="91">
        <v>44141</v>
      </c>
      <c r="B3291" s="92">
        <v>44141</v>
      </c>
      <c r="C3291" s="93" t="s">
        <v>367</v>
      </c>
      <c r="D3291" s="94">
        <f>VLOOKUP(Pag_Inicio_Corr_mas_casos[[#This Row],[Corregimiento]],Hoja3!$A$2:$D$676,4,0)</f>
        <v>80819</v>
      </c>
      <c r="E3291" s="93">
        <v>34</v>
      </c>
      <c r="F3291">
        <v>1</v>
      </c>
    </row>
    <row r="3292" spans="1:7">
      <c r="A3292" s="91">
        <v>44141</v>
      </c>
      <c r="B3292" s="92">
        <v>44141</v>
      </c>
      <c r="C3292" s="93" t="s">
        <v>395</v>
      </c>
      <c r="D3292" s="94">
        <f>VLOOKUP(Pag_Inicio_Corr_mas_casos[[#This Row],[Corregimiento]],Hoja3!$A$2:$D$676,4,0)</f>
        <v>80809</v>
      </c>
      <c r="E3292" s="93">
        <v>30</v>
      </c>
      <c r="F3292">
        <v>1</v>
      </c>
    </row>
    <row r="3293" spans="1:7">
      <c r="A3293" s="91">
        <v>44141</v>
      </c>
      <c r="B3293" s="92">
        <v>44141</v>
      </c>
      <c r="C3293" s="93" t="s">
        <v>366</v>
      </c>
      <c r="D3293" s="94">
        <f>VLOOKUP(Pag_Inicio_Corr_mas_casos[[#This Row],[Corregimiento]],Hoja3!$A$2:$D$676,4,0)</f>
        <v>81001</v>
      </c>
      <c r="E3293" s="93">
        <v>29</v>
      </c>
      <c r="F3293">
        <v>1</v>
      </c>
    </row>
    <row r="3294" spans="1:7">
      <c r="A3294" s="91">
        <v>44141</v>
      </c>
      <c r="B3294" s="92">
        <v>44141</v>
      </c>
      <c r="C3294" s="93" t="s">
        <v>368</v>
      </c>
      <c r="D3294" s="94">
        <f>VLOOKUP(Pag_Inicio_Corr_mas_casos[[#This Row],[Corregimiento]],Hoja3!$A$2:$D$676,4,0)</f>
        <v>130107</v>
      </c>
      <c r="E3294" s="93">
        <v>28</v>
      </c>
      <c r="F3294">
        <v>1</v>
      </c>
    </row>
    <row r="3295" spans="1:7">
      <c r="A3295" s="91">
        <v>44141</v>
      </c>
      <c r="B3295" s="92">
        <v>44141</v>
      </c>
      <c r="C3295" s="93" t="s">
        <v>393</v>
      </c>
      <c r="D3295" s="94">
        <f>VLOOKUP(Pag_Inicio_Corr_mas_casos[[#This Row],[Corregimiento]],Hoja3!$A$2:$D$676,4,0)</f>
        <v>130105</v>
      </c>
      <c r="E3295" s="93">
        <v>28</v>
      </c>
      <c r="F3295">
        <v>1</v>
      </c>
    </row>
    <row r="3296" spans="1:7">
      <c r="A3296" s="91">
        <v>44141</v>
      </c>
      <c r="B3296" s="92">
        <v>44141</v>
      </c>
      <c r="C3296" s="93" t="s">
        <v>400</v>
      </c>
      <c r="D3296" s="94">
        <f>VLOOKUP(Pag_Inicio_Corr_mas_casos[[#This Row],[Corregimiento]],Hoja3!$A$2:$D$676,4,0)</f>
        <v>81003</v>
      </c>
      <c r="E3296" s="93">
        <v>27</v>
      </c>
      <c r="F3296">
        <v>1</v>
      </c>
    </row>
    <row r="3297" spans="1:6">
      <c r="A3297" s="91">
        <v>44141</v>
      </c>
      <c r="B3297" s="92">
        <v>44141</v>
      </c>
      <c r="C3297" s="93" t="s">
        <v>365</v>
      </c>
      <c r="D3297" s="94">
        <f>VLOOKUP(Pag_Inicio_Corr_mas_casos[[#This Row],[Corregimiento]],Hoja3!$A$2:$D$676,4,0)</f>
        <v>80823</v>
      </c>
      <c r="E3297" s="93">
        <v>26</v>
      </c>
      <c r="F3297">
        <v>1</v>
      </c>
    </row>
    <row r="3298" spans="1:6">
      <c r="A3298" s="91">
        <v>44141</v>
      </c>
      <c r="B3298" s="92">
        <v>44141</v>
      </c>
      <c r="C3298" s="93" t="s">
        <v>364</v>
      </c>
      <c r="D3298" s="94">
        <f>VLOOKUP(Pag_Inicio_Corr_mas_casos[[#This Row],[Corregimiento]],Hoja3!$A$2:$D$676,4,0)</f>
        <v>80822</v>
      </c>
      <c r="E3298" s="93">
        <v>24</v>
      </c>
      <c r="F3298">
        <v>1</v>
      </c>
    </row>
    <row r="3299" spans="1:6">
      <c r="A3299" s="91">
        <v>44141</v>
      </c>
      <c r="B3299" s="92">
        <v>44141</v>
      </c>
      <c r="C3299" s="93" t="s">
        <v>361</v>
      </c>
      <c r="D3299" s="94">
        <f>VLOOKUP(Pag_Inicio_Corr_mas_casos[[#This Row],[Corregimiento]],Hoja3!$A$2:$D$676,4,0)</f>
        <v>81008</v>
      </c>
      <c r="E3299" s="93">
        <v>24</v>
      </c>
      <c r="F3299">
        <v>1</v>
      </c>
    </row>
    <row r="3300" spans="1:6">
      <c r="A3300" s="91">
        <v>44141</v>
      </c>
      <c r="B3300" s="92">
        <v>44141</v>
      </c>
      <c r="C3300" s="93" t="s">
        <v>401</v>
      </c>
      <c r="D3300" s="94">
        <f>VLOOKUP(Pag_Inicio_Corr_mas_casos[[#This Row],[Corregimiento]],Hoja3!$A$2:$D$676,4,0)</f>
        <v>81009</v>
      </c>
      <c r="E3300" s="93">
        <v>24</v>
      </c>
      <c r="F3300">
        <v>1</v>
      </c>
    </row>
    <row r="3301" spans="1:6">
      <c r="A3301" s="91">
        <v>44141</v>
      </c>
      <c r="B3301" s="92">
        <v>44141</v>
      </c>
      <c r="C3301" s="93" t="s">
        <v>359</v>
      </c>
      <c r="D3301" s="94">
        <f>VLOOKUP(Pag_Inicio_Corr_mas_casos[[#This Row],[Corregimiento]],Hoja3!$A$2:$D$676,4,0)</f>
        <v>80821</v>
      </c>
      <c r="E3301" s="93">
        <v>23</v>
      </c>
      <c r="F3301">
        <v>1</v>
      </c>
    </row>
    <row r="3302" spans="1:6">
      <c r="A3302" s="91">
        <v>44141</v>
      </c>
      <c r="B3302" s="92">
        <v>44141</v>
      </c>
      <c r="C3302" s="93" t="s">
        <v>363</v>
      </c>
      <c r="D3302" s="94">
        <f>VLOOKUP(Pag_Inicio_Corr_mas_casos[[#This Row],[Corregimiento]],Hoja3!$A$2:$D$676,4,0)</f>
        <v>80817</v>
      </c>
      <c r="E3302" s="93">
        <v>23</v>
      </c>
      <c r="F3302">
        <v>1</v>
      </c>
    </row>
    <row r="3303" spans="1:6">
      <c r="A3303" s="91">
        <v>44141</v>
      </c>
      <c r="B3303" s="92">
        <v>44141</v>
      </c>
      <c r="C3303" s="93" t="s">
        <v>355</v>
      </c>
      <c r="D3303" s="94">
        <f>VLOOKUP(Pag_Inicio_Corr_mas_casos[[#This Row],[Corregimiento]],Hoja3!$A$2:$D$676,4,0)</f>
        <v>81002</v>
      </c>
      <c r="E3303" s="93">
        <v>22</v>
      </c>
      <c r="F3303">
        <v>1</v>
      </c>
    </row>
    <row r="3304" spans="1:6">
      <c r="A3304" s="91">
        <v>44141</v>
      </c>
      <c r="B3304" s="92">
        <v>44141</v>
      </c>
      <c r="C3304" s="93" t="s">
        <v>375</v>
      </c>
      <c r="D3304" s="94">
        <f>VLOOKUP(Pag_Inicio_Corr_mas_casos[[#This Row],[Corregimiento]],Hoja3!$A$2:$D$676,4,0)</f>
        <v>80810</v>
      </c>
      <c r="E3304" s="93">
        <v>22</v>
      </c>
      <c r="F3304">
        <v>1</v>
      </c>
    </row>
    <row r="3305" spans="1:6">
      <c r="A3305" s="91">
        <v>44141</v>
      </c>
      <c r="B3305" s="92">
        <v>44141</v>
      </c>
      <c r="C3305" s="93" t="s">
        <v>406</v>
      </c>
      <c r="D3305" s="94">
        <f>VLOOKUP(Pag_Inicio_Corr_mas_casos[[#This Row],[Corregimiento]],Hoja3!$A$2:$D$676,4,0)</f>
        <v>80807</v>
      </c>
      <c r="E3305" s="93">
        <v>20</v>
      </c>
      <c r="F3305">
        <v>1</v>
      </c>
    </row>
    <row r="3306" spans="1:6">
      <c r="A3306" s="91">
        <v>44141</v>
      </c>
      <c r="B3306" s="92">
        <v>44141</v>
      </c>
      <c r="C3306" s="93" t="s">
        <v>557</v>
      </c>
      <c r="D3306" s="94">
        <f>VLOOKUP(Pag_Inicio_Corr_mas_casos[[#This Row],[Corregimiento]],Hoja3!$A$2:$D$676,4,0)</f>
        <v>20302</v>
      </c>
      <c r="E3306" s="93">
        <v>18</v>
      </c>
      <c r="F3306">
        <v>1</v>
      </c>
    </row>
    <row r="3307" spans="1:6">
      <c r="A3307" s="91">
        <v>44141</v>
      </c>
      <c r="B3307" s="92">
        <v>44141</v>
      </c>
      <c r="C3307" s="93" t="s">
        <v>389</v>
      </c>
      <c r="D3307" s="94">
        <f>VLOOKUP(Pag_Inicio_Corr_mas_casos[[#This Row],[Corregimiento]],Hoja3!$A$2:$D$676,4,0)</f>
        <v>130708</v>
      </c>
      <c r="E3307" s="93">
        <v>18</v>
      </c>
      <c r="F3307">
        <v>1</v>
      </c>
    </row>
    <row r="3308" spans="1:6">
      <c r="A3308" s="91">
        <v>44141</v>
      </c>
      <c r="B3308" s="92">
        <v>44141</v>
      </c>
      <c r="C3308" s="93" t="s">
        <v>358</v>
      </c>
      <c r="D3308" s="94">
        <f>VLOOKUP(Pag_Inicio_Corr_mas_casos[[#This Row],[Corregimiento]],Hoja3!$A$2:$D$676,4,0)</f>
        <v>130102</v>
      </c>
      <c r="E3308" s="93">
        <v>18</v>
      </c>
      <c r="F3308">
        <v>1</v>
      </c>
    </row>
    <row r="3309" spans="1:6">
      <c r="A3309" s="91">
        <v>44141</v>
      </c>
      <c r="B3309" s="92">
        <v>44141</v>
      </c>
      <c r="C3309" s="93" t="s">
        <v>384</v>
      </c>
      <c r="D3309" s="94">
        <f>VLOOKUP(Pag_Inicio_Corr_mas_casos[[#This Row],[Corregimiento]],Hoja3!$A$2:$D$676,4,0)</f>
        <v>80820</v>
      </c>
      <c r="E3309" s="93">
        <v>18</v>
      </c>
      <c r="F3309">
        <v>1</v>
      </c>
    </row>
    <row r="3310" spans="1:6">
      <c r="A3310" s="91">
        <v>44141</v>
      </c>
      <c r="B3310" s="92">
        <v>44141</v>
      </c>
      <c r="C3310" s="93" t="s">
        <v>403</v>
      </c>
      <c r="D3310" s="94">
        <f>VLOOKUP(Pag_Inicio_Corr_mas_casos[[#This Row],[Corregimiento]],Hoja3!$A$2:$D$676,4,0)</f>
        <v>130701</v>
      </c>
      <c r="E3310" s="93">
        <v>17</v>
      </c>
      <c r="F3310">
        <v>1</v>
      </c>
    </row>
    <row r="3311" spans="1:6">
      <c r="A3311" s="91">
        <v>44141</v>
      </c>
      <c r="B3311" s="92">
        <v>44141</v>
      </c>
      <c r="C3311" s="93" t="s">
        <v>411</v>
      </c>
      <c r="D3311" s="94">
        <f>VLOOKUP(Pag_Inicio_Corr_mas_casos[[#This Row],[Corregimiento]],Hoja3!$A$2:$D$676,4,0)</f>
        <v>91001</v>
      </c>
      <c r="E3311" s="93">
        <v>17</v>
      </c>
      <c r="F3311">
        <v>1</v>
      </c>
    </row>
    <row r="3312" spans="1:6">
      <c r="A3312" s="91">
        <v>44141</v>
      </c>
      <c r="B3312" s="92">
        <v>44141</v>
      </c>
      <c r="C3312" s="93" t="s">
        <v>356</v>
      </c>
      <c r="D3312" s="94">
        <f>VLOOKUP(Pag_Inicio_Corr_mas_casos[[#This Row],[Corregimiento]],Hoja3!$A$2:$D$676,4,0)</f>
        <v>130106</v>
      </c>
      <c r="E3312" s="93">
        <v>17</v>
      </c>
      <c r="F3312">
        <v>1</v>
      </c>
    </row>
    <row r="3313" spans="1:7">
      <c r="A3313" s="91">
        <v>44141</v>
      </c>
      <c r="B3313" s="92">
        <v>44141</v>
      </c>
      <c r="C3313" s="93" t="s">
        <v>407</v>
      </c>
      <c r="D3313" s="94">
        <f>VLOOKUP(Pag_Inicio_Corr_mas_casos[[#This Row],[Corregimiento]],Hoja3!$A$2:$D$676,4,0)</f>
        <v>80814</v>
      </c>
      <c r="E3313" s="93">
        <v>16</v>
      </c>
      <c r="F3313">
        <v>1</v>
      </c>
    </row>
    <row r="3314" spans="1:7">
      <c r="A3314" s="91">
        <v>44141</v>
      </c>
      <c r="B3314" s="92">
        <v>44141</v>
      </c>
      <c r="C3314" s="93" t="s">
        <v>373</v>
      </c>
      <c r="D3314" s="94">
        <f>VLOOKUP(Pag_Inicio_Corr_mas_casos[[#This Row],[Corregimiento]],Hoja3!$A$2:$D$676,4,0)</f>
        <v>80806</v>
      </c>
      <c r="E3314" s="93">
        <v>16</v>
      </c>
      <c r="F3314">
        <v>1</v>
      </c>
    </row>
    <row r="3315" spans="1:7">
      <c r="A3315" s="91">
        <v>44141</v>
      </c>
      <c r="B3315" s="92">
        <v>44141</v>
      </c>
      <c r="C3315" s="93" t="s">
        <v>385</v>
      </c>
      <c r="D3315" s="94">
        <f>VLOOKUP(Pag_Inicio_Corr_mas_casos[[#This Row],[Corregimiento]],Hoja3!$A$2:$D$676,4,0)</f>
        <v>80815</v>
      </c>
      <c r="E3315" s="93">
        <v>16</v>
      </c>
      <c r="F3315">
        <v>1</v>
      </c>
    </row>
    <row r="3316" spans="1:7">
      <c r="A3316" s="91">
        <v>44141</v>
      </c>
      <c r="B3316" s="92">
        <v>44141</v>
      </c>
      <c r="C3316" s="93" t="s">
        <v>415</v>
      </c>
      <c r="D3316" s="94">
        <f>VLOOKUP(Pag_Inicio_Corr_mas_casos[[#This Row],[Corregimiento]],Hoja3!$A$2:$D$676,4,0)</f>
        <v>100101</v>
      </c>
      <c r="E3316" s="93">
        <v>16</v>
      </c>
      <c r="F3316">
        <v>1</v>
      </c>
    </row>
    <row r="3317" spans="1:7">
      <c r="A3317" s="91">
        <v>44141</v>
      </c>
      <c r="B3317" s="92">
        <v>44141</v>
      </c>
      <c r="C3317" s="93" t="s">
        <v>371</v>
      </c>
      <c r="D3317" s="94">
        <f>VLOOKUP(Pag_Inicio_Corr_mas_casos[[#This Row],[Corregimiento]],Hoja3!$A$2:$D$676,4,0)</f>
        <v>130702</v>
      </c>
      <c r="E3317" s="93">
        <v>15</v>
      </c>
      <c r="F3317">
        <v>1</v>
      </c>
    </row>
    <row r="3318" spans="1:7">
      <c r="A3318" s="91">
        <v>44141</v>
      </c>
      <c r="B3318" s="92">
        <v>44141</v>
      </c>
      <c r="C3318" s="93" t="s">
        <v>376</v>
      </c>
      <c r="D3318" s="94">
        <f>VLOOKUP(Pag_Inicio_Corr_mas_casos[[#This Row],[Corregimiento]],Hoja3!$A$2:$D$676,4,0)</f>
        <v>30107</v>
      </c>
      <c r="E3318" s="93">
        <v>14</v>
      </c>
      <c r="F3318">
        <v>1</v>
      </c>
    </row>
    <row r="3319" spans="1:7">
      <c r="A3319" s="91">
        <v>44141</v>
      </c>
      <c r="B3319" s="92">
        <v>44141</v>
      </c>
      <c r="C3319" s="93" t="s">
        <v>472</v>
      </c>
      <c r="D3319" s="94">
        <f>VLOOKUP(Pag_Inicio_Corr_mas_casos[[#This Row],[Corregimiento]],Hoja3!$A$2:$D$676,4,0)</f>
        <v>130705</v>
      </c>
      <c r="E3319" s="93">
        <v>14</v>
      </c>
      <c r="F3319">
        <v>1</v>
      </c>
    </row>
    <row r="3320" spans="1:7">
      <c r="A3320" s="91">
        <v>44141</v>
      </c>
      <c r="B3320" s="92">
        <v>44141</v>
      </c>
      <c r="C3320" s="93" t="s">
        <v>418</v>
      </c>
      <c r="D3320" s="94">
        <f>VLOOKUP(Pag_Inicio_Corr_mas_casos[[#This Row],[Corregimiento]],Hoja3!$A$2:$D$676,4,0)</f>
        <v>130716</v>
      </c>
      <c r="E3320" s="93">
        <v>14</v>
      </c>
      <c r="F3320">
        <v>1</v>
      </c>
    </row>
    <row r="3321" spans="1:7">
      <c r="A3321" s="91">
        <v>44141</v>
      </c>
      <c r="B3321" s="92">
        <v>44141</v>
      </c>
      <c r="C3321" s="93" t="s">
        <v>383</v>
      </c>
      <c r="D3321" s="94">
        <f>VLOOKUP(Pag_Inicio_Corr_mas_casos[[#This Row],[Corregimiento]],Hoja3!$A$2:$D$676,4,0)</f>
        <v>80808</v>
      </c>
      <c r="E3321" s="93">
        <v>14</v>
      </c>
      <c r="F3321">
        <v>1</v>
      </c>
    </row>
    <row r="3322" spans="1:7">
      <c r="A3322" s="91">
        <v>44141</v>
      </c>
      <c r="B3322" s="92">
        <v>44141</v>
      </c>
      <c r="C3322" s="93" t="s">
        <v>390</v>
      </c>
      <c r="D3322" s="94">
        <f>VLOOKUP(Pag_Inicio_Corr_mas_casos[[#This Row],[Corregimiento]],Hoja3!$A$2:$D$676,4,0)</f>
        <v>80826</v>
      </c>
      <c r="E3322" s="93">
        <v>13</v>
      </c>
      <c r="F3322">
        <v>1</v>
      </c>
    </row>
    <row r="3323" spans="1:7">
      <c r="A3323" s="91">
        <v>44141</v>
      </c>
      <c r="B3323" s="92">
        <v>44141</v>
      </c>
      <c r="C3323" s="93" t="s">
        <v>430</v>
      </c>
      <c r="D3323" s="94">
        <f>VLOOKUP(Pag_Inicio_Corr_mas_casos[[#This Row],[Corregimiento]],Hoja3!$A$2:$D$676,4,0)</f>
        <v>81004</v>
      </c>
      <c r="E3323" s="93">
        <v>13</v>
      </c>
      <c r="F3323">
        <v>1</v>
      </c>
    </row>
    <row r="3324" spans="1:7">
      <c r="A3324" s="91">
        <v>44141</v>
      </c>
      <c r="B3324" s="92">
        <v>44141</v>
      </c>
      <c r="C3324" s="93" t="s">
        <v>362</v>
      </c>
      <c r="D3324" s="94">
        <f>VLOOKUP(Pag_Inicio_Corr_mas_casos[[#This Row],[Corregimiento]],Hoja3!$A$2:$D$676,4,0)</f>
        <v>80816</v>
      </c>
      <c r="E3324" s="93">
        <v>11</v>
      </c>
      <c r="F3324">
        <v>1</v>
      </c>
    </row>
    <row r="3325" spans="1:7">
      <c r="A3325" s="91">
        <v>44141</v>
      </c>
      <c r="B3325" s="92">
        <v>44141</v>
      </c>
      <c r="C3325" s="93" t="s">
        <v>380</v>
      </c>
      <c r="D3325" s="94">
        <f>VLOOKUP(Pag_Inicio_Corr_mas_casos[[#This Row],[Corregimiento]],Hoja3!$A$2:$D$676,4,0)</f>
        <v>80813</v>
      </c>
      <c r="E3325" s="93">
        <v>11</v>
      </c>
      <c r="F3325">
        <v>1</v>
      </c>
    </row>
    <row r="3326" spans="1:7">
      <c r="A3326" s="136">
        <v>44142</v>
      </c>
      <c r="B3326" s="137">
        <v>44142</v>
      </c>
      <c r="C3326" s="138" t="s">
        <v>426</v>
      </c>
      <c r="D3326" s="139">
        <f>VLOOKUP(Pag_Inicio_Corr_mas_casos[[#This Row],[Corregimiento]],Hoja3!$A$2:$D$676,4,0)</f>
        <v>20601</v>
      </c>
      <c r="E3326" s="138">
        <v>40</v>
      </c>
      <c r="F3326">
        <v>1</v>
      </c>
      <c r="G3326">
        <f>SUM(F3326:F3344)</f>
        <v>19</v>
      </c>
    </row>
    <row r="3327" spans="1:7">
      <c r="A3327" s="136">
        <v>44142</v>
      </c>
      <c r="B3327" s="137">
        <v>44142</v>
      </c>
      <c r="C3327" s="138" t="s">
        <v>370</v>
      </c>
      <c r="D3327" s="139">
        <f>VLOOKUP(Pag_Inicio_Corr_mas_casos[[#This Row],[Corregimiento]],Hoja3!$A$2:$D$676,4,0)</f>
        <v>80812</v>
      </c>
      <c r="E3327" s="138">
        <v>34</v>
      </c>
      <c r="F3327">
        <v>1</v>
      </c>
    </row>
    <row r="3328" spans="1:7">
      <c r="A3328" s="136">
        <v>44142</v>
      </c>
      <c r="B3328" s="137">
        <v>44142</v>
      </c>
      <c r="C3328" s="138" t="s">
        <v>490</v>
      </c>
      <c r="D3328" s="139">
        <f>VLOOKUP(Pag_Inicio_Corr_mas_casos[[#This Row],[Corregimiento]],Hoja3!$A$2:$D$676,4,0)</f>
        <v>91101</v>
      </c>
      <c r="E3328" s="138">
        <v>30</v>
      </c>
      <c r="F3328">
        <v>1</v>
      </c>
    </row>
    <row r="3329" spans="1:6">
      <c r="A3329" s="136">
        <v>44142</v>
      </c>
      <c r="B3329" s="137">
        <v>44142</v>
      </c>
      <c r="C3329" s="138" t="s">
        <v>356</v>
      </c>
      <c r="D3329" s="139">
        <f>VLOOKUP(Pag_Inicio_Corr_mas_casos[[#This Row],[Corregimiento]],Hoja3!$A$2:$D$676,4,0)</f>
        <v>130106</v>
      </c>
      <c r="E3329" s="138">
        <v>22</v>
      </c>
      <c r="F3329">
        <v>1</v>
      </c>
    </row>
    <row r="3330" spans="1:6">
      <c r="A3330" s="136">
        <v>44142</v>
      </c>
      <c r="B3330" s="137">
        <v>44142</v>
      </c>
      <c r="C3330" s="138" t="s">
        <v>354</v>
      </c>
      <c r="D3330" s="139">
        <f>VLOOKUP(Pag_Inicio_Corr_mas_casos[[#This Row],[Corregimiento]],Hoja3!$A$2:$D$676,4,0)</f>
        <v>130101</v>
      </c>
      <c r="E3330" s="138">
        <v>20</v>
      </c>
      <c r="F3330">
        <v>1</v>
      </c>
    </row>
    <row r="3331" spans="1:6">
      <c r="A3331" s="136">
        <v>44142</v>
      </c>
      <c r="B3331" s="137">
        <v>44142</v>
      </c>
      <c r="C3331" s="138" t="s">
        <v>367</v>
      </c>
      <c r="D3331" s="139">
        <f>VLOOKUP(Pag_Inicio_Corr_mas_casos[[#This Row],[Corregimiento]],Hoja3!$A$2:$D$676,4,0)</f>
        <v>80819</v>
      </c>
      <c r="E3331" s="138">
        <v>18</v>
      </c>
      <c r="F3331">
        <v>1</v>
      </c>
    </row>
    <row r="3332" spans="1:6">
      <c r="A3332" s="136">
        <v>44142</v>
      </c>
      <c r="B3332" s="137">
        <v>44142</v>
      </c>
      <c r="C3332" s="138" t="s">
        <v>380</v>
      </c>
      <c r="D3332" s="139">
        <f>VLOOKUP(Pag_Inicio_Corr_mas_casos[[#This Row],[Corregimiento]],Hoja3!$A$2:$D$676,4,0)</f>
        <v>80813</v>
      </c>
      <c r="E3332" s="138">
        <v>16</v>
      </c>
      <c r="F3332">
        <v>1</v>
      </c>
    </row>
    <row r="3333" spans="1:6">
      <c r="A3333" s="136">
        <v>44142</v>
      </c>
      <c r="B3333" s="137">
        <v>44142</v>
      </c>
      <c r="C3333" s="138" t="s">
        <v>358</v>
      </c>
      <c r="D3333" s="139">
        <f>VLOOKUP(Pag_Inicio_Corr_mas_casos[[#This Row],[Corregimiento]],Hoja3!$A$2:$D$676,4,0)</f>
        <v>130102</v>
      </c>
      <c r="E3333" s="138">
        <v>16</v>
      </c>
      <c r="F3333">
        <v>1</v>
      </c>
    </row>
    <row r="3334" spans="1:6">
      <c r="A3334" s="136">
        <v>44142</v>
      </c>
      <c r="B3334" s="137">
        <v>44142</v>
      </c>
      <c r="C3334" s="138" t="s">
        <v>387</v>
      </c>
      <c r="D3334" s="139">
        <f>VLOOKUP(Pag_Inicio_Corr_mas_casos[[#This Row],[Corregimiento]],Hoja3!$A$2:$D$676,4,0)</f>
        <v>80811</v>
      </c>
      <c r="E3334" s="138">
        <v>14</v>
      </c>
      <c r="F3334">
        <v>1</v>
      </c>
    </row>
    <row r="3335" spans="1:6">
      <c r="A3335" s="136">
        <v>44142</v>
      </c>
      <c r="B3335" s="137">
        <v>44142</v>
      </c>
      <c r="C3335" s="138" t="s">
        <v>383</v>
      </c>
      <c r="D3335" s="139">
        <f>VLOOKUP(Pag_Inicio_Corr_mas_casos[[#This Row],[Corregimiento]],Hoja3!$A$2:$D$676,4,0)</f>
        <v>80808</v>
      </c>
      <c r="E3335" s="138">
        <v>14</v>
      </c>
      <c r="F3335">
        <v>1</v>
      </c>
    </row>
    <row r="3336" spans="1:6">
      <c r="A3336" s="136">
        <v>44142</v>
      </c>
      <c r="B3336" s="137">
        <v>44142</v>
      </c>
      <c r="C3336" s="138" t="s">
        <v>392</v>
      </c>
      <c r="D3336" s="139">
        <f>VLOOKUP(Pag_Inicio_Corr_mas_casos[[#This Row],[Corregimiento]],Hoja3!$A$2:$D$676,4,0)</f>
        <v>80803</v>
      </c>
      <c r="E3336" s="138">
        <v>14</v>
      </c>
      <c r="F3336">
        <v>1</v>
      </c>
    </row>
    <row r="3337" spans="1:6">
      <c r="A3337" s="136">
        <v>44142</v>
      </c>
      <c r="B3337" s="137">
        <v>44142</v>
      </c>
      <c r="C3337" s="138" t="s">
        <v>373</v>
      </c>
      <c r="D3337" s="139">
        <f>VLOOKUP(Pag_Inicio_Corr_mas_casos[[#This Row],[Corregimiento]],Hoja3!$A$2:$D$676,4,0)</f>
        <v>80806</v>
      </c>
      <c r="E3337" s="138">
        <v>14</v>
      </c>
      <c r="F3337">
        <v>1</v>
      </c>
    </row>
    <row r="3338" spans="1:6">
      <c r="A3338" s="136">
        <v>44142</v>
      </c>
      <c r="B3338" s="137">
        <v>44142</v>
      </c>
      <c r="C3338" s="138" t="s">
        <v>395</v>
      </c>
      <c r="D3338" s="139">
        <f>VLOOKUP(Pag_Inicio_Corr_mas_casos[[#This Row],[Corregimiento]],Hoja3!$A$2:$D$676,4,0)</f>
        <v>80809</v>
      </c>
      <c r="E3338" s="138">
        <v>13</v>
      </c>
      <c r="F3338">
        <v>1</v>
      </c>
    </row>
    <row r="3339" spans="1:6">
      <c r="A3339" s="136">
        <v>44142</v>
      </c>
      <c r="B3339" s="137">
        <v>44142</v>
      </c>
      <c r="C3339" s="138" t="s">
        <v>374</v>
      </c>
      <c r="D3339" s="139">
        <f>VLOOKUP(Pag_Inicio_Corr_mas_casos[[#This Row],[Corregimiento]],Hoja3!$A$2:$D$676,4,0)</f>
        <v>130108</v>
      </c>
      <c r="E3339" s="138">
        <v>12</v>
      </c>
      <c r="F3339">
        <v>1</v>
      </c>
    </row>
    <row r="3340" spans="1:6">
      <c r="A3340" s="136">
        <v>44142</v>
      </c>
      <c r="B3340" s="137">
        <v>44142</v>
      </c>
      <c r="C3340" s="138" t="s">
        <v>366</v>
      </c>
      <c r="D3340" s="139">
        <f>VLOOKUP(Pag_Inicio_Corr_mas_casos[[#This Row],[Corregimiento]],Hoja3!$A$2:$D$676,4,0)</f>
        <v>81001</v>
      </c>
      <c r="E3340" s="138">
        <v>12</v>
      </c>
      <c r="F3340">
        <v>1</v>
      </c>
    </row>
    <row r="3341" spans="1:6">
      <c r="A3341" s="136">
        <v>44142</v>
      </c>
      <c r="B3341" s="137">
        <v>44142</v>
      </c>
      <c r="C3341" s="138" t="s">
        <v>375</v>
      </c>
      <c r="D3341" s="139">
        <f>VLOOKUP(Pag_Inicio_Corr_mas_casos[[#This Row],[Corregimiento]],Hoja3!$A$2:$D$676,4,0)</f>
        <v>80810</v>
      </c>
      <c r="E3341" s="138">
        <v>12</v>
      </c>
      <c r="F3341">
        <v>1</v>
      </c>
    </row>
    <row r="3342" spans="1:6">
      <c r="A3342" s="136">
        <v>44142</v>
      </c>
      <c r="B3342" s="137">
        <v>44142</v>
      </c>
      <c r="C3342" s="138" t="s">
        <v>406</v>
      </c>
      <c r="D3342" s="139">
        <f>VLOOKUP(Pag_Inicio_Corr_mas_casos[[#This Row],[Corregimiento]],Hoja3!$A$2:$D$676,4,0)</f>
        <v>80807</v>
      </c>
      <c r="E3342" s="138">
        <v>11</v>
      </c>
      <c r="F3342">
        <v>1</v>
      </c>
    </row>
    <row r="3343" spans="1:6">
      <c r="A3343" s="136">
        <v>44142</v>
      </c>
      <c r="B3343" s="137">
        <v>44142</v>
      </c>
      <c r="C3343" s="138" t="s">
        <v>558</v>
      </c>
      <c r="D3343" s="139">
        <f>VLOOKUP(Pag_Inicio_Corr_mas_casos[[#This Row],[Corregimiento]],Hoja3!$A$2:$D$676,4,0)</f>
        <v>91105</v>
      </c>
      <c r="E3343" s="138">
        <v>11</v>
      </c>
      <c r="F3343">
        <v>1</v>
      </c>
    </row>
    <row r="3344" spans="1:6">
      <c r="A3344" s="136">
        <v>44142</v>
      </c>
      <c r="B3344" s="137">
        <v>44142</v>
      </c>
      <c r="C3344" s="138" t="s">
        <v>359</v>
      </c>
      <c r="D3344" s="139">
        <f>VLOOKUP(Pag_Inicio_Corr_mas_casos[[#This Row],[Corregimiento]],Hoja3!$A$2:$D$676,4,0)</f>
        <v>80821</v>
      </c>
      <c r="E3344" s="138">
        <v>11</v>
      </c>
      <c r="F3344">
        <v>1</v>
      </c>
    </row>
    <row r="3345" spans="1:7">
      <c r="A3345" s="87">
        <v>44143</v>
      </c>
      <c r="B3345" s="88">
        <v>44143</v>
      </c>
      <c r="C3345" s="89" t="s">
        <v>359</v>
      </c>
      <c r="D3345" s="90">
        <f>VLOOKUP(Pag_Inicio_Corr_mas_casos[[#This Row],[Corregimiento]],Hoja3!$A$2:$D$676,4,0)</f>
        <v>80821</v>
      </c>
      <c r="E3345" s="89">
        <v>45</v>
      </c>
      <c r="F3345">
        <v>1</v>
      </c>
      <c r="G3345">
        <f>SUM(F3345:F3376)</f>
        <v>32</v>
      </c>
    </row>
    <row r="3346" spans="1:7">
      <c r="A3346" s="87">
        <v>44143</v>
      </c>
      <c r="B3346" s="88">
        <v>44143</v>
      </c>
      <c r="C3346" s="89" t="s">
        <v>389</v>
      </c>
      <c r="D3346" s="90">
        <f>VLOOKUP(Pag_Inicio_Corr_mas_casos[[#This Row],[Corregimiento]],Hoja3!$A$2:$D$676,4,0)</f>
        <v>130708</v>
      </c>
      <c r="E3346" s="89">
        <v>33</v>
      </c>
      <c r="F3346">
        <v>1</v>
      </c>
    </row>
    <row r="3347" spans="1:7">
      <c r="A3347" s="87">
        <v>44143</v>
      </c>
      <c r="B3347" s="88">
        <v>44143</v>
      </c>
      <c r="C3347" s="89" t="s">
        <v>395</v>
      </c>
      <c r="D3347" s="90">
        <f>VLOOKUP(Pag_Inicio_Corr_mas_casos[[#This Row],[Corregimiento]],Hoja3!$A$2:$D$676,4,0)</f>
        <v>80809</v>
      </c>
      <c r="E3347" s="89">
        <v>30</v>
      </c>
      <c r="F3347">
        <v>1</v>
      </c>
    </row>
    <row r="3348" spans="1:7">
      <c r="A3348" s="87">
        <v>44143</v>
      </c>
      <c r="B3348" s="88">
        <v>44143</v>
      </c>
      <c r="C3348" s="89" t="s">
        <v>371</v>
      </c>
      <c r="D3348" s="90">
        <f>VLOOKUP(Pag_Inicio_Corr_mas_casos[[#This Row],[Corregimiento]],Hoja3!$A$2:$D$676,4,0)</f>
        <v>130702</v>
      </c>
      <c r="E3348" s="89">
        <v>29</v>
      </c>
      <c r="F3348">
        <v>1</v>
      </c>
    </row>
    <row r="3349" spans="1:7">
      <c r="A3349" s="87">
        <v>44143</v>
      </c>
      <c r="B3349" s="88">
        <v>44143</v>
      </c>
      <c r="C3349" s="89" t="s">
        <v>362</v>
      </c>
      <c r="D3349" s="90">
        <f>VLOOKUP(Pag_Inicio_Corr_mas_casos[[#This Row],[Corregimiento]],Hoja3!$A$2:$D$676,4,0)</f>
        <v>80816</v>
      </c>
      <c r="E3349" s="89">
        <v>28</v>
      </c>
      <c r="F3349">
        <v>1</v>
      </c>
    </row>
    <row r="3350" spans="1:7">
      <c r="A3350" s="87">
        <v>44143</v>
      </c>
      <c r="B3350" s="88">
        <v>44143</v>
      </c>
      <c r="C3350" s="89" t="s">
        <v>367</v>
      </c>
      <c r="D3350" s="90">
        <f>VLOOKUP(Pag_Inicio_Corr_mas_casos[[#This Row],[Corregimiento]],Hoja3!$A$2:$D$676,4,0)</f>
        <v>80819</v>
      </c>
      <c r="E3350" s="89">
        <v>27</v>
      </c>
      <c r="F3350">
        <v>1</v>
      </c>
    </row>
    <row r="3351" spans="1:7">
      <c r="A3351" s="87">
        <v>44143</v>
      </c>
      <c r="B3351" s="88">
        <v>44143</v>
      </c>
      <c r="C3351" s="89" t="s">
        <v>426</v>
      </c>
      <c r="D3351" s="90">
        <f>VLOOKUP(Pag_Inicio_Corr_mas_casos[[#This Row],[Corregimiento]],Hoja3!$A$2:$D$676,4,0)</f>
        <v>20601</v>
      </c>
      <c r="E3351" s="89">
        <v>26</v>
      </c>
      <c r="F3351">
        <v>1</v>
      </c>
    </row>
    <row r="3352" spans="1:7">
      <c r="A3352" s="87">
        <v>44143</v>
      </c>
      <c r="B3352" s="88">
        <v>44143</v>
      </c>
      <c r="C3352" s="89" t="s">
        <v>370</v>
      </c>
      <c r="D3352" s="90">
        <f>VLOOKUP(Pag_Inicio_Corr_mas_casos[[#This Row],[Corregimiento]],Hoja3!$A$2:$D$676,4,0)</f>
        <v>80812</v>
      </c>
      <c r="E3352" s="89">
        <v>25</v>
      </c>
      <c r="F3352">
        <v>1</v>
      </c>
    </row>
    <row r="3353" spans="1:7">
      <c r="A3353" s="87">
        <v>44143</v>
      </c>
      <c r="B3353" s="88">
        <v>44143</v>
      </c>
      <c r="C3353" s="89" t="s">
        <v>356</v>
      </c>
      <c r="D3353" s="90">
        <f>VLOOKUP(Pag_Inicio_Corr_mas_casos[[#This Row],[Corregimiento]],Hoja3!$A$2:$D$676,4,0)</f>
        <v>130106</v>
      </c>
      <c r="E3353" s="89">
        <v>22</v>
      </c>
      <c r="F3353">
        <v>1</v>
      </c>
    </row>
    <row r="3354" spans="1:7">
      <c r="A3354" s="87">
        <v>44143</v>
      </c>
      <c r="B3354" s="88">
        <v>44143</v>
      </c>
      <c r="C3354" s="89" t="s">
        <v>354</v>
      </c>
      <c r="D3354" s="90">
        <f>VLOOKUP(Pag_Inicio_Corr_mas_casos[[#This Row],[Corregimiento]],Hoja3!$A$2:$D$676,4,0)</f>
        <v>130101</v>
      </c>
      <c r="E3354" s="89">
        <v>22</v>
      </c>
      <c r="F3354">
        <v>1</v>
      </c>
    </row>
    <row r="3355" spans="1:7">
      <c r="A3355" s="87">
        <v>44143</v>
      </c>
      <c r="B3355" s="88">
        <v>44143</v>
      </c>
      <c r="C3355" s="89" t="s">
        <v>390</v>
      </c>
      <c r="D3355" s="90">
        <f>VLOOKUP(Pag_Inicio_Corr_mas_casos[[#This Row],[Corregimiento]],Hoja3!$A$2:$D$676,4,0)</f>
        <v>80826</v>
      </c>
      <c r="E3355" s="89">
        <v>22</v>
      </c>
      <c r="F3355">
        <v>1</v>
      </c>
    </row>
    <row r="3356" spans="1:7">
      <c r="A3356" s="87">
        <v>44143</v>
      </c>
      <c r="B3356" s="88">
        <v>44143</v>
      </c>
      <c r="C3356" s="89" t="s">
        <v>360</v>
      </c>
      <c r="D3356" s="90">
        <f>VLOOKUP(Pag_Inicio_Corr_mas_casos[[#This Row],[Corregimiento]],Hoja3!$A$2:$D$676,4,0)</f>
        <v>81007</v>
      </c>
      <c r="E3356" s="89">
        <v>21</v>
      </c>
      <c r="F3356">
        <v>1</v>
      </c>
    </row>
    <row r="3357" spans="1:7">
      <c r="A3357" s="87">
        <v>44143</v>
      </c>
      <c r="B3357" s="88">
        <v>44143</v>
      </c>
      <c r="C3357" s="89" t="s">
        <v>380</v>
      </c>
      <c r="D3357" s="90">
        <f>VLOOKUP(Pag_Inicio_Corr_mas_casos[[#This Row],[Corregimiento]],Hoja3!$A$2:$D$676,4,0)</f>
        <v>80813</v>
      </c>
      <c r="E3357" s="89">
        <v>20</v>
      </c>
      <c r="F3357">
        <v>1</v>
      </c>
    </row>
    <row r="3358" spans="1:7">
      <c r="A3358" s="87">
        <v>44143</v>
      </c>
      <c r="B3358" s="88">
        <v>44143</v>
      </c>
      <c r="C3358" s="89" t="s">
        <v>399</v>
      </c>
      <c r="D3358" s="90">
        <f>VLOOKUP(Pag_Inicio_Corr_mas_casos[[#This Row],[Corregimiento]],Hoja3!$A$2:$D$676,4,0)</f>
        <v>130717</v>
      </c>
      <c r="E3358" s="89">
        <v>19</v>
      </c>
      <c r="F3358">
        <v>1</v>
      </c>
    </row>
    <row r="3359" spans="1:7">
      <c r="A3359" s="87">
        <v>44143</v>
      </c>
      <c r="B3359" s="88">
        <v>44143</v>
      </c>
      <c r="C3359" s="89" t="s">
        <v>365</v>
      </c>
      <c r="D3359" s="90">
        <f>VLOOKUP(Pag_Inicio_Corr_mas_casos[[#This Row],[Corregimiento]],Hoja3!$A$2:$D$676,4,0)</f>
        <v>80823</v>
      </c>
      <c r="E3359" s="89">
        <v>19</v>
      </c>
      <c r="F3359">
        <v>1</v>
      </c>
    </row>
    <row r="3360" spans="1:7">
      <c r="A3360" s="87">
        <v>44143</v>
      </c>
      <c r="B3360" s="88">
        <v>44143</v>
      </c>
      <c r="C3360" s="89" t="s">
        <v>355</v>
      </c>
      <c r="D3360" s="90">
        <f>VLOOKUP(Pag_Inicio_Corr_mas_casos[[#This Row],[Corregimiento]],Hoja3!$A$2:$D$676,4,0)</f>
        <v>81002</v>
      </c>
      <c r="E3360" s="89">
        <v>19</v>
      </c>
      <c r="F3360">
        <v>1</v>
      </c>
    </row>
    <row r="3361" spans="1:6">
      <c r="A3361" s="87">
        <v>44143</v>
      </c>
      <c r="B3361" s="88">
        <v>44143</v>
      </c>
      <c r="C3361" s="89" t="s">
        <v>410</v>
      </c>
      <c r="D3361" s="90">
        <f>VLOOKUP(Pag_Inicio_Corr_mas_casos[[#This Row],[Corregimiento]],Hoja3!$A$2:$D$676,4,0)</f>
        <v>130706</v>
      </c>
      <c r="E3361" s="89">
        <v>19</v>
      </c>
      <c r="F3361">
        <v>1</v>
      </c>
    </row>
    <row r="3362" spans="1:6">
      <c r="A3362" s="87">
        <v>44143</v>
      </c>
      <c r="B3362" s="88">
        <v>44143</v>
      </c>
      <c r="C3362" s="89" t="s">
        <v>401</v>
      </c>
      <c r="D3362" s="90">
        <f>VLOOKUP(Pag_Inicio_Corr_mas_casos[[#This Row],[Corregimiento]],Hoja3!$A$2:$D$676,4,0)</f>
        <v>81009</v>
      </c>
      <c r="E3362" s="89">
        <v>18</v>
      </c>
      <c r="F3362">
        <v>1</v>
      </c>
    </row>
    <row r="3363" spans="1:6">
      <c r="A3363" s="87">
        <v>44143</v>
      </c>
      <c r="B3363" s="88">
        <v>44143</v>
      </c>
      <c r="C3363" s="89" t="s">
        <v>375</v>
      </c>
      <c r="D3363" s="90">
        <f>VLOOKUP(Pag_Inicio_Corr_mas_casos[[#This Row],[Corregimiento]],Hoja3!$A$2:$D$676,4,0)</f>
        <v>80810</v>
      </c>
      <c r="E3363" s="89">
        <v>17</v>
      </c>
      <c r="F3363">
        <v>1</v>
      </c>
    </row>
    <row r="3364" spans="1:6">
      <c r="A3364" s="87">
        <v>44143</v>
      </c>
      <c r="B3364" s="88">
        <v>44143</v>
      </c>
      <c r="C3364" s="89" t="s">
        <v>358</v>
      </c>
      <c r="D3364" s="90">
        <f>VLOOKUP(Pag_Inicio_Corr_mas_casos[[#This Row],[Corregimiento]],Hoja3!$A$2:$D$676,4,0)</f>
        <v>130102</v>
      </c>
      <c r="E3364" s="89">
        <v>17</v>
      </c>
      <c r="F3364">
        <v>1</v>
      </c>
    </row>
    <row r="3365" spans="1:6">
      <c r="A3365" s="87">
        <v>44143</v>
      </c>
      <c r="B3365" s="88">
        <v>44143</v>
      </c>
      <c r="C3365" s="89" t="s">
        <v>403</v>
      </c>
      <c r="D3365" s="90">
        <f>VLOOKUP(Pag_Inicio_Corr_mas_casos[[#This Row],[Corregimiento]],Hoja3!$A$2:$D$676,4,0)</f>
        <v>130701</v>
      </c>
      <c r="E3365" s="89">
        <v>16</v>
      </c>
      <c r="F3365">
        <v>1</v>
      </c>
    </row>
    <row r="3366" spans="1:6">
      <c r="A3366" s="87">
        <v>44143</v>
      </c>
      <c r="B3366" s="88">
        <v>44143</v>
      </c>
      <c r="C3366" s="89" t="s">
        <v>366</v>
      </c>
      <c r="D3366" s="90">
        <f>VLOOKUP(Pag_Inicio_Corr_mas_casos[[#This Row],[Corregimiento]],Hoja3!$A$2:$D$676,4,0)</f>
        <v>81001</v>
      </c>
      <c r="E3366" s="89">
        <v>16</v>
      </c>
      <c r="F3366">
        <v>1</v>
      </c>
    </row>
    <row r="3367" spans="1:6">
      <c r="A3367" s="87">
        <v>44143</v>
      </c>
      <c r="B3367" s="88">
        <v>44143</v>
      </c>
      <c r="C3367" s="89" t="s">
        <v>406</v>
      </c>
      <c r="D3367" s="90">
        <f>VLOOKUP(Pag_Inicio_Corr_mas_casos[[#This Row],[Corregimiento]],Hoja3!$A$2:$D$676,4,0)</f>
        <v>80807</v>
      </c>
      <c r="E3367" s="89">
        <v>16</v>
      </c>
      <c r="F3367">
        <v>1</v>
      </c>
    </row>
    <row r="3368" spans="1:6">
      <c r="A3368" s="87">
        <v>44143</v>
      </c>
      <c r="B3368" s="88">
        <v>44143</v>
      </c>
      <c r="C3368" s="89" t="s">
        <v>372</v>
      </c>
      <c r="D3368" s="90">
        <f>VLOOKUP(Pag_Inicio_Corr_mas_casos[[#This Row],[Corregimiento]],Hoja3!$A$2:$D$676,4,0)</f>
        <v>40601</v>
      </c>
      <c r="E3368" s="89">
        <v>14</v>
      </c>
      <c r="F3368">
        <v>1</v>
      </c>
    </row>
    <row r="3369" spans="1:6">
      <c r="A3369" s="87">
        <v>44143</v>
      </c>
      <c r="B3369" s="88">
        <v>44143</v>
      </c>
      <c r="C3369" s="89" t="s">
        <v>363</v>
      </c>
      <c r="D3369" s="90">
        <f>VLOOKUP(Pag_Inicio_Corr_mas_casos[[#This Row],[Corregimiento]],Hoja3!$A$2:$D$676,4,0)</f>
        <v>80817</v>
      </c>
      <c r="E3369" s="89">
        <v>14</v>
      </c>
      <c r="F3369">
        <v>1</v>
      </c>
    </row>
    <row r="3370" spans="1:6">
      <c r="A3370" s="87">
        <v>44143</v>
      </c>
      <c r="B3370" s="88">
        <v>44143</v>
      </c>
      <c r="C3370" s="89" t="s">
        <v>373</v>
      </c>
      <c r="D3370" s="90">
        <f>VLOOKUP(Pag_Inicio_Corr_mas_casos[[#This Row],[Corregimiento]],Hoja3!$A$2:$D$676,4,0)</f>
        <v>80806</v>
      </c>
      <c r="E3370" s="89">
        <v>14</v>
      </c>
      <c r="F3370">
        <v>1</v>
      </c>
    </row>
    <row r="3371" spans="1:6">
      <c r="A3371" s="87">
        <v>44143</v>
      </c>
      <c r="B3371" s="88">
        <v>44143</v>
      </c>
      <c r="C3371" s="89" t="s">
        <v>498</v>
      </c>
      <c r="D3371" s="90">
        <f>VLOOKUP(Pag_Inicio_Corr_mas_casos[[#This Row],[Corregimiento]],Hoja3!$A$2:$D$676,4,0)</f>
        <v>20201</v>
      </c>
      <c r="E3371" s="89">
        <v>13</v>
      </c>
      <c r="F3371">
        <v>1</v>
      </c>
    </row>
    <row r="3372" spans="1:6">
      <c r="A3372" s="87">
        <v>44143</v>
      </c>
      <c r="B3372" s="88">
        <v>44143</v>
      </c>
      <c r="C3372" s="89" t="s">
        <v>385</v>
      </c>
      <c r="D3372" s="90">
        <f>VLOOKUP(Pag_Inicio_Corr_mas_casos[[#This Row],[Corregimiento]],Hoja3!$A$2:$D$676,4,0)</f>
        <v>80815</v>
      </c>
      <c r="E3372" s="89">
        <v>13</v>
      </c>
      <c r="F3372">
        <v>1</v>
      </c>
    </row>
    <row r="3373" spans="1:6">
      <c r="A3373" s="87">
        <v>44143</v>
      </c>
      <c r="B3373" s="88">
        <v>44143</v>
      </c>
      <c r="C3373" s="89" t="s">
        <v>368</v>
      </c>
      <c r="D3373" s="90">
        <f>VLOOKUP(Pag_Inicio_Corr_mas_casos[[#This Row],[Corregimiento]],Hoja3!$A$2:$D$676,4,0)</f>
        <v>130107</v>
      </c>
      <c r="E3373" s="89">
        <v>13</v>
      </c>
      <c r="F3373">
        <v>1</v>
      </c>
    </row>
    <row r="3374" spans="1:6">
      <c r="A3374" s="87">
        <v>44143</v>
      </c>
      <c r="B3374" s="88">
        <v>44143</v>
      </c>
      <c r="C3374" s="89" t="s">
        <v>418</v>
      </c>
      <c r="D3374" s="90">
        <f>VLOOKUP(Pag_Inicio_Corr_mas_casos[[#This Row],[Corregimiento]],Hoja3!$A$2:$D$676,4,0)</f>
        <v>130716</v>
      </c>
      <c r="E3374" s="89">
        <v>12</v>
      </c>
      <c r="F3374">
        <v>1</v>
      </c>
    </row>
    <row r="3375" spans="1:6">
      <c r="A3375" s="87">
        <v>44143</v>
      </c>
      <c r="B3375" s="88">
        <v>44143</v>
      </c>
      <c r="C3375" s="89" t="s">
        <v>400</v>
      </c>
      <c r="D3375" s="90">
        <f>VLOOKUP(Pag_Inicio_Corr_mas_casos[[#This Row],[Corregimiento]],Hoja3!$A$2:$D$676,4,0)</f>
        <v>81003</v>
      </c>
      <c r="E3375" s="89">
        <v>12</v>
      </c>
      <c r="F3375">
        <v>1</v>
      </c>
    </row>
    <row r="3376" spans="1:6">
      <c r="A3376" s="87">
        <v>44143</v>
      </c>
      <c r="B3376" s="88">
        <v>44143</v>
      </c>
      <c r="C3376" s="89" t="s">
        <v>364</v>
      </c>
      <c r="D3376" s="90">
        <f>VLOOKUP(Pag_Inicio_Corr_mas_casos[[#This Row],[Corregimiento]],Hoja3!$A$2:$D$676,4,0)</f>
        <v>80822</v>
      </c>
      <c r="E3376" s="89">
        <v>11</v>
      </c>
      <c r="F3376">
        <v>1</v>
      </c>
    </row>
    <row r="3377" spans="1:7">
      <c r="A3377" s="140">
        <v>44144</v>
      </c>
      <c r="B3377" s="141">
        <v>44144</v>
      </c>
      <c r="C3377" s="142" t="s">
        <v>371</v>
      </c>
      <c r="D3377" s="143">
        <f>VLOOKUP(Pag_Inicio_Corr_mas_casos[[#This Row],[Corregimiento]],Hoja3!$A$2:$D$676,4,0)</f>
        <v>130702</v>
      </c>
      <c r="E3377" s="142">
        <v>34</v>
      </c>
      <c r="F3377">
        <v>1</v>
      </c>
      <c r="G3377">
        <f>SUM(F3377:F3398)</f>
        <v>22</v>
      </c>
    </row>
    <row r="3378" spans="1:7">
      <c r="A3378" s="140">
        <v>44144</v>
      </c>
      <c r="B3378" s="141">
        <v>44144</v>
      </c>
      <c r="C3378" s="142" t="s">
        <v>358</v>
      </c>
      <c r="D3378" s="143">
        <f>VLOOKUP(Pag_Inicio_Corr_mas_casos[[#This Row],[Corregimiento]],Hoja3!$A$2:$D$676,4,0)</f>
        <v>130102</v>
      </c>
      <c r="E3378" s="142">
        <v>34</v>
      </c>
      <c r="F3378">
        <v>1</v>
      </c>
    </row>
    <row r="3379" spans="1:7">
      <c r="A3379" s="140">
        <v>44144</v>
      </c>
      <c r="B3379" s="141">
        <v>44144</v>
      </c>
      <c r="C3379" s="142" t="s">
        <v>426</v>
      </c>
      <c r="D3379" s="143">
        <f>VLOOKUP(Pag_Inicio_Corr_mas_casos[[#This Row],[Corregimiento]],Hoja3!$A$2:$D$676,4,0)</f>
        <v>20601</v>
      </c>
      <c r="E3379" s="142">
        <v>31</v>
      </c>
      <c r="F3379">
        <v>1</v>
      </c>
    </row>
    <row r="3380" spans="1:7">
      <c r="A3380" s="140">
        <v>44144</v>
      </c>
      <c r="B3380" s="141">
        <v>44144</v>
      </c>
      <c r="C3380" s="142" t="s">
        <v>367</v>
      </c>
      <c r="D3380" s="143">
        <f>VLOOKUP(Pag_Inicio_Corr_mas_casos[[#This Row],[Corregimiento]],Hoja3!$A$2:$D$676,4,0)</f>
        <v>80819</v>
      </c>
      <c r="E3380" s="142">
        <v>31</v>
      </c>
      <c r="F3380">
        <v>1</v>
      </c>
    </row>
    <row r="3381" spans="1:7">
      <c r="A3381" s="140">
        <v>44144</v>
      </c>
      <c r="B3381" s="141">
        <v>44144</v>
      </c>
      <c r="C3381" s="142" t="s">
        <v>388</v>
      </c>
      <c r="D3381" s="143">
        <f>VLOOKUP(Pag_Inicio_Corr_mas_casos[[#This Row],[Corregimiento]],Hoja3!$A$2:$D$676,4,0)</f>
        <v>50316</v>
      </c>
      <c r="E3381" s="142">
        <v>25</v>
      </c>
      <c r="F3381">
        <v>1</v>
      </c>
    </row>
    <row r="3382" spans="1:7">
      <c r="A3382" s="140">
        <v>44144</v>
      </c>
      <c r="B3382" s="141">
        <v>44144</v>
      </c>
      <c r="C3382" s="142" t="s">
        <v>403</v>
      </c>
      <c r="D3382" s="143">
        <f>VLOOKUP(Pag_Inicio_Corr_mas_casos[[#This Row],[Corregimiento]],Hoja3!$A$2:$D$676,4,0)</f>
        <v>130701</v>
      </c>
      <c r="E3382" s="142">
        <v>24</v>
      </c>
      <c r="F3382">
        <v>1</v>
      </c>
    </row>
    <row r="3383" spans="1:7">
      <c r="A3383" s="140">
        <v>44144</v>
      </c>
      <c r="B3383" s="141">
        <v>44144</v>
      </c>
      <c r="C3383" s="142" t="s">
        <v>370</v>
      </c>
      <c r="D3383" s="143">
        <f>VLOOKUP(Pag_Inicio_Corr_mas_casos[[#This Row],[Corregimiento]],Hoja3!$A$2:$D$676,4,0)</f>
        <v>80812</v>
      </c>
      <c r="E3383" s="142">
        <v>22</v>
      </c>
      <c r="F3383">
        <v>1</v>
      </c>
    </row>
    <row r="3384" spans="1:7">
      <c r="A3384" s="140">
        <v>44144</v>
      </c>
      <c r="B3384" s="141">
        <v>44144</v>
      </c>
      <c r="C3384" s="142" t="s">
        <v>365</v>
      </c>
      <c r="D3384" s="143">
        <f>VLOOKUP(Pag_Inicio_Corr_mas_casos[[#This Row],[Corregimiento]],Hoja3!$A$2:$D$676,4,0)</f>
        <v>80823</v>
      </c>
      <c r="E3384" s="142">
        <v>17</v>
      </c>
      <c r="F3384">
        <v>1</v>
      </c>
    </row>
    <row r="3385" spans="1:7">
      <c r="A3385" s="140">
        <v>44144</v>
      </c>
      <c r="B3385" s="141">
        <v>44144</v>
      </c>
      <c r="C3385" s="142" t="s">
        <v>389</v>
      </c>
      <c r="D3385" s="143">
        <f>VLOOKUP(Pag_Inicio_Corr_mas_casos[[#This Row],[Corregimiento]],Hoja3!$A$2:$D$676,4,0)</f>
        <v>130708</v>
      </c>
      <c r="E3385" s="142">
        <v>16</v>
      </c>
      <c r="F3385">
        <v>1</v>
      </c>
    </row>
    <row r="3386" spans="1:7">
      <c r="A3386" s="140">
        <v>44144</v>
      </c>
      <c r="B3386" s="141">
        <v>44144</v>
      </c>
      <c r="C3386" s="142" t="s">
        <v>362</v>
      </c>
      <c r="D3386" s="143">
        <f>VLOOKUP(Pag_Inicio_Corr_mas_casos[[#This Row],[Corregimiento]],Hoja3!$A$2:$D$676,4,0)</f>
        <v>80816</v>
      </c>
      <c r="E3386" s="142">
        <v>16</v>
      </c>
      <c r="F3386">
        <v>1</v>
      </c>
    </row>
    <row r="3387" spans="1:7">
      <c r="A3387" s="140">
        <v>44144</v>
      </c>
      <c r="B3387" s="141">
        <v>44144</v>
      </c>
      <c r="C3387" s="142" t="s">
        <v>399</v>
      </c>
      <c r="D3387" s="143">
        <f>VLOOKUP(Pag_Inicio_Corr_mas_casos[[#This Row],[Corregimiento]],Hoja3!$A$2:$D$676,4,0)</f>
        <v>130717</v>
      </c>
      <c r="E3387" s="142">
        <v>16</v>
      </c>
      <c r="F3387">
        <v>1</v>
      </c>
    </row>
    <row r="3388" spans="1:7">
      <c r="A3388" s="140">
        <v>44144</v>
      </c>
      <c r="B3388" s="141">
        <v>44144</v>
      </c>
      <c r="C3388" s="142" t="s">
        <v>366</v>
      </c>
      <c r="D3388" s="143">
        <f>VLOOKUP(Pag_Inicio_Corr_mas_casos[[#This Row],[Corregimiento]],Hoja3!$A$2:$D$676,4,0)</f>
        <v>81001</v>
      </c>
      <c r="E3388" s="142">
        <v>15</v>
      </c>
      <c r="F3388">
        <v>1</v>
      </c>
    </row>
    <row r="3389" spans="1:7">
      <c r="A3389" s="140">
        <v>44144</v>
      </c>
      <c r="B3389" s="141">
        <v>44144</v>
      </c>
      <c r="C3389" s="142" t="s">
        <v>355</v>
      </c>
      <c r="D3389" s="143">
        <f>VLOOKUP(Pag_Inicio_Corr_mas_casos[[#This Row],[Corregimiento]],Hoja3!$A$2:$D$676,4,0)</f>
        <v>81002</v>
      </c>
      <c r="E3389" s="142">
        <v>15</v>
      </c>
      <c r="F3389">
        <v>1</v>
      </c>
    </row>
    <row r="3390" spans="1:7">
      <c r="A3390" s="140">
        <v>44144</v>
      </c>
      <c r="B3390" s="141">
        <v>44144</v>
      </c>
      <c r="C3390" s="142" t="s">
        <v>375</v>
      </c>
      <c r="D3390" s="143">
        <f>VLOOKUP(Pag_Inicio_Corr_mas_casos[[#This Row],[Corregimiento]],Hoja3!$A$2:$D$676,4,0)</f>
        <v>80810</v>
      </c>
      <c r="E3390" s="142">
        <v>15</v>
      </c>
      <c r="F3390">
        <v>1</v>
      </c>
    </row>
    <row r="3391" spans="1:7">
      <c r="A3391" s="140">
        <v>44144</v>
      </c>
      <c r="B3391" s="141">
        <v>44144</v>
      </c>
      <c r="C3391" s="142" t="s">
        <v>372</v>
      </c>
      <c r="D3391" s="143">
        <f>VLOOKUP(Pag_Inicio_Corr_mas_casos[[#This Row],[Corregimiento]],Hoja3!$A$2:$D$676,4,0)</f>
        <v>40601</v>
      </c>
      <c r="E3391" s="142">
        <v>14</v>
      </c>
      <c r="F3391">
        <v>1</v>
      </c>
    </row>
    <row r="3392" spans="1:7">
      <c r="A3392" s="140">
        <v>44144</v>
      </c>
      <c r="B3392" s="141">
        <v>44144</v>
      </c>
      <c r="C3392" s="142" t="s">
        <v>401</v>
      </c>
      <c r="D3392" s="143">
        <f>VLOOKUP(Pag_Inicio_Corr_mas_casos[[#This Row],[Corregimiento]],Hoja3!$A$2:$D$676,4,0)</f>
        <v>81009</v>
      </c>
      <c r="E3392" s="142">
        <v>14</v>
      </c>
      <c r="F3392">
        <v>1</v>
      </c>
    </row>
    <row r="3393" spans="1:6">
      <c r="A3393" s="140">
        <v>44144</v>
      </c>
      <c r="B3393" s="141">
        <v>44144</v>
      </c>
      <c r="C3393" s="142" t="s">
        <v>400</v>
      </c>
      <c r="D3393" s="143">
        <f>VLOOKUP(Pag_Inicio_Corr_mas_casos[[#This Row],[Corregimiento]],Hoja3!$A$2:$D$676,4,0)</f>
        <v>81003</v>
      </c>
      <c r="E3393" s="142">
        <v>13</v>
      </c>
      <c r="F3393">
        <v>1</v>
      </c>
    </row>
    <row r="3394" spans="1:6">
      <c r="A3394" s="140">
        <v>44144</v>
      </c>
      <c r="B3394" s="141">
        <v>44144</v>
      </c>
      <c r="C3394" s="142" t="s">
        <v>430</v>
      </c>
      <c r="D3394" s="143">
        <f>VLOOKUP(Pag_Inicio_Corr_mas_casos[[#This Row],[Corregimiento]],Hoja3!$A$2:$D$676,4,0)</f>
        <v>81004</v>
      </c>
      <c r="E3394" s="142">
        <v>13</v>
      </c>
      <c r="F3394">
        <v>1</v>
      </c>
    </row>
    <row r="3395" spans="1:6">
      <c r="A3395" s="140">
        <v>44144</v>
      </c>
      <c r="B3395" s="141">
        <v>44144</v>
      </c>
      <c r="C3395" s="142" t="s">
        <v>391</v>
      </c>
      <c r="D3395" s="143">
        <f>VLOOKUP(Pag_Inicio_Corr_mas_casos[[#This Row],[Corregimiento]],Hoja3!$A$2:$D$676,4,0)</f>
        <v>50208</v>
      </c>
      <c r="E3395" s="142">
        <v>12</v>
      </c>
      <c r="F3395">
        <v>1</v>
      </c>
    </row>
    <row r="3396" spans="1:6">
      <c r="A3396" s="140">
        <v>44144</v>
      </c>
      <c r="B3396" s="141">
        <v>44144</v>
      </c>
      <c r="C3396" s="142" t="s">
        <v>354</v>
      </c>
      <c r="D3396" s="143">
        <f>VLOOKUP(Pag_Inicio_Corr_mas_casos[[#This Row],[Corregimiento]],Hoja3!$A$2:$D$676,4,0)</f>
        <v>130101</v>
      </c>
      <c r="E3396" s="142">
        <v>11</v>
      </c>
      <c r="F3396">
        <v>1</v>
      </c>
    </row>
    <row r="3397" spans="1:6">
      <c r="A3397" s="140">
        <v>44144</v>
      </c>
      <c r="B3397" s="141">
        <v>44144</v>
      </c>
      <c r="C3397" s="142" t="s">
        <v>361</v>
      </c>
      <c r="D3397" s="143">
        <f>VLOOKUP(Pag_Inicio_Corr_mas_casos[[#This Row],[Corregimiento]],Hoja3!$A$2:$D$676,4,0)</f>
        <v>81008</v>
      </c>
      <c r="E3397" s="142">
        <v>11</v>
      </c>
      <c r="F3397">
        <v>1</v>
      </c>
    </row>
    <row r="3398" spans="1:6">
      <c r="A3398" s="140">
        <v>44144</v>
      </c>
      <c r="B3398" s="141">
        <v>44144</v>
      </c>
      <c r="C3398" s="142" t="s">
        <v>356</v>
      </c>
      <c r="D3398" s="143">
        <f>VLOOKUP(Pag_Inicio_Corr_mas_casos[[#This Row],[Corregimiento]],Hoja3!$A$2:$D$676,4,0)</f>
        <v>130106</v>
      </c>
      <c r="E3398" s="142">
        <v>11</v>
      </c>
      <c r="F3398">
        <v>1</v>
      </c>
    </row>
    <row r="3399" spans="1:6">
      <c r="A3399" s="99">
        <v>44145</v>
      </c>
      <c r="B3399" s="100">
        <v>44145</v>
      </c>
      <c r="C3399" s="101" t="s">
        <v>415</v>
      </c>
      <c r="D3399" s="102">
        <f>VLOOKUP(Pag_Inicio_Corr_mas_casos[[#This Row],[Corregimiento]],Hoja3!$A$2:$D$676,4,0)</f>
        <v>100101</v>
      </c>
      <c r="E3399" s="101">
        <v>72</v>
      </c>
    </row>
    <row r="3400" spans="1:6">
      <c r="A3400" s="99">
        <v>44145</v>
      </c>
      <c r="B3400" s="100">
        <v>44145</v>
      </c>
      <c r="C3400" s="101" t="s">
        <v>426</v>
      </c>
      <c r="D3400" s="102">
        <f>VLOOKUP(Pag_Inicio_Corr_mas_casos[[#This Row],[Corregimiento]],Hoja3!$A$2:$D$676,4,0)</f>
        <v>20601</v>
      </c>
      <c r="E3400" s="101">
        <v>43</v>
      </c>
    </row>
    <row r="3401" spans="1:6">
      <c r="A3401" s="99">
        <v>44145</v>
      </c>
      <c r="B3401" s="100">
        <v>44145</v>
      </c>
      <c r="C3401" s="101" t="s">
        <v>370</v>
      </c>
      <c r="D3401" s="102">
        <f>VLOOKUP(Pag_Inicio_Corr_mas_casos[[#This Row],[Corregimiento]],Hoja3!$A$2:$D$676,4,0)</f>
        <v>80812</v>
      </c>
      <c r="E3401" s="101">
        <v>37</v>
      </c>
    </row>
    <row r="3402" spans="1:6">
      <c r="A3402" s="99">
        <v>44145</v>
      </c>
      <c r="B3402" s="100">
        <v>44145</v>
      </c>
      <c r="C3402" s="101" t="s">
        <v>395</v>
      </c>
      <c r="D3402" s="102">
        <f>VLOOKUP(Pag_Inicio_Corr_mas_casos[[#This Row],[Corregimiento]],Hoja3!$A$2:$D$676,4,0)</f>
        <v>80809</v>
      </c>
      <c r="E3402" s="101">
        <v>27</v>
      </c>
    </row>
    <row r="3403" spans="1:6">
      <c r="A3403" s="99">
        <v>44145</v>
      </c>
      <c r="B3403" s="100">
        <v>44145</v>
      </c>
      <c r="C3403" s="101" t="s">
        <v>367</v>
      </c>
      <c r="D3403" s="102">
        <f>VLOOKUP(Pag_Inicio_Corr_mas_casos[[#This Row],[Corregimiento]],Hoja3!$A$2:$D$676,4,0)</f>
        <v>80819</v>
      </c>
      <c r="E3403" s="101">
        <v>27</v>
      </c>
    </row>
    <row r="3404" spans="1:6">
      <c r="A3404" s="99">
        <v>44145</v>
      </c>
      <c r="B3404" s="100">
        <v>44145</v>
      </c>
      <c r="C3404" s="101" t="s">
        <v>375</v>
      </c>
      <c r="D3404" s="102">
        <f>VLOOKUP(Pag_Inicio_Corr_mas_casos[[#This Row],[Corregimiento]],Hoja3!$A$2:$D$676,4,0)</f>
        <v>80810</v>
      </c>
      <c r="E3404" s="101">
        <v>26</v>
      </c>
    </row>
    <row r="3405" spans="1:6">
      <c r="A3405" s="99">
        <v>44145</v>
      </c>
      <c r="B3405" s="100">
        <v>44145</v>
      </c>
      <c r="C3405" s="101" t="s">
        <v>364</v>
      </c>
      <c r="D3405" s="102">
        <f>VLOOKUP(Pag_Inicio_Corr_mas_casos[[#This Row],[Corregimiento]],Hoja3!$A$2:$D$676,4,0)</f>
        <v>80822</v>
      </c>
      <c r="E3405" s="101">
        <v>25</v>
      </c>
    </row>
    <row r="3406" spans="1:6">
      <c r="A3406" s="99">
        <v>44145</v>
      </c>
      <c r="B3406" s="100">
        <v>44145</v>
      </c>
      <c r="C3406" s="101" t="s">
        <v>459</v>
      </c>
      <c r="D3406" s="102">
        <f>VLOOKUP(Pag_Inicio_Corr_mas_casos[[#This Row],[Corregimiento]],Hoja3!$A$2:$D$676,4,0)</f>
        <v>20606</v>
      </c>
      <c r="E3406" s="101">
        <v>23</v>
      </c>
    </row>
    <row r="3407" spans="1:6">
      <c r="A3407" s="99">
        <v>44145</v>
      </c>
      <c r="B3407" s="100">
        <v>44145</v>
      </c>
      <c r="C3407" s="101" t="s">
        <v>388</v>
      </c>
      <c r="D3407" s="102">
        <f>VLOOKUP(Pag_Inicio_Corr_mas_casos[[#This Row],[Corregimiento]],Hoja3!$A$2:$D$676,4,0)</f>
        <v>50316</v>
      </c>
      <c r="E3407" s="101">
        <v>23</v>
      </c>
    </row>
    <row r="3408" spans="1:6">
      <c r="A3408" s="99">
        <v>44145</v>
      </c>
      <c r="B3408" s="100">
        <v>44145</v>
      </c>
      <c r="C3408" s="101" t="s">
        <v>406</v>
      </c>
      <c r="D3408" s="102">
        <f>VLOOKUP(Pag_Inicio_Corr_mas_casos[[#This Row],[Corregimiento]],Hoja3!$A$2:$D$676,4,0)</f>
        <v>80807</v>
      </c>
      <c r="E3408" s="101">
        <v>20</v>
      </c>
    </row>
    <row r="3409" spans="1:5">
      <c r="A3409" s="99">
        <v>44145</v>
      </c>
      <c r="B3409" s="100">
        <v>44145</v>
      </c>
      <c r="C3409" s="101" t="s">
        <v>373</v>
      </c>
      <c r="D3409" s="102">
        <f>VLOOKUP(Pag_Inicio_Corr_mas_casos[[#This Row],[Corregimiento]],Hoja3!$A$2:$D$676,4,0)</f>
        <v>80806</v>
      </c>
      <c r="E3409" s="101">
        <v>20</v>
      </c>
    </row>
    <row r="3410" spans="1:5">
      <c r="A3410" s="99">
        <v>44145</v>
      </c>
      <c r="B3410" s="100">
        <v>44145</v>
      </c>
      <c r="C3410" s="101" t="s">
        <v>356</v>
      </c>
      <c r="D3410" s="102">
        <f>VLOOKUP(Pag_Inicio_Corr_mas_casos[[#This Row],[Corregimiento]],Hoja3!$A$2:$D$676,4,0)</f>
        <v>130106</v>
      </c>
      <c r="E3410" s="101">
        <v>19</v>
      </c>
    </row>
    <row r="3411" spans="1:5">
      <c r="A3411" s="99">
        <v>44145</v>
      </c>
      <c r="B3411" s="100">
        <v>44145</v>
      </c>
      <c r="C3411" s="101" t="s">
        <v>354</v>
      </c>
      <c r="D3411" s="102">
        <f>VLOOKUP(Pag_Inicio_Corr_mas_casos[[#This Row],[Corregimiento]],Hoja3!$A$2:$D$676,4,0)</f>
        <v>130101</v>
      </c>
      <c r="E3411" s="101">
        <v>18</v>
      </c>
    </row>
    <row r="3412" spans="1:5">
      <c r="A3412" s="99">
        <v>44145</v>
      </c>
      <c r="B3412" s="100">
        <v>44145</v>
      </c>
      <c r="C3412" s="101" t="s">
        <v>559</v>
      </c>
      <c r="D3412" s="102">
        <f>VLOOKUP(Pag_Inicio_Corr_mas_casos[[#This Row],[Corregimiento]],Hoja3!$A$2:$D$676,4,0)</f>
        <v>60202</v>
      </c>
      <c r="E3412" s="101">
        <v>17</v>
      </c>
    </row>
    <row r="3413" spans="1:5">
      <c r="A3413" s="99">
        <v>44145</v>
      </c>
      <c r="B3413" s="100">
        <v>44145</v>
      </c>
      <c r="C3413" s="101" t="s">
        <v>464</v>
      </c>
      <c r="D3413" s="102">
        <f>VLOOKUP(Pag_Inicio_Corr_mas_casos[[#This Row],[Corregimiento]],Hoja3!$A$2:$D$676,4,0)</f>
        <v>40501</v>
      </c>
      <c r="E3413" s="101">
        <v>17</v>
      </c>
    </row>
    <row r="3414" spans="1:5">
      <c r="A3414" s="99">
        <v>44145</v>
      </c>
      <c r="B3414" s="100">
        <v>44145</v>
      </c>
      <c r="C3414" s="101" t="s">
        <v>372</v>
      </c>
      <c r="D3414" s="102">
        <f>VLOOKUP(Pag_Inicio_Corr_mas_casos[[#This Row],[Corregimiento]],Hoja3!$A$2:$D$676,4,0)</f>
        <v>40601</v>
      </c>
      <c r="E3414" s="101">
        <v>16</v>
      </c>
    </row>
    <row r="3415" spans="1:5">
      <c r="A3415" s="99">
        <v>44145</v>
      </c>
      <c r="B3415" s="100">
        <v>44145</v>
      </c>
      <c r="C3415" s="101" t="s">
        <v>359</v>
      </c>
      <c r="D3415" s="102">
        <f>VLOOKUP(Pag_Inicio_Corr_mas_casos[[#This Row],[Corregimiento]],Hoja3!$A$2:$D$676,4,0)</f>
        <v>80821</v>
      </c>
      <c r="E3415" s="101">
        <v>15</v>
      </c>
    </row>
    <row r="3416" spans="1:5">
      <c r="A3416" s="99">
        <v>44145</v>
      </c>
      <c r="B3416" s="100">
        <v>44145</v>
      </c>
      <c r="C3416" s="101" t="s">
        <v>362</v>
      </c>
      <c r="D3416" s="102">
        <f>VLOOKUP(Pag_Inicio_Corr_mas_casos[[#This Row],[Corregimiento]],Hoja3!$A$2:$D$676,4,0)</f>
        <v>80816</v>
      </c>
      <c r="E3416" s="101">
        <v>13</v>
      </c>
    </row>
    <row r="3417" spans="1:5">
      <c r="A3417" s="99">
        <v>44145</v>
      </c>
      <c r="B3417" s="100">
        <v>44145</v>
      </c>
      <c r="C3417" s="101" t="s">
        <v>361</v>
      </c>
      <c r="D3417" s="102">
        <f>VLOOKUP(Pag_Inicio_Corr_mas_casos[[#This Row],[Corregimiento]],Hoja3!$A$2:$D$676,4,0)</f>
        <v>81008</v>
      </c>
      <c r="E3417" s="101">
        <v>13</v>
      </c>
    </row>
    <row r="3418" spans="1:5">
      <c r="A3418" s="99">
        <v>44145</v>
      </c>
      <c r="B3418" s="100">
        <v>44145</v>
      </c>
      <c r="C3418" s="101" t="s">
        <v>401</v>
      </c>
      <c r="D3418" s="102">
        <f>VLOOKUP(Pag_Inicio_Corr_mas_casos[[#This Row],[Corregimiento]],Hoja3!$A$2:$D$676,4,0)</f>
        <v>81009</v>
      </c>
      <c r="E3418" s="101">
        <v>12</v>
      </c>
    </row>
    <row r="3419" spans="1:5">
      <c r="A3419" s="99">
        <v>44145</v>
      </c>
      <c r="B3419" s="100">
        <v>44145</v>
      </c>
      <c r="C3419" s="101" t="s">
        <v>366</v>
      </c>
      <c r="D3419" s="102">
        <f>VLOOKUP(Pag_Inicio_Corr_mas_casos[[#This Row],[Corregimiento]],Hoja3!$A$2:$D$676,4,0)</f>
        <v>81001</v>
      </c>
      <c r="E3419" s="101">
        <v>11</v>
      </c>
    </row>
    <row r="3420" spans="1:5">
      <c r="A3420" s="99">
        <v>44145</v>
      </c>
      <c r="B3420" s="100">
        <v>44145</v>
      </c>
      <c r="C3420" s="101" t="s">
        <v>360</v>
      </c>
      <c r="D3420" s="102">
        <f>VLOOKUP(Pag_Inicio_Corr_mas_casos[[#This Row],[Corregimiento]],Hoja3!$A$2:$D$676,4,0)</f>
        <v>81007</v>
      </c>
      <c r="E3420" s="101">
        <v>11</v>
      </c>
    </row>
    <row r="3421" spans="1:5">
      <c r="A3421" s="99">
        <v>44145</v>
      </c>
      <c r="B3421" s="100">
        <v>44145</v>
      </c>
      <c r="C3421" s="101" t="s">
        <v>390</v>
      </c>
      <c r="D3421" s="102">
        <f>VLOOKUP(Pag_Inicio_Corr_mas_casos[[#This Row],[Corregimiento]],Hoja3!$A$2:$D$676,4,0)</f>
        <v>80826</v>
      </c>
      <c r="E3421" s="101">
        <v>11</v>
      </c>
    </row>
    <row r="3422" spans="1:5">
      <c r="A3422" s="99">
        <v>44145</v>
      </c>
      <c r="B3422" s="100">
        <v>44145</v>
      </c>
      <c r="C3422" s="101" t="s">
        <v>400</v>
      </c>
      <c r="D3422" s="102">
        <f>VLOOKUP(Pag_Inicio_Corr_mas_casos[[#This Row],[Corregimiento]],Hoja3!$A$2:$D$676,4,0)</f>
        <v>81003</v>
      </c>
      <c r="E3422" s="101">
        <v>11</v>
      </c>
    </row>
    <row r="3423" spans="1:5">
      <c r="A3423" s="99">
        <v>44145</v>
      </c>
      <c r="B3423" s="100">
        <v>44145</v>
      </c>
      <c r="C3423" s="101" t="s">
        <v>391</v>
      </c>
      <c r="D3423" s="102">
        <f>VLOOKUP(Pag_Inicio_Corr_mas_casos[[#This Row],[Corregimiento]],Hoja3!$A$2:$D$676,4,0)</f>
        <v>50208</v>
      </c>
      <c r="E3423" s="101">
        <v>11</v>
      </c>
    </row>
    <row r="3424" spans="1:5">
      <c r="A3424" s="99">
        <v>44145</v>
      </c>
      <c r="B3424" s="100">
        <v>44145</v>
      </c>
      <c r="C3424" s="101" t="s">
        <v>392</v>
      </c>
      <c r="D3424" s="102">
        <f>VLOOKUP(Pag_Inicio_Corr_mas_casos[[#This Row],[Corregimiento]],Hoja3!$A$2:$D$676,4,0)</f>
        <v>80803</v>
      </c>
      <c r="E3424" s="101">
        <v>11</v>
      </c>
    </row>
    <row r="3425" spans="1:5">
      <c r="A3425" s="136">
        <v>44146</v>
      </c>
      <c r="B3425" s="137">
        <v>44146</v>
      </c>
      <c r="C3425" s="138" t="s">
        <v>415</v>
      </c>
      <c r="D3425" s="139">
        <f>VLOOKUP(Pag_Inicio_Corr_mas_casos[[#This Row],[Corregimiento]],Hoja3!$A$2:$D$676,4,0)</f>
        <v>100101</v>
      </c>
      <c r="E3425" s="138">
        <v>56</v>
      </c>
    </row>
    <row r="3426" spans="1:5">
      <c r="A3426" s="136">
        <v>44146</v>
      </c>
      <c r="B3426" s="137">
        <v>44146</v>
      </c>
      <c r="C3426" s="138" t="s">
        <v>367</v>
      </c>
      <c r="D3426" s="139">
        <f>VLOOKUP(Pag_Inicio_Corr_mas_casos[[#This Row],[Corregimiento]],Hoja3!$A$2:$D$676,4,0)</f>
        <v>80819</v>
      </c>
      <c r="E3426" s="138">
        <v>45</v>
      </c>
    </row>
    <row r="3427" spans="1:5">
      <c r="A3427" s="136">
        <v>44146</v>
      </c>
      <c r="B3427" s="137">
        <v>44146</v>
      </c>
      <c r="C3427" s="138" t="s">
        <v>354</v>
      </c>
      <c r="D3427" s="139">
        <f>VLOOKUP(Pag_Inicio_Corr_mas_casos[[#This Row],[Corregimiento]],Hoja3!$A$2:$D$676,4,0)</f>
        <v>130101</v>
      </c>
      <c r="E3427" s="138">
        <v>37</v>
      </c>
    </row>
    <row r="3428" spans="1:5">
      <c r="A3428" s="136">
        <v>44146</v>
      </c>
      <c r="B3428" s="137">
        <v>44146</v>
      </c>
      <c r="C3428" s="138" t="s">
        <v>371</v>
      </c>
      <c r="D3428" s="139">
        <f>VLOOKUP(Pag_Inicio_Corr_mas_casos[[#This Row],[Corregimiento]],Hoja3!$A$2:$D$676,4,0)</f>
        <v>130702</v>
      </c>
      <c r="E3428" s="138">
        <v>36</v>
      </c>
    </row>
    <row r="3429" spans="1:5">
      <c r="A3429" s="136">
        <v>44146</v>
      </c>
      <c r="B3429" s="137">
        <v>44146</v>
      </c>
      <c r="C3429" s="138" t="s">
        <v>370</v>
      </c>
      <c r="D3429" s="139">
        <f>VLOOKUP(Pag_Inicio_Corr_mas_casos[[#This Row],[Corregimiento]],Hoja3!$A$2:$D$676,4,0)</f>
        <v>80812</v>
      </c>
      <c r="E3429" s="138">
        <v>33</v>
      </c>
    </row>
    <row r="3430" spans="1:5">
      <c r="A3430" s="136">
        <v>44146</v>
      </c>
      <c r="B3430" s="137">
        <v>44146</v>
      </c>
      <c r="C3430" s="138" t="s">
        <v>365</v>
      </c>
      <c r="D3430" s="139">
        <f>VLOOKUP(Pag_Inicio_Corr_mas_casos[[#This Row],[Corregimiento]],Hoja3!$A$2:$D$676,4,0)</f>
        <v>80823</v>
      </c>
      <c r="E3430" s="138">
        <v>31</v>
      </c>
    </row>
    <row r="3431" spans="1:5">
      <c r="A3431" s="136">
        <v>44146</v>
      </c>
      <c r="B3431" s="137">
        <v>44146</v>
      </c>
      <c r="C3431" s="138" t="s">
        <v>360</v>
      </c>
      <c r="D3431" s="139">
        <f>VLOOKUP(Pag_Inicio_Corr_mas_casos[[#This Row],[Corregimiento]],Hoja3!$A$2:$D$676,4,0)</f>
        <v>81007</v>
      </c>
      <c r="E3431" s="138">
        <v>30</v>
      </c>
    </row>
    <row r="3432" spans="1:5">
      <c r="A3432" s="136">
        <v>44146</v>
      </c>
      <c r="B3432" s="137">
        <v>44146</v>
      </c>
      <c r="C3432" s="138" t="s">
        <v>361</v>
      </c>
      <c r="D3432" s="139">
        <f>VLOOKUP(Pag_Inicio_Corr_mas_casos[[#This Row],[Corregimiento]],Hoja3!$A$2:$D$676,4,0)</f>
        <v>81008</v>
      </c>
      <c r="E3432" s="138">
        <v>29</v>
      </c>
    </row>
    <row r="3433" spans="1:5">
      <c r="A3433" s="136">
        <v>44146</v>
      </c>
      <c r="B3433" s="137">
        <v>44146</v>
      </c>
      <c r="C3433" s="138" t="s">
        <v>393</v>
      </c>
      <c r="D3433" s="139">
        <f>VLOOKUP(Pag_Inicio_Corr_mas_casos[[#This Row],[Corregimiento]],Hoja3!$A$2:$D$676,4,0)</f>
        <v>130105</v>
      </c>
      <c r="E3433" s="138">
        <v>29</v>
      </c>
    </row>
    <row r="3434" spans="1:5">
      <c r="A3434" s="136">
        <v>44146</v>
      </c>
      <c r="B3434" s="137">
        <v>44146</v>
      </c>
      <c r="C3434" s="138" t="s">
        <v>364</v>
      </c>
      <c r="D3434" s="139">
        <f>VLOOKUP(Pag_Inicio_Corr_mas_casos[[#This Row],[Corregimiento]],Hoja3!$A$2:$D$676,4,0)</f>
        <v>80822</v>
      </c>
      <c r="E3434" s="138">
        <v>27</v>
      </c>
    </row>
    <row r="3435" spans="1:5">
      <c r="A3435" s="136">
        <v>44146</v>
      </c>
      <c r="B3435" s="137">
        <v>44146</v>
      </c>
      <c r="C3435" s="138" t="s">
        <v>358</v>
      </c>
      <c r="D3435" s="139">
        <f>VLOOKUP(Pag_Inicio_Corr_mas_casos[[#This Row],[Corregimiento]],Hoja3!$A$2:$D$676,4,0)</f>
        <v>130102</v>
      </c>
      <c r="E3435" s="138">
        <v>27</v>
      </c>
    </row>
    <row r="3436" spans="1:5">
      <c r="A3436" s="136">
        <v>44146</v>
      </c>
      <c r="B3436" s="137">
        <v>44146</v>
      </c>
      <c r="C3436" s="138" t="s">
        <v>389</v>
      </c>
      <c r="D3436" s="139">
        <f>VLOOKUP(Pag_Inicio_Corr_mas_casos[[#This Row],[Corregimiento]],Hoja3!$A$2:$D$676,4,0)</f>
        <v>130708</v>
      </c>
      <c r="E3436" s="138">
        <v>26</v>
      </c>
    </row>
    <row r="3437" spans="1:5">
      <c r="A3437" s="136">
        <v>44146</v>
      </c>
      <c r="B3437" s="137">
        <v>44146</v>
      </c>
      <c r="C3437" s="138" t="s">
        <v>426</v>
      </c>
      <c r="D3437" s="139">
        <f>VLOOKUP(Pag_Inicio_Corr_mas_casos[[#This Row],[Corregimiento]],Hoja3!$A$2:$D$676,4,0)</f>
        <v>20601</v>
      </c>
      <c r="E3437" s="138">
        <v>25</v>
      </c>
    </row>
    <row r="3438" spans="1:5">
      <c r="A3438" s="136">
        <v>44146</v>
      </c>
      <c r="B3438" s="137">
        <v>44146</v>
      </c>
      <c r="C3438" s="138" t="s">
        <v>356</v>
      </c>
      <c r="D3438" s="139">
        <f>VLOOKUP(Pag_Inicio_Corr_mas_casos[[#This Row],[Corregimiento]],Hoja3!$A$2:$D$676,4,0)</f>
        <v>130106</v>
      </c>
      <c r="E3438" s="138">
        <v>25</v>
      </c>
    </row>
    <row r="3439" spans="1:5">
      <c r="A3439" s="136">
        <v>44146</v>
      </c>
      <c r="B3439" s="137">
        <v>44146</v>
      </c>
      <c r="C3439" s="138" t="s">
        <v>401</v>
      </c>
      <c r="D3439" s="139">
        <f>VLOOKUP(Pag_Inicio_Corr_mas_casos[[#This Row],[Corregimiento]],Hoja3!$A$2:$D$676,4,0)</f>
        <v>81009</v>
      </c>
      <c r="E3439" s="138">
        <v>24</v>
      </c>
    </row>
    <row r="3440" spans="1:5">
      <c r="A3440" s="136">
        <v>44146</v>
      </c>
      <c r="B3440" s="137">
        <v>44146</v>
      </c>
      <c r="C3440" s="138" t="s">
        <v>366</v>
      </c>
      <c r="D3440" s="139">
        <f>VLOOKUP(Pag_Inicio_Corr_mas_casos[[#This Row],[Corregimiento]],Hoja3!$A$2:$D$676,4,0)</f>
        <v>81001</v>
      </c>
      <c r="E3440" s="138">
        <v>22</v>
      </c>
    </row>
    <row r="3441" spans="1:5">
      <c r="A3441" s="136">
        <v>44146</v>
      </c>
      <c r="B3441" s="137">
        <v>44146</v>
      </c>
      <c r="C3441" s="138" t="s">
        <v>418</v>
      </c>
      <c r="D3441" s="139">
        <f>VLOOKUP(Pag_Inicio_Corr_mas_casos[[#This Row],[Corregimiento]],Hoja3!$A$2:$D$676,4,0)</f>
        <v>130716</v>
      </c>
      <c r="E3441" s="138">
        <v>22</v>
      </c>
    </row>
    <row r="3442" spans="1:5">
      <c r="A3442" s="136">
        <v>44146</v>
      </c>
      <c r="B3442" s="137">
        <v>44146</v>
      </c>
      <c r="C3442" s="138" t="s">
        <v>347</v>
      </c>
      <c r="D3442" s="139">
        <f>VLOOKUP(Pag_Inicio_Corr_mas_casos[[#This Row],[Corregimiento]],Hoja3!$A$2:$D$676,4,0)</f>
        <v>130709</v>
      </c>
      <c r="E3442" s="138">
        <v>21</v>
      </c>
    </row>
    <row r="3443" spans="1:5">
      <c r="A3443" s="136">
        <v>44146</v>
      </c>
      <c r="B3443" s="137">
        <v>44146</v>
      </c>
      <c r="C3443" s="138" t="s">
        <v>362</v>
      </c>
      <c r="D3443" s="139">
        <f>VLOOKUP(Pag_Inicio_Corr_mas_casos[[#This Row],[Corregimiento]],Hoja3!$A$2:$D$676,4,0)</f>
        <v>80816</v>
      </c>
      <c r="E3443" s="138">
        <v>20</v>
      </c>
    </row>
    <row r="3444" spans="1:5">
      <c r="A3444" s="136">
        <v>44146</v>
      </c>
      <c r="B3444" s="137">
        <v>44146</v>
      </c>
      <c r="C3444" s="138" t="s">
        <v>403</v>
      </c>
      <c r="D3444" s="139">
        <f>VLOOKUP(Pag_Inicio_Corr_mas_casos[[#This Row],[Corregimiento]],Hoja3!$A$2:$D$676,4,0)</f>
        <v>130701</v>
      </c>
      <c r="E3444" s="138">
        <v>20</v>
      </c>
    </row>
    <row r="3445" spans="1:5">
      <c r="A3445" s="136">
        <v>44146</v>
      </c>
      <c r="B3445" s="137">
        <v>44146</v>
      </c>
      <c r="C3445" s="138" t="s">
        <v>410</v>
      </c>
      <c r="D3445" s="139">
        <f>VLOOKUP(Pag_Inicio_Corr_mas_casos[[#This Row],[Corregimiento]],Hoja3!$A$2:$D$676,4,0)</f>
        <v>130706</v>
      </c>
      <c r="E3445" s="138">
        <v>19</v>
      </c>
    </row>
    <row r="3446" spans="1:5">
      <c r="A3446" s="136">
        <v>44146</v>
      </c>
      <c r="B3446" s="137">
        <v>44146</v>
      </c>
      <c r="C3446" s="138" t="s">
        <v>395</v>
      </c>
      <c r="D3446" s="139">
        <f>VLOOKUP(Pag_Inicio_Corr_mas_casos[[#This Row],[Corregimiento]],Hoja3!$A$2:$D$676,4,0)</f>
        <v>80809</v>
      </c>
      <c r="E3446" s="138">
        <v>18</v>
      </c>
    </row>
    <row r="3447" spans="1:5">
      <c r="A3447" s="136">
        <v>44146</v>
      </c>
      <c r="B3447" s="137">
        <v>44146</v>
      </c>
      <c r="C3447" s="138" t="s">
        <v>399</v>
      </c>
      <c r="D3447" s="139">
        <f>VLOOKUP(Pag_Inicio_Corr_mas_casos[[#This Row],[Corregimiento]],Hoja3!$A$2:$D$676,4,0)</f>
        <v>130717</v>
      </c>
      <c r="E3447" s="138">
        <v>18</v>
      </c>
    </row>
    <row r="3448" spans="1:5">
      <c r="A3448" s="136">
        <v>44146</v>
      </c>
      <c r="B3448" s="137">
        <v>44146</v>
      </c>
      <c r="C3448" s="138" t="s">
        <v>406</v>
      </c>
      <c r="D3448" s="139">
        <f>VLOOKUP(Pag_Inicio_Corr_mas_casos[[#This Row],[Corregimiento]],Hoja3!$A$2:$D$676,4,0)</f>
        <v>80807</v>
      </c>
      <c r="E3448" s="138">
        <v>17</v>
      </c>
    </row>
    <row r="3449" spans="1:5">
      <c r="A3449" s="136">
        <v>44146</v>
      </c>
      <c r="B3449" s="137">
        <v>44146</v>
      </c>
      <c r="C3449" s="138" t="s">
        <v>368</v>
      </c>
      <c r="D3449" s="139">
        <f>VLOOKUP(Pag_Inicio_Corr_mas_casos[[#This Row],[Corregimiento]],Hoja3!$A$2:$D$676,4,0)</f>
        <v>130107</v>
      </c>
      <c r="E3449" s="138">
        <v>17</v>
      </c>
    </row>
    <row r="3450" spans="1:5">
      <c r="A3450" s="136">
        <v>44146</v>
      </c>
      <c r="B3450" s="137">
        <v>44146</v>
      </c>
      <c r="C3450" s="138" t="s">
        <v>355</v>
      </c>
      <c r="D3450" s="139">
        <f>VLOOKUP(Pag_Inicio_Corr_mas_casos[[#This Row],[Corregimiento]],Hoja3!$A$2:$D$676,4,0)</f>
        <v>81002</v>
      </c>
      <c r="E3450" s="138">
        <v>17</v>
      </c>
    </row>
    <row r="3451" spans="1:5">
      <c r="A3451" s="136">
        <v>44146</v>
      </c>
      <c r="B3451" s="137">
        <v>44146</v>
      </c>
      <c r="C3451" s="138" t="s">
        <v>385</v>
      </c>
      <c r="D3451" s="139">
        <f>VLOOKUP(Pag_Inicio_Corr_mas_casos[[#This Row],[Corregimiento]],Hoja3!$A$2:$D$676,4,0)</f>
        <v>80815</v>
      </c>
      <c r="E3451" s="138">
        <v>29</v>
      </c>
    </row>
    <row r="3452" spans="1:5">
      <c r="A3452" s="136">
        <v>44146</v>
      </c>
      <c r="B3452" s="137">
        <v>44146</v>
      </c>
      <c r="C3452" s="138" t="s">
        <v>373</v>
      </c>
      <c r="D3452" s="139">
        <f>VLOOKUP(Pag_Inicio_Corr_mas_casos[[#This Row],[Corregimiento]],Hoja3!$A$2:$D$676,4,0)</f>
        <v>80806</v>
      </c>
      <c r="E3452" s="138">
        <v>16</v>
      </c>
    </row>
    <row r="3453" spans="1:5">
      <c r="A3453" s="136">
        <v>44146</v>
      </c>
      <c r="B3453" s="137">
        <v>44146</v>
      </c>
      <c r="C3453" s="138" t="s">
        <v>375</v>
      </c>
      <c r="D3453" s="139">
        <f>VLOOKUP(Pag_Inicio_Corr_mas_casos[[#This Row],[Corregimiento]],Hoja3!$A$2:$D$676,4,0)</f>
        <v>80810</v>
      </c>
      <c r="E3453" s="138">
        <v>16</v>
      </c>
    </row>
    <row r="3454" spans="1:5">
      <c r="A3454" s="136">
        <v>44146</v>
      </c>
      <c r="B3454" s="137">
        <v>44146</v>
      </c>
      <c r="C3454" s="138" t="s">
        <v>430</v>
      </c>
      <c r="D3454" s="139">
        <f>VLOOKUP(Pag_Inicio_Corr_mas_casos[[#This Row],[Corregimiento]],Hoja3!$A$2:$D$676,4,0)</f>
        <v>81004</v>
      </c>
      <c r="E3454" s="138">
        <v>15</v>
      </c>
    </row>
    <row r="3455" spans="1:5">
      <c r="A3455" s="136">
        <v>44146</v>
      </c>
      <c r="B3455" s="137">
        <v>44146</v>
      </c>
      <c r="C3455" s="138" t="s">
        <v>374</v>
      </c>
      <c r="D3455" s="139">
        <f>VLOOKUP(Pag_Inicio_Corr_mas_casos[[#This Row],[Corregimiento]],Hoja3!$A$2:$D$676,4,0)</f>
        <v>130108</v>
      </c>
      <c r="E3455" s="138">
        <v>15</v>
      </c>
    </row>
    <row r="3456" spans="1:5">
      <c r="A3456" s="136">
        <v>44146</v>
      </c>
      <c r="B3456" s="137">
        <v>44146</v>
      </c>
      <c r="C3456" s="138" t="s">
        <v>380</v>
      </c>
      <c r="D3456" s="139">
        <f>VLOOKUP(Pag_Inicio_Corr_mas_casos[[#This Row],[Corregimiento]],Hoja3!$A$2:$D$676,4,0)</f>
        <v>80813</v>
      </c>
      <c r="E3456" s="138">
        <v>14</v>
      </c>
    </row>
    <row r="3457" spans="1:5">
      <c r="A3457" s="136">
        <v>44146</v>
      </c>
      <c r="B3457" s="137">
        <v>44146</v>
      </c>
      <c r="C3457" s="138" t="s">
        <v>359</v>
      </c>
      <c r="D3457" s="139">
        <f>VLOOKUP(Pag_Inicio_Corr_mas_casos[[#This Row],[Corregimiento]],Hoja3!$A$2:$D$676,4,0)</f>
        <v>80821</v>
      </c>
      <c r="E3457" s="138">
        <v>14</v>
      </c>
    </row>
    <row r="3458" spans="1:5">
      <c r="A3458" s="136">
        <v>44146</v>
      </c>
      <c r="B3458" s="137">
        <v>44146</v>
      </c>
      <c r="C3458" s="138" t="s">
        <v>472</v>
      </c>
      <c r="D3458" s="139">
        <f>VLOOKUP(Pag_Inicio_Corr_mas_casos[[#This Row],[Corregimiento]],Hoja3!$A$2:$D$676,4,0)</f>
        <v>130705</v>
      </c>
      <c r="E3458" s="138">
        <v>13</v>
      </c>
    </row>
    <row r="3459" spans="1:5">
      <c r="A3459" s="136">
        <v>44146</v>
      </c>
      <c r="B3459" s="137">
        <v>44146</v>
      </c>
      <c r="C3459" s="138" t="s">
        <v>384</v>
      </c>
      <c r="D3459" s="139">
        <f>VLOOKUP(Pag_Inicio_Corr_mas_casos[[#This Row],[Corregimiento]],Hoja3!$A$2:$D$676,4,0)</f>
        <v>80820</v>
      </c>
      <c r="E3459" s="138">
        <v>12</v>
      </c>
    </row>
    <row r="3460" spans="1:5">
      <c r="A3460" s="136">
        <v>44146</v>
      </c>
      <c r="B3460" s="137">
        <v>44146</v>
      </c>
      <c r="C3460" s="138" t="s">
        <v>372</v>
      </c>
      <c r="D3460" s="139">
        <f>VLOOKUP(Pag_Inicio_Corr_mas_casos[[#This Row],[Corregimiento]],Hoja3!$A$2:$D$676,4,0)</f>
        <v>40601</v>
      </c>
      <c r="E3460" s="138">
        <v>12</v>
      </c>
    </row>
    <row r="3461" spans="1:5">
      <c r="A3461" s="136">
        <v>44146</v>
      </c>
      <c r="B3461" s="137">
        <v>44146</v>
      </c>
      <c r="C3461" s="138" t="s">
        <v>383</v>
      </c>
      <c r="D3461" s="139">
        <f>VLOOKUP(Pag_Inicio_Corr_mas_casos[[#This Row],[Corregimiento]],Hoja3!$A$2:$D$676,4,0)</f>
        <v>80808</v>
      </c>
      <c r="E3461" s="138">
        <v>11</v>
      </c>
    </row>
    <row r="3462" spans="1:5">
      <c r="A3462" s="87">
        <v>44147</v>
      </c>
      <c r="B3462" s="88">
        <v>44147</v>
      </c>
      <c r="C3462" s="89" t="s">
        <v>359</v>
      </c>
      <c r="D3462" s="90">
        <f>VLOOKUP(Pag_Inicio_Corr_mas_casos[[#This Row],[Corregimiento]],Hoja3!$A$2:$D$676,4,0)</f>
        <v>80821</v>
      </c>
      <c r="E3462" s="89">
        <v>37</v>
      </c>
    </row>
    <row r="3463" spans="1:5">
      <c r="A3463" s="87">
        <v>44147</v>
      </c>
      <c r="B3463" s="88">
        <v>44147</v>
      </c>
      <c r="C3463" s="89" t="s">
        <v>370</v>
      </c>
      <c r="D3463" s="90">
        <f>VLOOKUP(Pag_Inicio_Corr_mas_casos[[#This Row],[Corregimiento]],Hoja3!$A$2:$D$676,4,0)</f>
        <v>80812</v>
      </c>
      <c r="E3463" s="89">
        <v>31</v>
      </c>
    </row>
    <row r="3464" spans="1:5">
      <c r="A3464" s="87">
        <v>44147</v>
      </c>
      <c r="B3464" s="88">
        <v>44147</v>
      </c>
      <c r="C3464" s="89" t="s">
        <v>375</v>
      </c>
      <c r="D3464" s="90">
        <f>VLOOKUP(Pag_Inicio_Corr_mas_casos[[#This Row],[Corregimiento]],Hoja3!$A$2:$D$676,4,0)</f>
        <v>80810</v>
      </c>
      <c r="E3464" s="89">
        <v>27</v>
      </c>
    </row>
    <row r="3465" spans="1:5">
      <c r="A3465" s="87">
        <v>44147</v>
      </c>
      <c r="B3465" s="88">
        <v>44147</v>
      </c>
      <c r="C3465" s="89" t="s">
        <v>367</v>
      </c>
      <c r="D3465" s="90">
        <f>VLOOKUP(Pag_Inicio_Corr_mas_casos[[#This Row],[Corregimiento]],Hoja3!$A$2:$D$676,4,0)</f>
        <v>80819</v>
      </c>
      <c r="E3465" s="89">
        <v>25</v>
      </c>
    </row>
    <row r="3466" spans="1:5">
      <c r="A3466" s="87">
        <v>44147</v>
      </c>
      <c r="B3466" s="88">
        <v>44147</v>
      </c>
      <c r="C3466" s="89" t="s">
        <v>395</v>
      </c>
      <c r="D3466" s="90">
        <f>VLOOKUP(Pag_Inicio_Corr_mas_casos[[#This Row],[Corregimiento]],Hoja3!$A$2:$D$676,4,0)</f>
        <v>80809</v>
      </c>
      <c r="E3466" s="89">
        <v>23</v>
      </c>
    </row>
    <row r="3467" spans="1:5">
      <c r="A3467" s="87">
        <v>44147</v>
      </c>
      <c r="B3467" s="88">
        <v>44147</v>
      </c>
      <c r="C3467" s="89" t="s">
        <v>411</v>
      </c>
      <c r="D3467" s="90">
        <f>VLOOKUP(Pag_Inicio_Corr_mas_casos[[#This Row],[Corregimiento]],Hoja3!$A$2:$D$676,4,0)</f>
        <v>91001</v>
      </c>
      <c r="E3467" s="89">
        <v>23</v>
      </c>
    </row>
    <row r="3468" spans="1:5">
      <c r="A3468" s="87">
        <v>44147</v>
      </c>
      <c r="B3468" s="88">
        <v>44147</v>
      </c>
      <c r="C3468" s="89" t="s">
        <v>358</v>
      </c>
      <c r="D3468" s="90">
        <f>VLOOKUP(Pag_Inicio_Corr_mas_casos[[#This Row],[Corregimiento]],Hoja3!$A$2:$D$676,4,0)</f>
        <v>130102</v>
      </c>
      <c r="E3468" s="89">
        <v>20</v>
      </c>
    </row>
    <row r="3469" spans="1:5">
      <c r="A3469" s="87">
        <v>44147</v>
      </c>
      <c r="B3469" s="88">
        <v>44147</v>
      </c>
      <c r="C3469" s="89" t="s">
        <v>363</v>
      </c>
      <c r="D3469" s="90">
        <f>VLOOKUP(Pag_Inicio_Corr_mas_casos[[#This Row],[Corregimiento]],Hoja3!$A$2:$D$676,4,0)</f>
        <v>80817</v>
      </c>
      <c r="E3469" s="89">
        <v>20</v>
      </c>
    </row>
    <row r="3470" spans="1:5">
      <c r="A3470" s="87">
        <v>44147</v>
      </c>
      <c r="B3470" s="88">
        <v>44147</v>
      </c>
      <c r="C3470" s="89" t="s">
        <v>400</v>
      </c>
      <c r="D3470" s="90">
        <f>VLOOKUP(Pag_Inicio_Corr_mas_casos[[#This Row],[Corregimiento]],Hoja3!$A$2:$D$676,4,0)</f>
        <v>81003</v>
      </c>
      <c r="E3470" s="89">
        <v>19</v>
      </c>
    </row>
    <row r="3471" spans="1:5">
      <c r="A3471" s="87">
        <v>44147</v>
      </c>
      <c r="B3471" s="88">
        <v>44147</v>
      </c>
      <c r="C3471" s="89" t="s">
        <v>372</v>
      </c>
      <c r="D3471" s="90">
        <f>VLOOKUP(Pag_Inicio_Corr_mas_casos[[#This Row],[Corregimiento]],Hoja3!$A$2:$D$676,4,0)</f>
        <v>40601</v>
      </c>
      <c r="E3471" s="89">
        <v>18</v>
      </c>
    </row>
    <row r="3472" spans="1:5">
      <c r="A3472" s="87">
        <v>44147</v>
      </c>
      <c r="B3472" s="88">
        <v>44147</v>
      </c>
      <c r="C3472" s="89" t="s">
        <v>380</v>
      </c>
      <c r="D3472" s="90">
        <f>VLOOKUP(Pag_Inicio_Corr_mas_casos[[#This Row],[Corregimiento]],Hoja3!$A$2:$D$676,4,0)</f>
        <v>80813</v>
      </c>
      <c r="E3472" s="89">
        <v>17</v>
      </c>
    </row>
    <row r="3473" spans="1:5">
      <c r="A3473" s="87">
        <v>44147</v>
      </c>
      <c r="B3473" s="88">
        <v>44147</v>
      </c>
      <c r="C3473" s="89" t="s">
        <v>405</v>
      </c>
      <c r="D3473" s="90">
        <f>VLOOKUP(Pag_Inicio_Corr_mas_casos[[#This Row],[Corregimiento]],Hoja3!$A$2:$D$676,4,0)</f>
        <v>80508</v>
      </c>
      <c r="E3473" s="89">
        <v>17</v>
      </c>
    </row>
    <row r="3474" spans="1:5">
      <c r="A3474" s="87">
        <v>44147</v>
      </c>
      <c r="B3474" s="88">
        <v>44147</v>
      </c>
      <c r="C3474" s="89" t="s">
        <v>373</v>
      </c>
      <c r="D3474" s="90">
        <f>VLOOKUP(Pag_Inicio_Corr_mas_casos[[#This Row],[Corregimiento]],Hoja3!$A$2:$D$676,4,0)</f>
        <v>80806</v>
      </c>
      <c r="E3474" s="89">
        <v>16</v>
      </c>
    </row>
    <row r="3475" spans="1:5">
      <c r="A3475" s="87">
        <v>44147</v>
      </c>
      <c r="B3475" s="88">
        <v>44147</v>
      </c>
      <c r="C3475" s="89" t="s">
        <v>385</v>
      </c>
      <c r="D3475" s="90">
        <f>VLOOKUP(Pag_Inicio_Corr_mas_casos[[#This Row],[Corregimiento]],Hoja3!$A$2:$D$676,4,0)</f>
        <v>80815</v>
      </c>
      <c r="E3475" s="89">
        <v>16</v>
      </c>
    </row>
    <row r="3476" spans="1:5">
      <c r="A3476" s="87">
        <v>44147</v>
      </c>
      <c r="B3476" s="88">
        <v>44147</v>
      </c>
      <c r="C3476" s="89" t="s">
        <v>401</v>
      </c>
      <c r="D3476" s="90">
        <f>VLOOKUP(Pag_Inicio_Corr_mas_casos[[#This Row],[Corregimiento]],Hoja3!$A$2:$D$676,4,0)</f>
        <v>81009</v>
      </c>
      <c r="E3476" s="89">
        <v>16</v>
      </c>
    </row>
    <row r="3477" spans="1:5">
      <c r="A3477" s="87">
        <v>44147</v>
      </c>
      <c r="B3477" s="88">
        <v>44147</v>
      </c>
      <c r="C3477" s="89" t="s">
        <v>490</v>
      </c>
      <c r="D3477" s="90">
        <f>VLOOKUP(Pag_Inicio_Corr_mas_casos[[#This Row],[Corregimiento]],Hoja3!$A$2:$D$676,4,0)</f>
        <v>91101</v>
      </c>
      <c r="E3477" s="89">
        <v>16</v>
      </c>
    </row>
    <row r="3478" spans="1:5">
      <c r="A3478" s="87">
        <v>44147</v>
      </c>
      <c r="B3478" s="88">
        <v>44147</v>
      </c>
      <c r="C3478" s="89" t="s">
        <v>426</v>
      </c>
      <c r="D3478" s="90">
        <f>VLOOKUP(Pag_Inicio_Corr_mas_casos[[#This Row],[Corregimiento]],Hoja3!$A$2:$D$676,4,0)</f>
        <v>20601</v>
      </c>
      <c r="E3478" s="89">
        <v>15</v>
      </c>
    </row>
    <row r="3479" spans="1:5">
      <c r="A3479" s="87">
        <v>44147</v>
      </c>
      <c r="B3479" s="88">
        <v>44147</v>
      </c>
      <c r="C3479" s="89" t="s">
        <v>362</v>
      </c>
      <c r="D3479" s="90">
        <f>VLOOKUP(Pag_Inicio_Corr_mas_casos[[#This Row],[Corregimiento]],Hoja3!$A$2:$D$676,4,0)</f>
        <v>80816</v>
      </c>
      <c r="E3479" s="89">
        <v>14</v>
      </c>
    </row>
    <row r="3480" spans="1:5">
      <c r="A3480" s="87">
        <v>44147</v>
      </c>
      <c r="B3480" s="88">
        <v>44147</v>
      </c>
      <c r="C3480" s="89" t="s">
        <v>465</v>
      </c>
      <c r="D3480" s="90">
        <f>VLOOKUP(Pag_Inicio_Corr_mas_casos[[#This Row],[Corregimiento]],Hoja3!$A$2:$D$676,4,0)</f>
        <v>91008</v>
      </c>
      <c r="E3480" s="89">
        <v>14</v>
      </c>
    </row>
    <row r="3481" spans="1:5">
      <c r="A3481" s="87">
        <v>44147</v>
      </c>
      <c r="B3481" s="88">
        <v>44147</v>
      </c>
      <c r="C3481" s="89" t="s">
        <v>356</v>
      </c>
      <c r="D3481" s="90">
        <f>VLOOKUP(Pag_Inicio_Corr_mas_casos[[#This Row],[Corregimiento]],Hoja3!$A$2:$D$676,4,0)</f>
        <v>130106</v>
      </c>
      <c r="E3481" s="89">
        <v>14</v>
      </c>
    </row>
    <row r="3482" spans="1:5">
      <c r="A3482" s="87">
        <v>44147</v>
      </c>
      <c r="B3482" s="88">
        <v>44147</v>
      </c>
      <c r="C3482" s="89" t="s">
        <v>406</v>
      </c>
      <c r="D3482" s="90">
        <f>VLOOKUP(Pag_Inicio_Corr_mas_casos[[#This Row],[Corregimiento]],Hoja3!$A$2:$D$676,4,0)</f>
        <v>80807</v>
      </c>
      <c r="E3482" s="89">
        <v>12</v>
      </c>
    </row>
    <row r="3483" spans="1:5">
      <c r="A3483" s="87">
        <v>44147</v>
      </c>
      <c r="B3483" s="88">
        <v>44147</v>
      </c>
      <c r="C3483" s="89" t="s">
        <v>389</v>
      </c>
      <c r="D3483" s="90">
        <f>VLOOKUP(Pag_Inicio_Corr_mas_casos[[#This Row],[Corregimiento]],Hoja3!$A$2:$D$676,4,0)</f>
        <v>130708</v>
      </c>
      <c r="E3483" s="89">
        <v>12</v>
      </c>
    </row>
    <row r="3484" spans="1:5">
      <c r="A3484" s="87">
        <v>44147</v>
      </c>
      <c r="B3484" s="88">
        <v>44147</v>
      </c>
      <c r="C3484" s="89" t="s">
        <v>403</v>
      </c>
      <c r="D3484" s="90">
        <f>VLOOKUP(Pag_Inicio_Corr_mas_casos[[#This Row],[Corregimiento]],Hoja3!$A$2:$D$676,4,0)</f>
        <v>130701</v>
      </c>
      <c r="E3484" s="89">
        <v>11</v>
      </c>
    </row>
    <row r="3485" spans="1:5">
      <c r="A3485" s="87">
        <v>44147</v>
      </c>
      <c r="B3485" s="88">
        <v>44147</v>
      </c>
      <c r="C3485" s="89" t="s">
        <v>355</v>
      </c>
      <c r="D3485" s="90">
        <f>VLOOKUP(Pag_Inicio_Corr_mas_casos[[#This Row],[Corregimiento]],Hoja3!$A$2:$D$676,4,0)</f>
        <v>81002</v>
      </c>
      <c r="E3485" s="89">
        <v>11</v>
      </c>
    </row>
    <row r="3486" spans="1:5">
      <c r="A3486" s="122">
        <v>44148</v>
      </c>
      <c r="B3486" s="123">
        <v>44148</v>
      </c>
      <c r="C3486" s="124" t="s">
        <v>356</v>
      </c>
      <c r="D3486" s="144">
        <f>VLOOKUP(Pag_Inicio_Corr_mas_casos[[#This Row],[Corregimiento]],Hoja3!$A$2:$D$676,4,0)</f>
        <v>130106</v>
      </c>
      <c r="E3486" s="124">
        <v>42</v>
      </c>
    </row>
    <row r="3487" spans="1:5">
      <c r="A3487" s="122">
        <v>44148</v>
      </c>
      <c r="B3487" s="123">
        <v>44148</v>
      </c>
      <c r="C3487" s="124" t="s">
        <v>395</v>
      </c>
      <c r="D3487" s="144">
        <f>VLOOKUP(Pag_Inicio_Corr_mas_casos[[#This Row],[Corregimiento]],Hoja3!$A$2:$D$676,4,0)</f>
        <v>80809</v>
      </c>
      <c r="E3487" s="124">
        <v>38</v>
      </c>
    </row>
    <row r="3488" spans="1:5">
      <c r="A3488" s="122">
        <v>44148</v>
      </c>
      <c r="B3488" s="123">
        <v>44148</v>
      </c>
      <c r="C3488" s="124" t="s">
        <v>370</v>
      </c>
      <c r="D3488" s="144">
        <f>VLOOKUP(Pag_Inicio_Corr_mas_casos[[#This Row],[Corregimiento]],Hoja3!$A$2:$D$676,4,0)</f>
        <v>80812</v>
      </c>
      <c r="E3488" s="124">
        <v>30</v>
      </c>
    </row>
    <row r="3489" spans="1:5">
      <c r="A3489" s="122">
        <v>44148</v>
      </c>
      <c r="B3489" s="123">
        <v>44148</v>
      </c>
      <c r="C3489" s="124" t="s">
        <v>367</v>
      </c>
      <c r="D3489" s="144">
        <f>VLOOKUP(Pag_Inicio_Corr_mas_casos[[#This Row],[Corregimiento]],Hoja3!$A$2:$D$676,4,0)</f>
        <v>80819</v>
      </c>
      <c r="E3489" s="124">
        <v>30</v>
      </c>
    </row>
    <row r="3490" spans="1:5">
      <c r="A3490" s="122">
        <v>44148</v>
      </c>
      <c r="B3490" s="123">
        <v>44148</v>
      </c>
      <c r="C3490" s="124" t="s">
        <v>390</v>
      </c>
      <c r="D3490" s="144">
        <f>VLOOKUP(Pag_Inicio_Corr_mas_casos[[#This Row],[Corregimiento]],Hoja3!$A$2:$D$676,4,0)</f>
        <v>80826</v>
      </c>
      <c r="E3490" s="124">
        <v>28</v>
      </c>
    </row>
    <row r="3491" spans="1:5">
      <c r="A3491" s="122">
        <v>44148</v>
      </c>
      <c r="B3491" s="123">
        <v>44148</v>
      </c>
      <c r="C3491" s="124" t="s">
        <v>354</v>
      </c>
      <c r="D3491" s="144">
        <f>VLOOKUP(Pag_Inicio_Corr_mas_casos[[#This Row],[Corregimiento]],Hoja3!$A$2:$D$676,4,0)</f>
        <v>130101</v>
      </c>
      <c r="E3491" s="124">
        <v>27</v>
      </c>
    </row>
    <row r="3492" spans="1:5">
      <c r="A3492" s="122">
        <v>44148</v>
      </c>
      <c r="B3492" s="123">
        <v>44148</v>
      </c>
      <c r="C3492" s="124" t="s">
        <v>402</v>
      </c>
      <c r="D3492" s="144">
        <f>VLOOKUP(Pag_Inicio_Corr_mas_casos[[#This Row],[Corregimiento]],Hoja3!$A$2:$D$676,4,0)</f>
        <v>30104</v>
      </c>
      <c r="E3492" s="124">
        <v>25</v>
      </c>
    </row>
    <row r="3493" spans="1:5">
      <c r="A3493" s="122">
        <v>44148</v>
      </c>
      <c r="B3493" s="123">
        <v>44148</v>
      </c>
      <c r="C3493" s="124" t="s">
        <v>474</v>
      </c>
      <c r="D3493" s="144">
        <f>VLOOKUP(Pag_Inicio_Corr_mas_casos[[#This Row],[Corregimiento]],Hoja3!$A$2:$D$676,4,0)</f>
        <v>40612</v>
      </c>
      <c r="E3493" s="124">
        <v>23</v>
      </c>
    </row>
    <row r="3494" spans="1:5">
      <c r="A3494" s="122">
        <v>44148</v>
      </c>
      <c r="B3494" s="123">
        <v>44148</v>
      </c>
      <c r="C3494" s="124" t="s">
        <v>375</v>
      </c>
      <c r="D3494" s="144">
        <f>VLOOKUP(Pag_Inicio_Corr_mas_casos[[#This Row],[Corregimiento]],Hoja3!$A$2:$D$676,4,0)</f>
        <v>80810</v>
      </c>
      <c r="E3494" s="124">
        <v>23</v>
      </c>
    </row>
    <row r="3495" spans="1:5">
      <c r="A3495" s="122">
        <v>44148</v>
      </c>
      <c r="B3495" s="123">
        <v>44148</v>
      </c>
      <c r="C3495" s="124" t="s">
        <v>389</v>
      </c>
      <c r="D3495" s="144">
        <f>VLOOKUP(Pag_Inicio_Corr_mas_casos[[#This Row],[Corregimiento]],Hoja3!$A$2:$D$676,4,0)</f>
        <v>130708</v>
      </c>
      <c r="E3495" s="124">
        <v>22</v>
      </c>
    </row>
    <row r="3496" spans="1:5">
      <c r="A3496" s="122">
        <v>44148</v>
      </c>
      <c r="B3496" s="123">
        <v>44148</v>
      </c>
      <c r="C3496" s="124" t="s">
        <v>358</v>
      </c>
      <c r="D3496" s="144">
        <f>VLOOKUP(Pag_Inicio_Corr_mas_casos[[#This Row],[Corregimiento]],Hoja3!$A$2:$D$676,4,0)</f>
        <v>130102</v>
      </c>
      <c r="E3496" s="124">
        <v>22</v>
      </c>
    </row>
    <row r="3497" spans="1:5">
      <c r="A3497" s="122">
        <v>44148</v>
      </c>
      <c r="B3497" s="123">
        <v>44148</v>
      </c>
      <c r="C3497" s="124" t="s">
        <v>362</v>
      </c>
      <c r="D3497" s="144">
        <f>VLOOKUP(Pag_Inicio_Corr_mas_casos[[#This Row],[Corregimiento]],Hoja3!$A$2:$D$676,4,0)</f>
        <v>80816</v>
      </c>
      <c r="E3497" s="124">
        <v>22</v>
      </c>
    </row>
    <row r="3498" spans="1:5">
      <c r="A3498" s="122">
        <v>44148</v>
      </c>
      <c r="B3498" s="123">
        <v>44148</v>
      </c>
      <c r="C3498" s="124" t="s">
        <v>372</v>
      </c>
      <c r="D3498" s="144">
        <f>VLOOKUP(Pag_Inicio_Corr_mas_casos[[#This Row],[Corregimiento]],Hoja3!$A$2:$D$676,4,0)</f>
        <v>40601</v>
      </c>
      <c r="E3498" s="124">
        <v>21</v>
      </c>
    </row>
    <row r="3499" spans="1:5">
      <c r="A3499" s="122">
        <v>44148</v>
      </c>
      <c r="B3499" s="123">
        <v>44148</v>
      </c>
      <c r="C3499" s="124" t="s">
        <v>411</v>
      </c>
      <c r="D3499" s="144">
        <f>VLOOKUP(Pag_Inicio_Corr_mas_casos[[#This Row],[Corregimiento]],Hoja3!$A$2:$D$676,4,0)</f>
        <v>91001</v>
      </c>
      <c r="E3499" s="124">
        <v>20</v>
      </c>
    </row>
    <row r="3500" spans="1:5">
      <c r="A3500" s="122">
        <v>44148</v>
      </c>
      <c r="B3500" s="123">
        <v>44148</v>
      </c>
      <c r="C3500" s="124" t="s">
        <v>365</v>
      </c>
      <c r="D3500" s="144">
        <f>VLOOKUP(Pag_Inicio_Corr_mas_casos[[#This Row],[Corregimiento]],Hoja3!$A$2:$D$676,4,0)</f>
        <v>80823</v>
      </c>
      <c r="E3500" s="124">
        <v>20</v>
      </c>
    </row>
    <row r="3501" spans="1:5">
      <c r="A3501" s="122">
        <v>44148</v>
      </c>
      <c r="B3501" s="123">
        <v>44148</v>
      </c>
      <c r="C3501" s="124" t="s">
        <v>361</v>
      </c>
      <c r="D3501" s="144">
        <f>VLOOKUP(Pag_Inicio_Corr_mas_casos[[#This Row],[Corregimiento]],Hoja3!$A$2:$D$676,4,0)</f>
        <v>81008</v>
      </c>
      <c r="E3501" s="124">
        <v>20</v>
      </c>
    </row>
    <row r="3502" spans="1:5">
      <c r="A3502" s="122">
        <v>44148</v>
      </c>
      <c r="B3502" s="123">
        <v>44148</v>
      </c>
      <c r="C3502" s="124" t="s">
        <v>475</v>
      </c>
      <c r="D3502" s="144">
        <f>VLOOKUP(Pag_Inicio_Corr_mas_casos[[#This Row],[Corregimiento]],Hoja3!$A$2:$D$676,4,0)</f>
        <v>40404</v>
      </c>
      <c r="E3502" s="124">
        <v>19</v>
      </c>
    </row>
    <row r="3503" spans="1:5">
      <c r="A3503" s="122">
        <v>44148</v>
      </c>
      <c r="B3503" s="123">
        <v>44148</v>
      </c>
      <c r="C3503" s="124" t="s">
        <v>406</v>
      </c>
      <c r="D3503" s="144">
        <f>VLOOKUP(Pag_Inicio_Corr_mas_casos[[#This Row],[Corregimiento]],Hoja3!$A$2:$D$676,4,0)</f>
        <v>80807</v>
      </c>
      <c r="E3503" s="124">
        <v>19</v>
      </c>
    </row>
    <row r="3504" spans="1:5">
      <c r="A3504" s="122">
        <v>44148</v>
      </c>
      <c r="B3504" s="123">
        <v>44148</v>
      </c>
      <c r="C3504" s="124" t="s">
        <v>374</v>
      </c>
      <c r="D3504" s="144">
        <f>VLOOKUP(Pag_Inicio_Corr_mas_casos[[#This Row],[Corregimiento]],Hoja3!$A$2:$D$676,4,0)</f>
        <v>130108</v>
      </c>
      <c r="E3504" s="124">
        <v>19</v>
      </c>
    </row>
    <row r="3505" spans="1:5">
      <c r="A3505" s="122">
        <v>44148</v>
      </c>
      <c r="B3505" s="123">
        <v>44148</v>
      </c>
      <c r="C3505" s="124" t="s">
        <v>539</v>
      </c>
      <c r="D3505" s="144">
        <f>VLOOKUP(Pag_Inicio_Corr_mas_casos[[#This Row],[Corregimiento]],Hoja3!$A$2:$D$676,4,0)</f>
        <v>70408</v>
      </c>
      <c r="E3505" s="124">
        <v>16</v>
      </c>
    </row>
    <row r="3506" spans="1:5">
      <c r="A3506" s="122">
        <v>44148</v>
      </c>
      <c r="B3506" s="123">
        <v>44148</v>
      </c>
      <c r="C3506" s="124" t="s">
        <v>363</v>
      </c>
      <c r="D3506" s="144">
        <f>VLOOKUP(Pag_Inicio_Corr_mas_casos[[#This Row],[Corregimiento]],Hoja3!$A$2:$D$676,4,0)</f>
        <v>80817</v>
      </c>
      <c r="E3506" s="124">
        <v>16</v>
      </c>
    </row>
    <row r="3507" spans="1:5">
      <c r="A3507" s="122">
        <v>44148</v>
      </c>
      <c r="B3507" s="123">
        <v>44148</v>
      </c>
      <c r="C3507" s="124" t="s">
        <v>368</v>
      </c>
      <c r="D3507" s="144">
        <f>VLOOKUP(Pag_Inicio_Corr_mas_casos[[#This Row],[Corregimiento]],Hoja3!$A$2:$D$676,4,0)</f>
        <v>130107</v>
      </c>
      <c r="E3507" s="124">
        <v>15</v>
      </c>
    </row>
    <row r="3508" spans="1:5">
      <c r="A3508" s="122">
        <v>44148</v>
      </c>
      <c r="B3508" s="123">
        <v>44148</v>
      </c>
      <c r="C3508" s="124" t="s">
        <v>490</v>
      </c>
      <c r="D3508" s="144">
        <f>VLOOKUP(Pag_Inicio_Corr_mas_casos[[#This Row],[Corregimiento]],Hoja3!$A$2:$D$676,4,0)</f>
        <v>91101</v>
      </c>
      <c r="E3508" s="124">
        <v>15</v>
      </c>
    </row>
    <row r="3509" spans="1:5">
      <c r="A3509" s="122">
        <v>44148</v>
      </c>
      <c r="B3509" s="123">
        <v>44148</v>
      </c>
      <c r="C3509" s="124" t="s">
        <v>346</v>
      </c>
      <c r="D3509" s="144">
        <f>VLOOKUP(Pag_Inicio_Corr_mas_casos[[#This Row],[Corregimiento]],Hoja3!$A$2:$D$676,4,0)</f>
        <v>20603</v>
      </c>
      <c r="E3509" s="124">
        <v>14</v>
      </c>
    </row>
    <row r="3510" spans="1:5">
      <c r="A3510" s="122">
        <v>44148</v>
      </c>
      <c r="B3510" s="123">
        <v>44148</v>
      </c>
      <c r="C3510" s="124" t="s">
        <v>385</v>
      </c>
      <c r="D3510" s="144">
        <f>VLOOKUP(Pag_Inicio_Corr_mas_casos[[#This Row],[Corregimiento]],Hoja3!$A$2:$D$676,4,0)</f>
        <v>80815</v>
      </c>
      <c r="E3510" s="124">
        <v>25</v>
      </c>
    </row>
    <row r="3511" spans="1:5">
      <c r="A3511" s="122">
        <v>44148</v>
      </c>
      <c r="B3511" s="123">
        <v>44148</v>
      </c>
      <c r="C3511" s="124" t="s">
        <v>399</v>
      </c>
      <c r="D3511" s="144">
        <f>VLOOKUP(Pag_Inicio_Corr_mas_casos[[#This Row],[Corregimiento]],Hoja3!$A$2:$D$676,4,0)</f>
        <v>130717</v>
      </c>
      <c r="E3511" s="124">
        <v>13</v>
      </c>
    </row>
    <row r="3512" spans="1:5">
      <c r="A3512" s="122">
        <v>44148</v>
      </c>
      <c r="B3512" s="123">
        <v>44148</v>
      </c>
      <c r="C3512" s="124" t="s">
        <v>387</v>
      </c>
      <c r="D3512" s="144">
        <f>VLOOKUP(Pag_Inicio_Corr_mas_casos[[#This Row],[Corregimiento]],Hoja3!$A$2:$D$676,4,0)</f>
        <v>80811</v>
      </c>
      <c r="E3512" s="124">
        <v>13</v>
      </c>
    </row>
    <row r="3513" spans="1:5">
      <c r="A3513" s="122">
        <v>44148</v>
      </c>
      <c r="B3513" s="123">
        <v>44148</v>
      </c>
      <c r="C3513" s="124" t="s">
        <v>415</v>
      </c>
      <c r="D3513" s="144">
        <f>VLOOKUP(Pag_Inicio_Corr_mas_casos[[#This Row],[Corregimiento]],Hoja3!$A$2:$D$676,4,0)</f>
        <v>100101</v>
      </c>
      <c r="E3513" s="124">
        <v>12</v>
      </c>
    </row>
    <row r="3514" spans="1:5">
      <c r="A3514" s="122">
        <v>44148</v>
      </c>
      <c r="B3514" s="123">
        <v>44148</v>
      </c>
      <c r="C3514" s="124" t="s">
        <v>359</v>
      </c>
      <c r="D3514" s="144">
        <f>VLOOKUP(Pag_Inicio_Corr_mas_casos[[#This Row],[Corregimiento]],Hoja3!$A$2:$D$676,4,0)</f>
        <v>80821</v>
      </c>
      <c r="E3514" s="124">
        <v>11</v>
      </c>
    </row>
    <row r="3515" spans="1:5">
      <c r="A3515" s="122">
        <v>44148</v>
      </c>
      <c r="B3515" s="123">
        <v>44148</v>
      </c>
      <c r="C3515" s="124" t="s">
        <v>364</v>
      </c>
      <c r="D3515" s="144">
        <f>VLOOKUP(Pag_Inicio_Corr_mas_casos[[#This Row],[Corregimiento]],Hoja3!$A$2:$D$676,4,0)</f>
        <v>80822</v>
      </c>
      <c r="E3515" s="124">
        <v>11</v>
      </c>
    </row>
    <row r="3516" spans="1:5">
      <c r="A3516" s="122">
        <v>44148</v>
      </c>
      <c r="B3516" s="123">
        <v>44148</v>
      </c>
      <c r="C3516" s="124" t="s">
        <v>366</v>
      </c>
      <c r="D3516" s="144">
        <f>VLOOKUP(Pag_Inicio_Corr_mas_casos[[#This Row],[Corregimiento]],Hoja3!$A$2:$D$676,4,0)</f>
        <v>81001</v>
      </c>
      <c r="E3516" s="124">
        <v>11</v>
      </c>
    </row>
    <row r="3517" spans="1:5">
      <c r="A3517" s="122">
        <v>44148</v>
      </c>
      <c r="B3517" s="123">
        <v>44148</v>
      </c>
      <c r="C3517" s="124" t="s">
        <v>360</v>
      </c>
      <c r="D3517" s="144">
        <f>VLOOKUP(Pag_Inicio_Corr_mas_casos[[#This Row],[Corregimiento]],Hoja3!$A$2:$D$676,4,0)</f>
        <v>81007</v>
      </c>
      <c r="E3517" s="124">
        <v>11</v>
      </c>
    </row>
    <row r="3518" spans="1:5">
      <c r="A3518" s="122">
        <v>44148</v>
      </c>
      <c r="B3518" s="123">
        <v>44148</v>
      </c>
      <c r="C3518" s="124" t="s">
        <v>400</v>
      </c>
      <c r="D3518" s="144">
        <f>VLOOKUP(Pag_Inicio_Corr_mas_casos[[#This Row],[Corregimiento]],Hoja3!$A$2:$D$676,4,0)</f>
        <v>81003</v>
      </c>
      <c r="E3518" s="124">
        <v>11</v>
      </c>
    </row>
    <row r="3519" spans="1:5">
      <c r="A3519" s="122">
        <v>44148</v>
      </c>
      <c r="B3519" s="123">
        <v>44148</v>
      </c>
      <c r="C3519" s="124" t="s">
        <v>380</v>
      </c>
      <c r="D3519" s="144">
        <f>VLOOKUP(Pag_Inicio_Corr_mas_casos[[#This Row],[Corregimiento]],Hoja3!$A$2:$D$676,4,0)</f>
        <v>80813</v>
      </c>
      <c r="E3519" s="124">
        <v>11</v>
      </c>
    </row>
    <row r="3520" spans="1:5">
      <c r="A3520" s="122">
        <v>44148</v>
      </c>
      <c r="B3520" s="123">
        <v>44148</v>
      </c>
      <c r="C3520" s="124" t="s">
        <v>418</v>
      </c>
      <c r="D3520" s="144">
        <f>VLOOKUP(Pag_Inicio_Corr_mas_casos[[#This Row],[Corregimiento]],Hoja3!$A$2:$D$676,4,0)</f>
        <v>130716</v>
      </c>
      <c r="E3520" s="124">
        <v>11</v>
      </c>
    </row>
    <row r="3521" spans="1:5">
      <c r="A3521" s="122">
        <v>44148</v>
      </c>
      <c r="B3521" s="123">
        <v>44148</v>
      </c>
      <c r="C3521" s="124" t="s">
        <v>388</v>
      </c>
      <c r="D3521" s="144">
        <f>VLOOKUP(Pag_Inicio_Corr_mas_casos[[#This Row],[Corregimiento]],Hoja3!$A$2:$D$676,4,0)</f>
        <v>50316</v>
      </c>
      <c r="E3521" s="124">
        <v>11</v>
      </c>
    </row>
    <row r="3522" spans="1:5">
      <c r="A3522" s="153">
        <v>44149</v>
      </c>
      <c r="B3522" s="154">
        <v>44149</v>
      </c>
      <c r="C3522" s="155" t="s">
        <v>356</v>
      </c>
      <c r="D3522" s="156">
        <f>VLOOKUP(Pag_Inicio_Corr_mas_casos[[#This Row],[Corregimiento]],Hoja3!$A$2:$D$676,4,0)</f>
        <v>130106</v>
      </c>
      <c r="E3522" s="155">
        <v>58</v>
      </c>
    </row>
    <row r="3523" spans="1:5">
      <c r="A3523" s="153">
        <v>44149</v>
      </c>
      <c r="B3523" s="154">
        <v>44149</v>
      </c>
      <c r="C3523" s="155" t="s">
        <v>354</v>
      </c>
      <c r="D3523" s="156">
        <f>VLOOKUP(Pag_Inicio_Corr_mas_casos[[#This Row],[Corregimiento]],Hoja3!$A$2:$D$676,4,0)</f>
        <v>130101</v>
      </c>
      <c r="E3523" s="155">
        <v>48</v>
      </c>
    </row>
    <row r="3524" spans="1:5">
      <c r="A3524" s="153">
        <v>44149</v>
      </c>
      <c r="B3524" s="155">
        <v>44149</v>
      </c>
      <c r="C3524" s="157" t="s">
        <v>371</v>
      </c>
      <c r="D3524" s="158">
        <f>VLOOKUP(Pag_Inicio_Corr_mas_casos[[#This Row],[Corregimiento]],Hoja3!$A$2:$D$676,4,0)</f>
        <v>130702</v>
      </c>
      <c r="E3524" s="155">
        <v>31</v>
      </c>
    </row>
    <row r="3525" spans="1:5">
      <c r="A3525" s="153">
        <v>44149</v>
      </c>
      <c r="B3525" s="154">
        <v>44149</v>
      </c>
      <c r="C3525" s="157" t="s">
        <v>368</v>
      </c>
      <c r="D3525" s="156">
        <f>VLOOKUP(Pag_Inicio_Corr_mas_casos[[#This Row],[Corregimiento]],Hoja3!$A$2:$D$676,4,0)</f>
        <v>130107</v>
      </c>
      <c r="E3525" s="155">
        <v>21</v>
      </c>
    </row>
    <row r="3526" spans="1:5">
      <c r="A3526" s="153">
        <v>44149</v>
      </c>
      <c r="B3526" s="154">
        <v>44149</v>
      </c>
      <c r="C3526" s="157" t="s">
        <v>358</v>
      </c>
      <c r="D3526" s="156">
        <f>VLOOKUP(Pag_Inicio_Corr_mas_casos[[#This Row],[Corregimiento]],Hoja3!$A$2:$D$676,4,0)</f>
        <v>130102</v>
      </c>
      <c r="E3526" s="155">
        <v>29</v>
      </c>
    </row>
    <row r="3527" spans="1:5">
      <c r="A3527" s="153">
        <v>44149</v>
      </c>
      <c r="B3527" s="154">
        <v>44149</v>
      </c>
      <c r="C3527" s="157" t="s">
        <v>560</v>
      </c>
      <c r="D3527" s="156">
        <f>VLOOKUP(Pag_Inicio_Corr_mas_casos[[#This Row],[Corregimiento]],Hoja3!$A$2:$D$676,4,0)</f>
        <v>30302</v>
      </c>
      <c r="E3527" s="155">
        <v>29</v>
      </c>
    </row>
    <row r="3528" spans="1:5">
      <c r="A3528" s="153">
        <v>44149</v>
      </c>
      <c r="B3528" s="154">
        <v>44149</v>
      </c>
      <c r="C3528" s="157" t="s">
        <v>406</v>
      </c>
      <c r="D3528" s="156">
        <f>VLOOKUP(Pag_Inicio_Corr_mas_casos[[#This Row],[Corregimiento]],Hoja3!$A$2:$D$676,4,0)</f>
        <v>80807</v>
      </c>
      <c r="E3528" s="155">
        <v>18</v>
      </c>
    </row>
    <row r="3529" spans="1:5">
      <c r="A3529" s="153">
        <v>44149</v>
      </c>
      <c r="B3529" s="154">
        <v>44149</v>
      </c>
      <c r="C3529" s="157" t="s">
        <v>418</v>
      </c>
      <c r="D3529" s="156">
        <f>VLOOKUP(Pag_Inicio_Corr_mas_casos[[#This Row],[Corregimiento]],Hoja3!$A$2:$D$676,4,0)</f>
        <v>130716</v>
      </c>
      <c r="E3529" s="155">
        <v>18</v>
      </c>
    </row>
    <row r="3530" spans="1:5">
      <c r="A3530" s="153">
        <v>44149</v>
      </c>
      <c r="B3530" s="154">
        <v>44149</v>
      </c>
      <c r="C3530" s="157" t="s">
        <v>370</v>
      </c>
      <c r="D3530" s="156">
        <f>VLOOKUP(Pag_Inicio_Corr_mas_casos[[#This Row],[Corregimiento]],Hoja3!$A$2:$D$676,4,0)</f>
        <v>80812</v>
      </c>
      <c r="E3530" s="155">
        <v>18</v>
      </c>
    </row>
    <row r="3531" spans="1:5">
      <c r="A3531" s="153">
        <v>44149</v>
      </c>
      <c r="B3531" s="154">
        <v>44149</v>
      </c>
      <c r="C3531" s="157" t="s">
        <v>384</v>
      </c>
      <c r="D3531" s="156">
        <f>VLOOKUP(Pag_Inicio_Corr_mas_casos[[#This Row],[Corregimiento]],Hoja3!$A$2:$D$676,4,0)</f>
        <v>80820</v>
      </c>
      <c r="E3531" s="155">
        <v>17</v>
      </c>
    </row>
    <row r="3532" spans="1:5">
      <c r="A3532" s="153">
        <v>44149</v>
      </c>
      <c r="B3532" s="154">
        <v>44149</v>
      </c>
      <c r="C3532" s="157" t="s">
        <v>360</v>
      </c>
      <c r="D3532" s="156">
        <f>VLOOKUP(Pag_Inicio_Corr_mas_casos[[#This Row],[Corregimiento]],Hoja3!$A$2:$D$676,4,0)</f>
        <v>81007</v>
      </c>
      <c r="E3532" s="155">
        <v>17</v>
      </c>
    </row>
    <row r="3533" spans="1:5">
      <c r="A3533" s="153">
        <v>44149</v>
      </c>
      <c r="B3533" s="154">
        <v>44149</v>
      </c>
      <c r="C3533" s="157" t="s">
        <v>367</v>
      </c>
      <c r="D3533" s="156">
        <f>VLOOKUP(Pag_Inicio_Corr_mas_casos[[#This Row],[Corregimiento]],Hoja3!$A$2:$D$676,4,0)</f>
        <v>80819</v>
      </c>
      <c r="E3533" s="155">
        <v>15</v>
      </c>
    </row>
    <row r="3534" spans="1:5">
      <c r="A3534" s="153">
        <v>44149</v>
      </c>
      <c r="B3534" s="154">
        <v>44149</v>
      </c>
      <c r="C3534" s="157" t="s">
        <v>373</v>
      </c>
      <c r="D3534" s="156">
        <f>VLOOKUP(Pag_Inicio_Corr_mas_casos[[#This Row],[Corregimiento]],Hoja3!$A$2:$D$676,4,0)</f>
        <v>80806</v>
      </c>
      <c r="E3534" s="155">
        <v>14</v>
      </c>
    </row>
    <row r="3535" spans="1:5">
      <c r="A3535" s="153">
        <v>44149</v>
      </c>
      <c r="B3535" s="154">
        <v>44149</v>
      </c>
      <c r="C3535" s="157" t="s">
        <v>359</v>
      </c>
      <c r="D3535" s="156">
        <f>VLOOKUP(Pag_Inicio_Corr_mas_casos[[#This Row],[Corregimiento]],Hoja3!$A$2:$D$676,4,0)</f>
        <v>80821</v>
      </c>
      <c r="E3535" s="155">
        <v>14</v>
      </c>
    </row>
    <row r="3536" spans="1:5">
      <c r="A3536" s="153">
        <v>44149</v>
      </c>
      <c r="B3536" s="154">
        <v>44149</v>
      </c>
      <c r="C3536" s="157" t="s">
        <v>561</v>
      </c>
      <c r="D3536" s="156">
        <f>VLOOKUP(Pag_Inicio_Corr_mas_casos[[#This Row],[Corregimiento]],Hoja3!$A$2:$D$676,4,0)</f>
        <v>40608</v>
      </c>
      <c r="E3536" s="155">
        <v>13</v>
      </c>
    </row>
    <row r="3537" spans="1:5">
      <c r="A3537" s="153">
        <v>44149</v>
      </c>
      <c r="B3537" s="154">
        <v>44149</v>
      </c>
      <c r="C3537" s="157" t="s">
        <v>403</v>
      </c>
      <c r="D3537" s="156">
        <f>VLOOKUP(Pag_Inicio_Corr_mas_casos[[#This Row],[Corregimiento]],Hoja3!$A$2:$D$676,4,0)</f>
        <v>130701</v>
      </c>
      <c r="E3537" s="155">
        <v>13</v>
      </c>
    </row>
    <row r="3538" spans="1:5">
      <c r="A3538" s="153">
        <v>44149</v>
      </c>
      <c r="B3538" s="154">
        <v>44149</v>
      </c>
      <c r="C3538" s="157" t="s">
        <v>395</v>
      </c>
      <c r="D3538" s="156">
        <f>VLOOKUP(Pag_Inicio_Corr_mas_casos[[#This Row],[Corregimiento]],Hoja3!$A$2:$D$676,4,0)</f>
        <v>80809</v>
      </c>
      <c r="E3538" s="155">
        <v>13</v>
      </c>
    </row>
    <row r="3539" spans="1:5">
      <c r="A3539" s="153">
        <v>44149</v>
      </c>
      <c r="B3539" s="154">
        <v>44149</v>
      </c>
      <c r="C3539" s="157" t="s">
        <v>374</v>
      </c>
      <c r="D3539" s="156">
        <f>VLOOKUP(Pag_Inicio_Corr_mas_casos[[#This Row],[Corregimiento]],Hoja3!$A$2:$D$676,4,0)</f>
        <v>130108</v>
      </c>
      <c r="E3539" s="155">
        <v>13</v>
      </c>
    </row>
    <row r="3540" spans="1:5">
      <c r="A3540" s="153">
        <v>44149</v>
      </c>
      <c r="B3540" s="154">
        <v>44149</v>
      </c>
      <c r="C3540" s="157" t="s">
        <v>399</v>
      </c>
      <c r="D3540" s="156">
        <f>VLOOKUP(Pag_Inicio_Corr_mas_casos[[#This Row],[Corregimiento]],Hoja3!$A$2:$D$676,4,0)</f>
        <v>130717</v>
      </c>
      <c r="E3540" s="155">
        <v>13</v>
      </c>
    </row>
    <row r="3541" spans="1:5">
      <c r="A3541" s="153">
        <v>44149</v>
      </c>
      <c r="B3541" s="154">
        <v>44149</v>
      </c>
      <c r="C3541" s="157" t="s">
        <v>410</v>
      </c>
      <c r="D3541" s="156">
        <f>VLOOKUP(Pag_Inicio_Corr_mas_casos[[#This Row],[Corregimiento]],Hoja3!$A$2:$D$676,4,0)</f>
        <v>130706</v>
      </c>
      <c r="E3541" s="155">
        <v>13</v>
      </c>
    </row>
    <row r="3542" spans="1:5">
      <c r="A3542" s="153">
        <v>44149</v>
      </c>
      <c r="B3542" s="154">
        <v>44149</v>
      </c>
      <c r="C3542" s="157" t="s">
        <v>363</v>
      </c>
      <c r="D3542" s="156">
        <f>VLOOKUP(Pag_Inicio_Corr_mas_casos[[#This Row],[Corregimiento]],Hoja3!$A$2:$D$676,4,0)</f>
        <v>80817</v>
      </c>
      <c r="E3542" s="155">
        <v>12</v>
      </c>
    </row>
    <row r="3543" spans="1:5">
      <c r="A3543" s="153">
        <v>44149</v>
      </c>
      <c r="B3543" s="154">
        <v>44149</v>
      </c>
      <c r="C3543" s="157" t="s">
        <v>361</v>
      </c>
      <c r="D3543" s="156">
        <f>VLOOKUP(Pag_Inicio_Corr_mas_casos[[#This Row],[Corregimiento]],Hoja3!$A$2:$D$676,4,0)</f>
        <v>81008</v>
      </c>
      <c r="E3543" s="155">
        <v>12</v>
      </c>
    </row>
    <row r="3544" spans="1:5">
      <c r="A3544" s="153">
        <v>44149</v>
      </c>
      <c r="B3544" s="154">
        <v>44149</v>
      </c>
      <c r="C3544" s="157" t="s">
        <v>366</v>
      </c>
      <c r="D3544" s="156">
        <f>VLOOKUP(Pag_Inicio_Corr_mas_casos[[#This Row],[Corregimiento]],Hoja3!$A$2:$D$676,4,0)</f>
        <v>81001</v>
      </c>
      <c r="E3544" s="155">
        <v>12</v>
      </c>
    </row>
    <row r="3545" spans="1:5">
      <c r="A3545" s="153">
        <v>44149</v>
      </c>
      <c r="B3545" s="154">
        <v>44149</v>
      </c>
      <c r="C3545" s="157" t="s">
        <v>419</v>
      </c>
      <c r="D3545" s="156">
        <f>VLOOKUP(Pag_Inicio_Corr_mas_casos[[#This Row],[Corregimiento]],Hoja3!$A$2:$D$676,4,0)</f>
        <v>20207</v>
      </c>
      <c r="E3545" s="155">
        <v>12</v>
      </c>
    </row>
    <row r="3546" spans="1:5">
      <c r="A3546" s="153">
        <v>44149</v>
      </c>
      <c r="B3546" s="154">
        <v>44149</v>
      </c>
      <c r="C3546" s="155" t="s">
        <v>562</v>
      </c>
      <c r="D3546" s="156">
        <f>VLOOKUP(Pag_Inicio_Corr_mas_casos[[#This Row],[Corregimiento]],Hoja3!$A$2:$D$676,4,0)</f>
        <v>90302</v>
      </c>
      <c r="E3546" s="155">
        <v>11</v>
      </c>
    </row>
    <row r="3547" spans="1:5">
      <c r="A3547" s="153">
        <v>44149</v>
      </c>
      <c r="B3547" s="154">
        <v>44149</v>
      </c>
      <c r="C3547" s="157" t="s">
        <v>389</v>
      </c>
      <c r="D3547" s="156">
        <f>VLOOKUP(Pag_Inicio_Corr_mas_casos[[#This Row],[Corregimiento]],Hoja3!$A$2:$D$676,4,0)</f>
        <v>130708</v>
      </c>
      <c r="E3547" s="155">
        <v>11</v>
      </c>
    </row>
    <row r="3548" spans="1:5">
      <c r="A3548" s="153">
        <v>44149</v>
      </c>
      <c r="B3548" s="154">
        <v>44149</v>
      </c>
      <c r="C3548" s="157" t="s">
        <v>362</v>
      </c>
      <c r="D3548" s="156">
        <f>VLOOKUP(Pag_Inicio_Corr_mas_casos[[#This Row],[Corregimiento]],Hoja3!$A$2:$D$676,4,0)</f>
        <v>80816</v>
      </c>
      <c r="E3548" s="155">
        <v>11</v>
      </c>
    </row>
    <row r="3549" spans="1:5">
      <c r="A3549" s="103">
        <v>44150</v>
      </c>
      <c r="B3549" s="104">
        <v>44150</v>
      </c>
      <c r="C3549" s="105" t="s">
        <v>371</v>
      </c>
      <c r="D3549" s="106">
        <f>VLOOKUP(Pag_Inicio_Corr_mas_casos[[#This Row],[Corregimiento]],Hoja3!$A$2:$D$676,4,0)</f>
        <v>130702</v>
      </c>
      <c r="E3549" s="105">
        <v>65</v>
      </c>
    </row>
    <row r="3550" spans="1:5">
      <c r="A3550" s="103">
        <v>44150</v>
      </c>
      <c r="B3550" s="104">
        <v>44150</v>
      </c>
      <c r="C3550" s="105" t="s">
        <v>356</v>
      </c>
      <c r="D3550" s="106">
        <f>VLOOKUP(Pag_Inicio_Corr_mas_casos[[#This Row],[Corregimiento]],Hoja3!$A$2:$D$676,4,0)</f>
        <v>130106</v>
      </c>
      <c r="E3550" s="105">
        <v>60</v>
      </c>
    </row>
    <row r="3551" spans="1:5">
      <c r="A3551" s="103">
        <v>44150</v>
      </c>
      <c r="B3551" s="104">
        <v>44150</v>
      </c>
      <c r="C3551" s="105" t="s">
        <v>415</v>
      </c>
      <c r="D3551" s="106">
        <f>VLOOKUP(Pag_Inicio_Corr_mas_casos[[#This Row],[Corregimiento]],Hoja3!$A$2:$D$676,4,0)</f>
        <v>100101</v>
      </c>
      <c r="E3551" s="105">
        <v>44</v>
      </c>
    </row>
    <row r="3552" spans="1:5">
      <c r="A3552" s="103">
        <v>44150</v>
      </c>
      <c r="B3552" s="104">
        <v>44150</v>
      </c>
      <c r="C3552" s="105" t="s">
        <v>367</v>
      </c>
      <c r="D3552" s="106">
        <f>VLOOKUP(Pag_Inicio_Corr_mas_casos[[#This Row],[Corregimiento]],Hoja3!$A$2:$D$676,4,0)</f>
        <v>80819</v>
      </c>
      <c r="E3552" s="105">
        <v>40</v>
      </c>
    </row>
    <row r="3553" spans="1:5">
      <c r="A3553" s="103">
        <v>44150</v>
      </c>
      <c r="B3553" s="104">
        <v>44150</v>
      </c>
      <c r="C3553" s="105" t="s">
        <v>370</v>
      </c>
      <c r="D3553" s="106">
        <f>VLOOKUP(Pag_Inicio_Corr_mas_casos[[#This Row],[Corregimiento]],Hoja3!$A$2:$D$676,4,0)</f>
        <v>80812</v>
      </c>
      <c r="E3553" s="105">
        <v>38</v>
      </c>
    </row>
    <row r="3554" spans="1:5">
      <c r="A3554" s="103">
        <v>44150</v>
      </c>
      <c r="B3554" s="104">
        <v>44150</v>
      </c>
      <c r="C3554" s="105" t="s">
        <v>358</v>
      </c>
      <c r="D3554" s="106">
        <f>VLOOKUP(Pag_Inicio_Corr_mas_casos[[#This Row],[Corregimiento]],Hoja3!$A$2:$D$676,4,0)</f>
        <v>130102</v>
      </c>
      <c r="E3554" s="105">
        <v>35</v>
      </c>
    </row>
    <row r="3555" spans="1:5">
      <c r="A3555" s="103">
        <v>44150</v>
      </c>
      <c r="B3555" s="104">
        <v>44150</v>
      </c>
      <c r="C3555" s="105" t="s">
        <v>389</v>
      </c>
      <c r="D3555" s="106">
        <f>VLOOKUP(Pag_Inicio_Corr_mas_casos[[#This Row],[Corregimiento]],Hoja3!$A$2:$D$676,4,0)</f>
        <v>130708</v>
      </c>
      <c r="E3555" s="105">
        <v>31</v>
      </c>
    </row>
    <row r="3556" spans="1:5">
      <c r="A3556" s="103">
        <v>44150</v>
      </c>
      <c r="B3556" s="104">
        <v>44150</v>
      </c>
      <c r="C3556" s="105" t="s">
        <v>365</v>
      </c>
      <c r="D3556" s="106">
        <f>VLOOKUP(Pag_Inicio_Corr_mas_casos[[#This Row],[Corregimiento]],Hoja3!$A$2:$D$676,4,0)</f>
        <v>80823</v>
      </c>
      <c r="E3556" s="105">
        <v>30</v>
      </c>
    </row>
    <row r="3557" spans="1:5">
      <c r="A3557" s="103">
        <v>44150</v>
      </c>
      <c r="B3557" s="104">
        <v>44150</v>
      </c>
      <c r="C3557" s="105" t="s">
        <v>403</v>
      </c>
      <c r="D3557" s="106">
        <f>VLOOKUP(Pag_Inicio_Corr_mas_casos[[#This Row],[Corregimiento]],Hoja3!$A$2:$D$676,4,0)</f>
        <v>130701</v>
      </c>
      <c r="E3557" s="105">
        <v>28</v>
      </c>
    </row>
    <row r="3558" spans="1:5">
      <c r="A3558" s="103">
        <v>44150</v>
      </c>
      <c r="B3558" s="104">
        <v>44150</v>
      </c>
      <c r="C3558" s="105" t="s">
        <v>354</v>
      </c>
      <c r="D3558" s="106">
        <f>VLOOKUP(Pag_Inicio_Corr_mas_casos[[#This Row],[Corregimiento]],Hoja3!$A$2:$D$676,4,0)</f>
        <v>130101</v>
      </c>
      <c r="E3558" s="105">
        <v>27</v>
      </c>
    </row>
    <row r="3559" spans="1:5">
      <c r="A3559" s="103">
        <v>44150</v>
      </c>
      <c r="B3559" s="104">
        <v>44150</v>
      </c>
      <c r="C3559" s="105" t="s">
        <v>399</v>
      </c>
      <c r="D3559" s="106">
        <f>VLOOKUP(Pag_Inicio_Corr_mas_casos[[#This Row],[Corregimiento]],Hoja3!$A$2:$D$676,4,0)</f>
        <v>130717</v>
      </c>
      <c r="E3559" s="105">
        <v>27</v>
      </c>
    </row>
    <row r="3560" spans="1:5">
      <c r="A3560" s="103">
        <v>44150</v>
      </c>
      <c r="B3560" s="104">
        <v>44150</v>
      </c>
      <c r="C3560" s="105" t="s">
        <v>558</v>
      </c>
      <c r="D3560" s="106">
        <f>VLOOKUP(Pag_Inicio_Corr_mas_casos[[#This Row],[Corregimiento]],Hoja3!$A$2:$D$676,4,0)</f>
        <v>91105</v>
      </c>
      <c r="E3560" s="105">
        <v>25</v>
      </c>
    </row>
    <row r="3561" spans="1:5">
      <c r="A3561" s="103">
        <v>44150</v>
      </c>
      <c r="B3561" s="104">
        <v>44150</v>
      </c>
      <c r="C3561" s="105" t="s">
        <v>366</v>
      </c>
      <c r="D3561" s="106">
        <f>VLOOKUP(Pag_Inicio_Corr_mas_casos[[#This Row],[Corregimiento]],Hoja3!$A$2:$D$676,4,0)</f>
        <v>81001</v>
      </c>
      <c r="E3561" s="105">
        <v>24</v>
      </c>
    </row>
    <row r="3562" spans="1:5">
      <c r="A3562" s="103">
        <v>44150</v>
      </c>
      <c r="B3562" s="104">
        <v>44150</v>
      </c>
      <c r="C3562" s="105" t="s">
        <v>390</v>
      </c>
      <c r="D3562" s="106">
        <f>VLOOKUP(Pag_Inicio_Corr_mas_casos[[#This Row],[Corregimiento]],Hoja3!$A$2:$D$676,4,0)</f>
        <v>80826</v>
      </c>
      <c r="E3562" s="105">
        <v>23</v>
      </c>
    </row>
    <row r="3563" spans="1:5">
      <c r="A3563" s="103">
        <v>44150</v>
      </c>
      <c r="B3563" s="104">
        <v>44150</v>
      </c>
      <c r="C3563" s="105" t="s">
        <v>410</v>
      </c>
      <c r="D3563" s="106">
        <f>VLOOKUP(Pag_Inicio_Corr_mas_casos[[#This Row],[Corregimiento]],Hoja3!$A$2:$D$676,4,0)</f>
        <v>130706</v>
      </c>
      <c r="E3563" s="105">
        <v>23</v>
      </c>
    </row>
    <row r="3564" spans="1:5">
      <c r="A3564" s="103">
        <v>44150</v>
      </c>
      <c r="B3564" s="104">
        <v>44150</v>
      </c>
      <c r="C3564" s="105" t="s">
        <v>355</v>
      </c>
      <c r="D3564" s="106">
        <f>VLOOKUP(Pag_Inicio_Corr_mas_casos[[#This Row],[Corregimiento]],Hoja3!$A$2:$D$676,4,0)</f>
        <v>81002</v>
      </c>
      <c r="E3564" s="105">
        <v>21</v>
      </c>
    </row>
    <row r="3565" spans="1:5">
      <c r="A3565" s="103">
        <v>44150</v>
      </c>
      <c r="B3565" s="104">
        <v>44150</v>
      </c>
      <c r="C3565" s="105" t="s">
        <v>372</v>
      </c>
      <c r="D3565" s="106">
        <f>VLOOKUP(Pag_Inicio_Corr_mas_casos[[#This Row],[Corregimiento]],Hoja3!$A$2:$D$676,4,0)</f>
        <v>40601</v>
      </c>
      <c r="E3565" s="105">
        <v>21</v>
      </c>
    </row>
    <row r="3566" spans="1:5">
      <c r="A3566" s="103">
        <v>44150</v>
      </c>
      <c r="B3566" s="104">
        <v>44150</v>
      </c>
      <c r="C3566" s="105" t="s">
        <v>464</v>
      </c>
      <c r="D3566" s="106">
        <f>VLOOKUP(Pag_Inicio_Corr_mas_casos[[#This Row],[Corregimiento]],Hoja3!$A$2:$D$676,4,0)</f>
        <v>40501</v>
      </c>
      <c r="E3566" s="105">
        <v>20</v>
      </c>
    </row>
    <row r="3567" spans="1:5">
      <c r="A3567" s="103">
        <v>44150</v>
      </c>
      <c r="B3567" s="104">
        <v>44150</v>
      </c>
      <c r="C3567" s="105" t="s">
        <v>361</v>
      </c>
      <c r="D3567" s="106">
        <f>VLOOKUP(Pag_Inicio_Corr_mas_casos[[#This Row],[Corregimiento]],Hoja3!$A$2:$D$676,4,0)</f>
        <v>81008</v>
      </c>
      <c r="E3567" s="105">
        <v>20</v>
      </c>
    </row>
    <row r="3568" spans="1:5">
      <c r="A3568" s="103">
        <v>44150</v>
      </c>
      <c r="B3568" s="104">
        <v>44150</v>
      </c>
      <c r="C3568" s="105" t="s">
        <v>418</v>
      </c>
      <c r="D3568" s="106">
        <f>VLOOKUP(Pag_Inicio_Corr_mas_casos[[#This Row],[Corregimiento]],Hoja3!$A$2:$D$676,4,0)</f>
        <v>130716</v>
      </c>
      <c r="E3568" s="105">
        <v>20</v>
      </c>
    </row>
    <row r="3569" spans="1:5">
      <c r="A3569" s="103">
        <v>44150</v>
      </c>
      <c r="B3569" s="104">
        <v>44150</v>
      </c>
      <c r="C3569" s="105" t="s">
        <v>395</v>
      </c>
      <c r="D3569" s="106">
        <f>VLOOKUP(Pag_Inicio_Corr_mas_casos[[#This Row],[Corregimiento]],Hoja3!$A$2:$D$676,4,0)</f>
        <v>80809</v>
      </c>
      <c r="E3569" s="105">
        <v>20</v>
      </c>
    </row>
    <row r="3570" spans="1:5">
      <c r="A3570" s="103">
        <v>44150</v>
      </c>
      <c r="B3570" s="104">
        <v>44150</v>
      </c>
      <c r="C3570" s="105" t="s">
        <v>364</v>
      </c>
      <c r="D3570" s="106">
        <f>VLOOKUP(Pag_Inicio_Corr_mas_casos[[#This Row],[Corregimiento]],Hoja3!$A$2:$D$676,4,0)</f>
        <v>80822</v>
      </c>
      <c r="E3570" s="105">
        <v>19</v>
      </c>
    </row>
    <row r="3571" spans="1:5">
      <c r="A3571" s="103">
        <v>44150</v>
      </c>
      <c r="B3571" s="104">
        <v>44150</v>
      </c>
      <c r="C3571" s="105" t="s">
        <v>385</v>
      </c>
      <c r="D3571" s="106">
        <f>VLOOKUP(Pag_Inicio_Corr_mas_casos[[#This Row],[Corregimiento]],Hoja3!$A$2:$D$676,4,0)</f>
        <v>80815</v>
      </c>
      <c r="E3571" s="105">
        <v>19</v>
      </c>
    </row>
    <row r="3572" spans="1:5">
      <c r="A3572" s="103">
        <v>44150</v>
      </c>
      <c r="B3572" s="104">
        <v>44150</v>
      </c>
      <c r="C3572" s="105" t="s">
        <v>384</v>
      </c>
      <c r="D3572" s="106">
        <f>VLOOKUP(Pag_Inicio_Corr_mas_casos[[#This Row],[Corregimiento]],Hoja3!$A$2:$D$676,4,0)</f>
        <v>80820</v>
      </c>
      <c r="E3572" s="105">
        <v>19</v>
      </c>
    </row>
    <row r="3573" spans="1:5">
      <c r="A3573" s="103">
        <v>44150</v>
      </c>
      <c r="B3573" s="104">
        <v>44150</v>
      </c>
      <c r="C3573" s="105" t="s">
        <v>373</v>
      </c>
      <c r="D3573" s="106">
        <f>VLOOKUP(Pag_Inicio_Corr_mas_casos[[#This Row],[Corregimiento]],Hoja3!$A$2:$D$676,4,0)</f>
        <v>80806</v>
      </c>
      <c r="E3573" s="105">
        <v>17</v>
      </c>
    </row>
    <row r="3574" spans="1:5">
      <c r="A3574" s="103">
        <v>44150</v>
      </c>
      <c r="B3574" s="104">
        <v>44150</v>
      </c>
      <c r="C3574" s="105" t="s">
        <v>359</v>
      </c>
      <c r="D3574" s="106">
        <f>VLOOKUP(Pag_Inicio_Corr_mas_casos[[#This Row],[Corregimiento]],Hoja3!$A$2:$D$676,4,0)</f>
        <v>80821</v>
      </c>
      <c r="E3574" s="105">
        <v>16</v>
      </c>
    </row>
    <row r="3575" spans="1:5">
      <c r="A3575" s="103">
        <v>44150</v>
      </c>
      <c r="B3575" s="104">
        <v>44150</v>
      </c>
      <c r="C3575" s="105" t="s">
        <v>374</v>
      </c>
      <c r="D3575" s="106">
        <f>VLOOKUP(Pag_Inicio_Corr_mas_casos[[#This Row],[Corregimiento]],Hoja3!$A$2:$D$676,4,0)</f>
        <v>130108</v>
      </c>
      <c r="E3575" s="105">
        <v>16</v>
      </c>
    </row>
    <row r="3576" spans="1:5">
      <c r="A3576" s="103">
        <v>44150</v>
      </c>
      <c r="B3576" s="104">
        <v>44150</v>
      </c>
      <c r="C3576" s="105" t="s">
        <v>387</v>
      </c>
      <c r="D3576" s="106">
        <f>VLOOKUP(Pag_Inicio_Corr_mas_casos[[#This Row],[Corregimiento]],Hoja3!$A$2:$D$676,4,0)</f>
        <v>80811</v>
      </c>
      <c r="E3576" s="105">
        <v>16</v>
      </c>
    </row>
    <row r="3577" spans="1:5">
      <c r="A3577" s="103">
        <v>44150</v>
      </c>
      <c r="B3577" s="104">
        <v>44150</v>
      </c>
      <c r="C3577" s="105" t="s">
        <v>560</v>
      </c>
      <c r="D3577" s="106">
        <f>VLOOKUP(Pag_Inicio_Corr_mas_casos[[#This Row],[Corregimiento]],Hoja3!$A$2:$D$676,4,0)</f>
        <v>30302</v>
      </c>
      <c r="E3577" s="105">
        <v>15</v>
      </c>
    </row>
    <row r="3578" spans="1:5">
      <c r="A3578" s="103">
        <v>44150</v>
      </c>
      <c r="B3578" s="104">
        <v>44150</v>
      </c>
      <c r="C3578" s="105" t="s">
        <v>380</v>
      </c>
      <c r="D3578" s="106">
        <f>VLOOKUP(Pag_Inicio_Corr_mas_casos[[#This Row],[Corregimiento]],Hoja3!$A$2:$D$676,4,0)</f>
        <v>80813</v>
      </c>
      <c r="E3578" s="105">
        <v>15</v>
      </c>
    </row>
    <row r="3579" spans="1:5">
      <c r="A3579" s="103">
        <v>44150</v>
      </c>
      <c r="B3579" s="104">
        <v>44150</v>
      </c>
      <c r="C3579" s="105" t="s">
        <v>406</v>
      </c>
      <c r="D3579" s="106">
        <f>VLOOKUP(Pag_Inicio_Corr_mas_casos[[#This Row],[Corregimiento]],Hoja3!$A$2:$D$676,4,0)</f>
        <v>80807</v>
      </c>
      <c r="E3579" s="105">
        <v>14</v>
      </c>
    </row>
    <row r="3580" spans="1:5">
      <c r="A3580" s="103">
        <v>44150</v>
      </c>
      <c r="B3580" s="104">
        <v>44150</v>
      </c>
      <c r="C3580" s="105" t="s">
        <v>347</v>
      </c>
      <c r="D3580" s="106">
        <f>VLOOKUP(Pag_Inicio_Corr_mas_casos[[#This Row],[Corregimiento]],Hoja3!$A$2:$D$676,4,0)</f>
        <v>130709</v>
      </c>
      <c r="E3580" s="105">
        <v>14</v>
      </c>
    </row>
    <row r="3581" spans="1:5">
      <c r="A3581" s="103">
        <v>44150</v>
      </c>
      <c r="B3581" s="104">
        <v>44150</v>
      </c>
      <c r="C3581" s="105" t="s">
        <v>362</v>
      </c>
      <c r="D3581" s="106">
        <f>VLOOKUP(Pag_Inicio_Corr_mas_casos[[#This Row],[Corregimiento]],Hoja3!$A$2:$D$676,4,0)</f>
        <v>80816</v>
      </c>
      <c r="E3581" s="105">
        <v>13</v>
      </c>
    </row>
    <row r="3582" spans="1:5">
      <c r="A3582" s="103">
        <v>44150</v>
      </c>
      <c r="B3582" s="104">
        <v>44150</v>
      </c>
      <c r="C3582" s="105" t="s">
        <v>490</v>
      </c>
      <c r="D3582" s="106">
        <f>VLOOKUP(Pag_Inicio_Corr_mas_casos[[#This Row],[Corregimiento]],Hoja3!$A$2:$D$676,4,0)</f>
        <v>91101</v>
      </c>
      <c r="E3582" s="105">
        <v>13</v>
      </c>
    </row>
    <row r="3583" spans="1:5">
      <c r="A3583" s="103">
        <v>44150</v>
      </c>
      <c r="B3583" s="104">
        <v>44150</v>
      </c>
      <c r="C3583" s="105" t="s">
        <v>404</v>
      </c>
      <c r="D3583" s="106">
        <f>VLOOKUP(Pag_Inicio_Corr_mas_casos[[#This Row],[Corregimiento]],Hoja3!$A$2:$D$676,4,0)</f>
        <v>80804</v>
      </c>
      <c r="E3583" s="105">
        <v>12</v>
      </c>
    </row>
    <row r="3584" spans="1:5">
      <c r="A3584" s="103">
        <v>44150</v>
      </c>
      <c r="B3584" s="104">
        <v>44150</v>
      </c>
      <c r="C3584" s="105" t="s">
        <v>383</v>
      </c>
      <c r="D3584" s="106">
        <f>VLOOKUP(Pag_Inicio_Corr_mas_casos[[#This Row],[Corregimiento]],Hoja3!$A$2:$D$676,4,0)</f>
        <v>80808</v>
      </c>
      <c r="E3584" s="105">
        <v>12</v>
      </c>
    </row>
    <row r="3585" spans="1:5">
      <c r="A3585" s="103">
        <v>44150</v>
      </c>
      <c r="B3585" s="104">
        <v>44150</v>
      </c>
      <c r="C3585" s="105" t="s">
        <v>393</v>
      </c>
      <c r="D3585" s="106">
        <f>VLOOKUP(Pag_Inicio_Corr_mas_casos[[#This Row],[Corregimiento]],Hoja3!$A$2:$D$676,4,0)</f>
        <v>130105</v>
      </c>
      <c r="E3585" s="105">
        <v>12</v>
      </c>
    </row>
    <row r="3586" spans="1:5">
      <c r="A3586" s="103">
        <v>44150</v>
      </c>
      <c r="B3586" s="104">
        <v>44150</v>
      </c>
      <c r="C3586" s="105" t="s">
        <v>360</v>
      </c>
      <c r="D3586" s="106">
        <f>VLOOKUP(Pag_Inicio_Corr_mas_casos[[#This Row],[Corregimiento]],Hoja3!$A$2:$D$676,4,0)</f>
        <v>81007</v>
      </c>
      <c r="E3586" s="105">
        <v>11</v>
      </c>
    </row>
    <row r="3587" spans="1:5">
      <c r="A3587" s="103">
        <v>44150</v>
      </c>
      <c r="B3587" s="104">
        <v>44150</v>
      </c>
      <c r="C3587" s="105" t="s">
        <v>400</v>
      </c>
      <c r="D3587" s="106">
        <f>VLOOKUP(Pag_Inicio_Corr_mas_casos[[#This Row],[Corregimiento]],Hoja3!$A$2:$D$676,4,0)</f>
        <v>81003</v>
      </c>
      <c r="E3587" s="105">
        <v>11</v>
      </c>
    </row>
    <row r="3588" spans="1:5">
      <c r="A3588" s="91">
        <v>44151</v>
      </c>
      <c r="B3588" s="92">
        <v>44151</v>
      </c>
      <c r="C3588" s="93" t="s">
        <v>358</v>
      </c>
      <c r="D3588" s="94">
        <f>VLOOKUP(Pag_Inicio_Corr_mas_casos[[#This Row],[Corregimiento]],Hoja3!$A$2:$D$676,4,0)</f>
        <v>130102</v>
      </c>
      <c r="E3588" s="93">
        <v>49</v>
      </c>
    </row>
    <row r="3589" spans="1:5">
      <c r="A3589" s="91">
        <v>44151</v>
      </c>
      <c r="B3589" s="92">
        <v>44151</v>
      </c>
      <c r="C3589" s="93" t="s">
        <v>368</v>
      </c>
      <c r="D3589" s="94">
        <f>VLOOKUP(Pag_Inicio_Corr_mas_casos[[#This Row],[Corregimiento]],Hoja3!$A$2:$D$676,4,0)</f>
        <v>130107</v>
      </c>
      <c r="E3589" s="93">
        <v>37</v>
      </c>
    </row>
    <row r="3590" spans="1:5">
      <c r="A3590" s="91">
        <v>44151</v>
      </c>
      <c r="B3590" s="92">
        <v>44151</v>
      </c>
      <c r="C3590" s="93" t="s">
        <v>415</v>
      </c>
      <c r="D3590" s="94">
        <f>VLOOKUP(Pag_Inicio_Corr_mas_casos[[#This Row],[Corregimiento]],Hoja3!$A$2:$D$676,4,0)</f>
        <v>100101</v>
      </c>
      <c r="E3590" s="93">
        <v>29</v>
      </c>
    </row>
    <row r="3591" spans="1:5">
      <c r="A3591" s="91">
        <v>44151</v>
      </c>
      <c r="B3591" s="92">
        <v>44151</v>
      </c>
      <c r="C3591" s="93" t="s">
        <v>371</v>
      </c>
      <c r="D3591" s="94">
        <f>VLOOKUP(Pag_Inicio_Corr_mas_casos[[#This Row],[Corregimiento]],Hoja3!$A$2:$D$676,4,0)</f>
        <v>130702</v>
      </c>
      <c r="E3591" s="93">
        <v>29</v>
      </c>
    </row>
    <row r="3592" spans="1:5">
      <c r="A3592" s="91">
        <v>44151</v>
      </c>
      <c r="B3592" s="92">
        <v>44151</v>
      </c>
      <c r="C3592" s="93" t="s">
        <v>356</v>
      </c>
      <c r="D3592" s="94">
        <f>VLOOKUP(Pag_Inicio_Corr_mas_casos[[#This Row],[Corregimiento]],Hoja3!$A$2:$D$676,4,0)</f>
        <v>130106</v>
      </c>
      <c r="E3592" s="93">
        <v>29</v>
      </c>
    </row>
    <row r="3593" spans="1:5">
      <c r="A3593" s="91">
        <v>44151</v>
      </c>
      <c r="B3593" s="92">
        <v>44151</v>
      </c>
      <c r="C3593" s="93" t="s">
        <v>403</v>
      </c>
      <c r="D3593" s="94">
        <f>VLOOKUP(Pag_Inicio_Corr_mas_casos[[#This Row],[Corregimiento]],Hoja3!$A$2:$D$676,4,0)</f>
        <v>130701</v>
      </c>
      <c r="E3593" s="93">
        <v>28</v>
      </c>
    </row>
    <row r="3594" spans="1:5">
      <c r="A3594" s="91">
        <v>44151</v>
      </c>
      <c r="B3594" s="92">
        <v>44151</v>
      </c>
      <c r="C3594" s="93" t="s">
        <v>361</v>
      </c>
      <c r="D3594" s="94">
        <f>VLOOKUP(Pag_Inicio_Corr_mas_casos[[#This Row],[Corregimiento]],Hoja3!$A$2:$D$676,4,0)</f>
        <v>81008</v>
      </c>
      <c r="E3594" s="93">
        <v>24</v>
      </c>
    </row>
    <row r="3595" spans="1:5">
      <c r="A3595" s="91">
        <v>44151</v>
      </c>
      <c r="B3595" s="92">
        <v>44151</v>
      </c>
      <c r="C3595" s="93" t="s">
        <v>399</v>
      </c>
      <c r="D3595" s="94">
        <f>VLOOKUP(Pag_Inicio_Corr_mas_casos[[#This Row],[Corregimiento]],Hoja3!$A$2:$D$676,4,0)</f>
        <v>130717</v>
      </c>
      <c r="E3595" s="93">
        <v>23</v>
      </c>
    </row>
    <row r="3596" spans="1:5">
      <c r="A3596" s="91">
        <v>44151</v>
      </c>
      <c r="B3596" s="92">
        <v>44151</v>
      </c>
      <c r="C3596" s="93" t="s">
        <v>395</v>
      </c>
      <c r="D3596" s="94">
        <f>VLOOKUP(Pag_Inicio_Corr_mas_casos[[#This Row],[Corregimiento]],Hoja3!$A$2:$D$676,4,0)</f>
        <v>80809</v>
      </c>
      <c r="E3596" s="93">
        <v>22</v>
      </c>
    </row>
    <row r="3597" spans="1:5">
      <c r="A3597" s="91">
        <v>44151</v>
      </c>
      <c r="B3597" s="92">
        <v>44151</v>
      </c>
      <c r="C3597" s="93" t="s">
        <v>355</v>
      </c>
      <c r="D3597" s="94">
        <f>VLOOKUP(Pag_Inicio_Corr_mas_casos[[#This Row],[Corregimiento]],Hoja3!$A$2:$D$676,4,0)</f>
        <v>81002</v>
      </c>
      <c r="E3597" s="93">
        <v>21</v>
      </c>
    </row>
    <row r="3598" spans="1:5">
      <c r="A3598" s="91">
        <v>44151</v>
      </c>
      <c r="B3598" s="92">
        <v>44151</v>
      </c>
      <c r="C3598" s="93" t="s">
        <v>426</v>
      </c>
      <c r="D3598" s="94">
        <f>VLOOKUP(Pag_Inicio_Corr_mas_casos[[#This Row],[Corregimiento]],Hoja3!$A$2:$D$676,4,0)</f>
        <v>20601</v>
      </c>
      <c r="E3598" s="93">
        <v>20</v>
      </c>
    </row>
    <row r="3599" spans="1:5">
      <c r="A3599" s="91">
        <v>44151</v>
      </c>
      <c r="B3599" s="92">
        <v>44151</v>
      </c>
      <c r="C3599" s="93" t="s">
        <v>389</v>
      </c>
      <c r="D3599" s="94">
        <f>VLOOKUP(Pag_Inicio_Corr_mas_casos[[#This Row],[Corregimiento]],Hoja3!$A$2:$D$676,4,0)</f>
        <v>130708</v>
      </c>
      <c r="E3599" s="93">
        <v>20</v>
      </c>
    </row>
    <row r="3600" spans="1:5">
      <c r="A3600" s="91">
        <v>44151</v>
      </c>
      <c r="B3600" s="92">
        <v>44151</v>
      </c>
      <c r="C3600" s="93" t="s">
        <v>367</v>
      </c>
      <c r="D3600" s="94">
        <f>VLOOKUP(Pag_Inicio_Corr_mas_casos[[#This Row],[Corregimiento]],Hoja3!$A$2:$D$676,4,0)</f>
        <v>80819</v>
      </c>
      <c r="E3600" s="93">
        <v>19</v>
      </c>
    </row>
    <row r="3601" spans="1:5">
      <c r="A3601" s="91">
        <v>44151</v>
      </c>
      <c r="B3601" s="92">
        <v>44151</v>
      </c>
      <c r="C3601" s="93" t="s">
        <v>354</v>
      </c>
      <c r="D3601" s="94">
        <f>VLOOKUP(Pag_Inicio_Corr_mas_casos[[#This Row],[Corregimiento]],Hoja3!$A$2:$D$676,4,0)</f>
        <v>130101</v>
      </c>
      <c r="E3601" s="93">
        <v>19</v>
      </c>
    </row>
    <row r="3602" spans="1:5">
      <c r="A3602" s="91">
        <v>44151</v>
      </c>
      <c r="B3602" s="92">
        <v>44151</v>
      </c>
      <c r="C3602" s="93" t="s">
        <v>359</v>
      </c>
      <c r="D3602" s="94">
        <f>VLOOKUP(Pag_Inicio_Corr_mas_casos[[#This Row],[Corregimiento]],Hoja3!$A$2:$D$676,4,0)</f>
        <v>80821</v>
      </c>
      <c r="E3602" s="93">
        <v>19</v>
      </c>
    </row>
    <row r="3603" spans="1:5">
      <c r="A3603" s="91">
        <v>44151</v>
      </c>
      <c r="B3603" s="92">
        <v>44151</v>
      </c>
      <c r="C3603" s="93" t="s">
        <v>418</v>
      </c>
      <c r="D3603" s="94">
        <f>VLOOKUP(Pag_Inicio_Corr_mas_casos[[#This Row],[Corregimiento]],Hoja3!$A$2:$D$676,4,0)</f>
        <v>130716</v>
      </c>
      <c r="E3603" s="93">
        <v>18</v>
      </c>
    </row>
    <row r="3604" spans="1:5">
      <c r="A3604" s="91">
        <v>44151</v>
      </c>
      <c r="B3604" s="92">
        <v>44151</v>
      </c>
      <c r="C3604" s="93" t="s">
        <v>365</v>
      </c>
      <c r="D3604" s="94">
        <f>VLOOKUP(Pag_Inicio_Corr_mas_casos[[#This Row],[Corregimiento]],Hoja3!$A$2:$D$676,4,0)</f>
        <v>80823</v>
      </c>
      <c r="E3604" s="93">
        <v>18</v>
      </c>
    </row>
    <row r="3605" spans="1:5">
      <c r="A3605" s="91">
        <v>44151</v>
      </c>
      <c r="B3605" s="92">
        <v>44151</v>
      </c>
      <c r="C3605" s="93" t="s">
        <v>410</v>
      </c>
      <c r="D3605" s="94">
        <f>VLOOKUP(Pag_Inicio_Corr_mas_casos[[#This Row],[Corregimiento]],Hoja3!$A$2:$D$676,4,0)</f>
        <v>130706</v>
      </c>
      <c r="E3605" s="93">
        <v>16</v>
      </c>
    </row>
    <row r="3606" spans="1:5">
      <c r="A3606" s="91">
        <v>44151</v>
      </c>
      <c r="B3606" s="92">
        <v>44151</v>
      </c>
      <c r="C3606" s="93" t="s">
        <v>411</v>
      </c>
      <c r="D3606" s="94">
        <f>VLOOKUP(Pag_Inicio_Corr_mas_casos[[#This Row],[Corregimiento]],Hoja3!$A$2:$D$676,4,0)</f>
        <v>91001</v>
      </c>
      <c r="E3606" s="93">
        <v>16</v>
      </c>
    </row>
    <row r="3607" spans="1:5">
      <c r="A3607" s="91">
        <v>44151</v>
      </c>
      <c r="B3607" s="92">
        <v>44151</v>
      </c>
      <c r="C3607" s="93" t="s">
        <v>360</v>
      </c>
      <c r="D3607" s="94">
        <f>VLOOKUP(Pag_Inicio_Corr_mas_casos[[#This Row],[Corregimiento]],Hoja3!$A$2:$D$676,4,0)</f>
        <v>81007</v>
      </c>
      <c r="E3607" s="93">
        <v>16</v>
      </c>
    </row>
    <row r="3608" spans="1:5">
      <c r="A3608" s="91">
        <v>44151</v>
      </c>
      <c r="B3608" s="92">
        <v>44151</v>
      </c>
      <c r="C3608" s="93" t="s">
        <v>370</v>
      </c>
      <c r="D3608" s="94">
        <f>VLOOKUP(Pag_Inicio_Corr_mas_casos[[#This Row],[Corregimiento]],Hoja3!$A$2:$D$676,4,0)</f>
        <v>80812</v>
      </c>
      <c r="E3608" s="93">
        <v>15</v>
      </c>
    </row>
    <row r="3609" spans="1:5">
      <c r="A3609" s="91">
        <v>44151</v>
      </c>
      <c r="B3609" s="92">
        <v>44151</v>
      </c>
      <c r="C3609" s="93" t="s">
        <v>364</v>
      </c>
      <c r="D3609" s="94">
        <f>VLOOKUP(Pag_Inicio_Corr_mas_casos[[#This Row],[Corregimiento]],Hoja3!$A$2:$D$676,4,0)</f>
        <v>80822</v>
      </c>
      <c r="E3609" s="93">
        <v>15</v>
      </c>
    </row>
    <row r="3610" spans="1:5">
      <c r="A3610" s="91">
        <v>44151</v>
      </c>
      <c r="B3610" s="92">
        <v>44151</v>
      </c>
      <c r="C3610" s="93" t="s">
        <v>366</v>
      </c>
      <c r="D3610" s="94">
        <f>VLOOKUP(Pag_Inicio_Corr_mas_casos[[#This Row],[Corregimiento]],Hoja3!$A$2:$D$676,4,0)</f>
        <v>81001</v>
      </c>
      <c r="E3610" s="93">
        <v>15</v>
      </c>
    </row>
    <row r="3611" spans="1:5">
      <c r="A3611" s="91">
        <v>44151</v>
      </c>
      <c r="B3611" s="92">
        <v>44151</v>
      </c>
      <c r="C3611" s="93" t="s">
        <v>372</v>
      </c>
      <c r="D3611" s="94">
        <f>VLOOKUP(Pag_Inicio_Corr_mas_casos[[#This Row],[Corregimiento]],Hoja3!$A$2:$D$676,4,0)</f>
        <v>40601</v>
      </c>
      <c r="E3611" s="93">
        <v>14</v>
      </c>
    </row>
    <row r="3612" spans="1:5">
      <c r="A3612" s="91">
        <v>44151</v>
      </c>
      <c r="B3612" s="92">
        <v>44151</v>
      </c>
      <c r="C3612" s="93" t="s">
        <v>393</v>
      </c>
      <c r="D3612" s="94">
        <f>VLOOKUP(Pag_Inicio_Corr_mas_casos[[#This Row],[Corregimiento]],Hoja3!$A$2:$D$676,4,0)</f>
        <v>130105</v>
      </c>
      <c r="E3612" s="93">
        <v>14</v>
      </c>
    </row>
    <row r="3613" spans="1:5">
      <c r="A3613" s="91">
        <v>44151</v>
      </c>
      <c r="B3613" s="92">
        <v>44151</v>
      </c>
      <c r="C3613" s="93" t="s">
        <v>347</v>
      </c>
      <c r="D3613" s="94">
        <f>VLOOKUP(Pag_Inicio_Corr_mas_casos[[#This Row],[Corregimiento]],Hoja3!$A$2:$D$676,4,0)</f>
        <v>130709</v>
      </c>
      <c r="E3613" s="93">
        <v>14</v>
      </c>
    </row>
    <row r="3614" spans="1:5">
      <c r="A3614" s="91">
        <v>44151</v>
      </c>
      <c r="B3614" s="92">
        <v>44151</v>
      </c>
      <c r="C3614" s="93" t="s">
        <v>375</v>
      </c>
      <c r="D3614" s="94">
        <f>VLOOKUP(Pag_Inicio_Corr_mas_casos[[#This Row],[Corregimiento]],Hoja3!$A$2:$D$676,4,0)</f>
        <v>80810</v>
      </c>
      <c r="E3614" s="93">
        <v>13</v>
      </c>
    </row>
    <row r="3615" spans="1:5">
      <c r="A3615" s="91">
        <v>44151</v>
      </c>
      <c r="B3615" s="92">
        <v>44151</v>
      </c>
      <c r="C3615" s="93" t="s">
        <v>406</v>
      </c>
      <c r="D3615" s="94">
        <f>VLOOKUP(Pag_Inicio_Corr_mas_casos[[#This Row],[Corregimiento]],Hoja3!$A$2:$D$676,4,0)</f>
        <v>80807</v>
      </c>
      <c r="E3615" s="93">
        <v>13</v>
      </c>
    </row>
    <row r="3616" spans="1:5">
      <c r="A3616" s="91">
        <v>44151</v>
      </c>
      <c r="B3616" s="92">
        <v>44151</v>
      </c>
      <c r="C3616" s="93" t="s">
        <v>458</v>
      </c>
      <c r="D3616" s="94">
        <f>VLOOKUP(Pag_Inicio_Corr_mas_casos[[#This Row],[Corregimiento]],Hoja3!$A$2:$D$676,4,0)</f>
        <v>40606</v>
      </c>
      <c r="E3616" s="93">
        <v>13</v>
      </c>
    </row>
    <row r="3617" spans="1:5">
      <c r="A3617" s="91">
        <v>44151</v>
      </c>
      <c r="B3617" s="92">
        <v>44151</v>
      </c>
      <c r="C3617" s="93" t="s">
        <v>400</v>
      </c>
      <c r="D3617" s="94">
        <f>VLOOKUP(Pag_Inicio_Corr_mas_casos[[#This Row],[Corregimiento]],Hoja3!$A$2:$D$676,4,0)</f>
        <v>81003</v>
      </c>
      <c r="E3617" s="93">
        <v>13</v>
      </c>
    </row>
    <row r="3618" spans="1:5">
      <c r="A3618" s="91">
        <v>44151</v>
      </c>
      <c r="B3618" s="92">
        <v>44151</v>
      </c>
      <c r="C3618" s="93" t="s">
        <v>396</v>
      </c>
      <c r="D3618" s="94">
        <f>VLOOKUP(Pag_Inicio_Corr_mas_casos[[#This Row],[Corregimiento]],Hoja3!$A$2:$D$676,4,0)</f>
        <v>40201</v>
      </c>
      <c r="E3618" s="93">
        <v>12</v>
      </c>
    </row>
    <row r="3619" spans="1:5">
      <c r="A3619" s="91">
        <v>44151</v>
      </c>
      <c r="B3619" s="92">
        <v>44151</v>
      </c>
      <c r="C3619" s="93" t="s">
        <v>385</v>
      </c>
      <c r="D3619" s="94">
        <f>VLOOKUP(Pag_Inicio_Corr_mas_casos[[#This Row],[Corregimiento]],Hoja3!$A$2:$D$676,4,0)</f>
        <v>80815</v>
      </c>
      <c r="E3619" s="93">
        <v>11</v>
      </c>
    </row>
    <row r="3620" spans="1:5">
      <c r="A3620" s="91">
        <v>44151</v>
      </c>
      <c r="B3620" s="92">
        <v>44151</v>
      </c>
      <c r="C3620" s="93" t="s">
        <v>376</v>
      </c>
      <c r="D3620" s="94">
        <f>VLOOKUP(Pag_Inicio_Corr_mas_casos[[#This Row],[Corregimiento]],Hoja3!$A$2:$D$676,4,0)</f>
        <v>30107</v>
      </c>
      <c r="E3620" s="93">
        <v>11</v>
      </c>
    </row>
    <row r="3621" spans="1:5">
      <c r="A3621" s="91">
        <v>44151</v>
      </c>
      <c r="B3621" s="92">
        <v>44151</v>
      </c>
      <c r="C3621" s="93" t="s">
        <v>384</v>
      </c>
      <c r="D3621" s="94">
        <f>VLOOKUP(Pag_Inicio_Corr_mas_casos[[#This Row],[Corregimiento]],Hoja3!$A$2:$D$676,4,0)</f>
        <v>80820</v>
      </c>
      <c r="E3621" s="93">
        <v>11</v>
      </c>
    </row>
    <row r="3622" spans="1:5">
      <c r="A3622" s="91">
        <v>44151</v>
      </c>
      <c r="B3622" s="92">
        <v>44151</v>
      </c>
      <c r="C3622" s="93" t="s">
        <v>362</v>
      </c>
      <c r="D3622" s="94">
        <f>VLOOKUP(Pag_Inicio_Corr_mas_casos[[#This Row],[Corregimiento]],Hoja3!$A$2:$D$676,4,0)</f>
        <v>80816</v>
      </c>
      <c r="E3622" s="93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493" workbookViewId="0">
      <selection activeCell="A509" sqref="A509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351</v>
      </c>
      <c r="B1" t="s">
        <v>79</v>
      </c>
      <c r="C1" t="s">
        <v>563</v>
      </c>
      <c r="D1" t="s">
        <v>564</v>
      </c>
    </row>
    <row r="2" spans="1:4">
      <c r="A2" t="s">
        <v>359</v>
      </c>
      <c r="B2" t="s">
        <v>345</v>
      </c>
      <c r="C2" t="s">
        <v>345</v>
      </c>
      <c r="D2">
        <v>80821</v>
      </c>
    </row>
    <row r="3" spans="1:4">
      <c r="A3" t="s">
        <v>565</v>
      </c>
      <c r="B3" t="s">
        <v>341</v>
      </c>
      <c r="C3" t="s">
        <v>566</v>
      </c>
      <c r="D3">
        <v>30202</v>
      </c>
    </row>
    <row r="4" spans="1:4">
      <c r="A4" t="s">
        <v>567</v>
      </c>
      <c r="B4" t="s">
        <v>348</v>
      </c>
      <c r="C4" t="s">
        <v>348</v>
      </c>
      <c r="D4">
        <v>70313</v>
      </c>
    </row>
    <row r="5" spans="1:4">
      <c r="A5" t="s">
        <v>568</v>
      </c>
      <c r="B5" t="s">
        <v>340</v>
      </c>
      <c r="C5" t="s">
        <v>569</v>
      </c>
      <c r="D5">
        <v>120502</v>
      </c>
    </row>
    <row r="6" spans="1:4">
      <c r="A6" t="s">
        <v>570</v>
      </c>
      <c r="B6" t="s">
        <v>344</v>
      </c>
      <c r="C6" t="s">
        <v>571</v>
      </c>
      <c r="D6">
        <v>50313</v>
      </c>
    </row>
    <row r="7" spans="1:4">
      <c r="A7" t="s">
        <v>423</v>
      </c>
      <c r="B7" t="s">
        <v>346</v>
      </c>
      <c r="C7" t="s">
        <v>572</v>
      </c>
      <c r="D7">
        <v>20101</v>
      </c>
    </row>
    <row r="8" spans="1:4">
      <c r="A8" t="s">
        <v>454</v>
      </c>
      <c r="B8" t="s">
        <v>343</v>
      </c>
      <c r="C8" t="s">
        <v>343</v>
      </c>
      <c r="D8">
        <v>100102</v>
      </c>
    </row>
    <row r="9" spans="1:4">
      <c r="A9" t="s">
        <v>421</v>
      </c>
      <c r="B9" t="s">
        <v>350</v>
      </c>
      <c r="C9" t="s">
        <v>573</v>
      </c>
      <c r="D9">
        <v>40101</v>
      </c>
    </row>
    <row r="10" spans="1:4">
      <c r="A10" t="s">
        <v>364</v>
      </c>
      <c r="B10" t="s">
        <v>345</v>
      </c>
      <c r="C10" t="s">
        <v>345</v>
      </c>
      <c r="D10">
        <v>80822</v>
      </c>
    </row>
    <row r="11" spans="1:4">
      <c r="A11" t="s">
        <v>427</v>
      </c>
      <c r="B11" t="s">
        <v>339</v>
      </c>
      <c r="C11" t="s">
        <v>574</v>
      </c>
      <c r="D11">
        <v>10401</v>
      </c>
    </row>
    <row r="12" spans="1:4">
      <c r="A12" t="s">
        <v>575</v>
      </c>
      <c r="B12" t="s">
        <v>340</v>
      </c>
      <c r="C12" t="s">
        <v>576</v>
      </c>
      <c r="D12">
        <v>120902</v>
      </c>
    </row>
    <row r="13" spans="1:4">
      <c r="A13" t="s">
        <v>475</v>
      </c>
      <c r="B13" t="s">
        <v>350</v>
      </c>
      <c r="C13" t="s">
        <v>577</v>
      </c>
      <c r="D13">
        <v>40404</v>
      </c>
    </row>
    <row r="14" spans="1:4">
      <c r="A14" t="s">
        <v>461</v>
      </c>
      <c r="B14" t="s">
        <v>340</v>
      </c>
      <c r="C14" t="s">
        <v>578</v>
      </c>
      <c r="D14">
        <v>120302</v>
      </c>
    </row>
    <row r="15" spans="1:4">
      <c r="A15" t="s">
        <v>552</v>
      </c>
      <c r="B15" t="s">
        <v>340</v>
      </c>
      <c r="C15" t="s">
        <v>569</v>
      </c>
      <c r="D15">
        <v>120503</v>
      </c>
    </row>
    <row r="16" spans="1:4">
      <c r="A16" t="s">
        <v>579</v>
      </c>
      <c r="B16" t="s">
        <v>348</v>
      </c>
      <c r="C16" t="s">
        <v>580</v>
      </c>
      <c r="D16">
        <v>70702</v>
      </c>
    </row>
    <row r="17" spans="1:4">
      <c r="A17" t="s">
        <v>523</v>
      </c>
      <c r="B17" t="s">
        <v>342</v>
      </c>
      <c r="C17" t="s">
        <v>581</v>
      </c>
      <c r="D17">
        <v>130703</v>
      </c>
    </row>
    <row r="18" spans="1:4">
      <c r="A18" t="s">
        <v>366</v>
      </c>
      <c r="B18" t="s">
        <v>345</v>
      </c>
      <c r="C18" t="s">
        <v>582</v>
      </c>
      <c r="D18">
        <v>81001</v>
      </c>
    </row>
    <row r="19" spans="1:4">
      <c r="A19" t="s">
        <v>407</v>
      </c>
      <c r="B19" t="s">
        <v>345</v>
      </c>
      <c r="C19" t="s">
        <v>345</v>
      </c>
      <c r="D19">
        <v>80814</v>
      </c>
    </row>
    <row r="20" spans="1:4">
      <c r="A20" t="s">
        <v>498</v>
      </c>
      <c r="B20" t="s">
        <v>346</v>
      </c>
      <c r="C20" t="s">
        <v>583</v>
      </c>
      <c r="D20">
        <v>20201</v>
      </c>
    </row>
    <row r="21" spans="1:4">
      <c r="A21" t="s">
        <v>584</v>
      </c>
      <c r="B21" t="s">
        <v>349</v>
      </c>
      <c r="C21" t="s">
        <v>585</v>
      </c>
      <c r="D21">
        <v>91202</v>
      </c>
    </row>
    <row r="22" spans="1:4">
      <c r="A22" t="s">
        <v>369</v>
      </c>
      <c r="B22" t="s">
        <v>345</v>
      </c>
      <c r="C22" t="s">
        <v>582</v>
      </c>
      <c r="D22">
        <v>81006</v>
      </c>
    </row>
    <row r="23" spans="1:4">
      <c r="A23" t="s">
        <v>586</v>
      </c>
      <c r="B23" t="s">
        <v>342</v>
      </c>
      <c r="C23" t="s">
        <v>581</v>
      </c>
      <c r="D23">
        <v>130704</v>
      </c>
    </row>
    <row r="24" spans="1:4">
      <c r="A24" t="s">
        <v>354</v>
      </c>
      <c r="B24" t="s">
        <v>342</v>
      </c>
      <c r="C24" t="s">
        <v>587</v>
      </c>
      <c r="D24">
        <v>130101</v>
      </c>
    </row>
    <row r="25" spans="1:4">
      <c r="A25" t="s">
        <v>495</v>
      </c>
      <c r="B25" t="s">
        <v>350</v>
      </c>
      <c r="C25" t="s">
        <v>425</v>
      </c>
      <c r="D25">
        <v>40502</v>
      </c>
    </row>
    <row r="26" spans="1:4">
      <c r="A26" t="s">
        <v>526</v>
      </c>
      <c r="B26" t="s">
        <v>349</v>
      </c>
      <c r="C26" t="s">
        <v>588</v>
      </c>
      <c r="D26">
        <v>90101</v>
      </c>
    </row>
    <row r="27" spans="1:4">
      <c r="A27" t="s">
        <v>501</v>
      </c>
      <c r="B27" t="s">
        <v>350</v>
      </c>
      <c r="C27" t="s">
        <v>397</v>
      </c>
      <c r="D27">
        <v>40204</v>
      </c>
    </row>
    <row r="28" spans="1:4">
      <c r="A28" t="s">
        <v>589</v>
      </c>
      <c r="B28" t="s">
        <v>350</v>
      </c>
      <c r="C28" t="s">
        <v>590</v>
      </c>
      <c r="D28">
        <v>40302</v>
      </c>
    </row>
    <row r="29" spans="1:4">
      <c r="A29" t="s">
        <v>591</v>
      </c>
      <c r="B29" t="s">
        <v>340</v>
      </c>
      <c r="C29" t="s">
        <v>432</v>
      </c>
      <c r="D29">
        <v>120702</v>
      </c>
    </row>
    <row r="30" spans="1:4">
      <c r="A30" t="s">
        <v>456</v>
      </c>
      <c r="B30" t="s">
        <v>349</v>
      </c>
      <c r="C30" t="s">
        <v>592</v>
      </c>
      <c r="D30">
        <v>91102</v>
      </c>
    </row>
    <row r="31" spans="1:4">
      <c r="A31" t="s">
        <v>456</v>
      </c>
      <c r="B31" t="s">
        <v>348</v>
      </c>
      <c r="C31" t="s">
        <v>593</v>
      </c>
      <c r="D31">
        <v>70402</v>
      </c>
    </row>
    <row r="32" spans="1:4">
      <c r="A32" t="s">
        <v>594</v>
      </c>
      <c r="B32" t="s">
        <v>339</v>
      </c>
      <c r="C32" t="s">
        <v>595</v>
      </c>
      <c r="D32">
        <v>10306</v>
      </c>
    </row>
    <row r="33" spans="1:4">
      <c r="A33" t="s">
        <v>596</v>
      </c>
      <c r="B33" t="s">
        <v>348</v>
      </c>
      <c r="C33" t="s">
        <v>452</v>
      </c>
      <c r="D33">
        <v>70202</v>
      </c>
    </row>
    <row r="34" spans="1:4">
      <c r="A34" t="s">
        <v>597</v>
      </c>
      <c r="B34" t="s">
        <v>348</v>
      </c>
      <c r="C34" t="s">
        <v>593</v>
      </c>
      <c r="D34">
        <v>70403</v>
      </c>
    </row>
    <row r="35" spans="1:4">
      <c r="A35" t="s">
        <v>471</v>
      </c>
      <c r="B35" t="s">
        <v>340</v>
      </c>
      <c r="C35" t="s">
        <v>578</v>
      </c>
      <c r="D35">
        <v>120303</v>
      </c>
    </row>
    <row r="36" spans="1:4">
      <c r="A36" t="s">
        <v>598</v>
      </c>
      <c r="B36" t="s">
        <v>349</v>
      </c>
      <c r="C36" t="s">
        <v>599</v>
      </c>
      <c r="D36">
        <v>90202</v>
      </c>
    </row>
    <row r="37" spans="1:4">
      <c r="A37" t="s">
        <v>600</v>
      </c>
      <c r="B37" t="s">
        <v>339</v>
      </c>
      <c r="C37" t="s">
        <v>601</v>
      </c>
      <c r="D37">
        <v>10213</v>
      </c>
    </row>
    <row r="38" spans="1:4">
      <c r="A38" t="s">
        <v>451</v>
      </c>
      <c r="B38" t="s">
        <v>339</v>
      </c>
      <c r="C38" t="s">
        <v>574</v>
      </c>
      <c r="D38">
        <v>10403</v>
      </c>
    </row>
    <row r="39" spans="1:4">
      <c r="A39" t="s">
        <v>403</v>
      </c>
      <c r="B39" t="s">
        <v>342</v>
      </c>
      <c r="C39" t="s">
        <v>581</v>
      </c>
      <c r="D39">
        <v>130701</v>
      </c>
    </row>
    <row r="40" spans="1:4">
      <c r="A40" t="s">
        <v>371</v>
      </c>
      <c r="B40" t="s">
        <v>342</v>
      </c>
      <c r="C40" t="s">
        <v>581</v>
      </c>
      <c r="D40">
        <v>130702</v>
      </c>
    </row>
    <row r="41" spans="1:4">
      <c r="A41" t="s">
        <v>602</v>
      </c>
      <c r="B41" t="s">
        <v>339</v>
      </c>
      <c r="C41" t="s">
        <v>574</v>
      </c>
      <c r="D41">
        <v>10402</v>
      </c>
    </row>
    <row r="42" spans="1:4">
      <c r="A42" t="s">
        <v>437</v>
      </c>
      <c r="B42" t="s">
        <v>341</v>
      </c>
      <c r="C42" t="s">
        <v>341</v>
      </c>
      <c r="D42">
        <v>30101</v>
      </c>
    </row>
    <row r="43" spans="1:4">
      <c r="A43" t="s">
        <v>603</v>
      </c>
      <c r="B43" t="s">
        <v>341</v>
      </c>
      <c r="C43" t="s">
        <v>341</v>
      </c>
      <c r="D43">
        <v>30102</v>
      </c>
    </row>
    <row r="44" spans="1:4">
      <c r="A44" t="s">
        <v>604</v>
      </c>
      <c r="B44" t="s">
        <v>346</v>
      </c>
      <c r="C44" t="s">
        <v>572</v>
      </c>
      <c r="D44">
        <v>20105</v>
      </c>
    </row>
    <row r="45" spans="1:4">
      <c r="A45" t="s">
        <v>605</v>
      </c>
      <c r="B45" t="s">
        <v>339</v>
      </c>
      <c r="C45" t="s">
        <v>339</v>
      </c>
      <c r="D45">
        <v>10102</v>
      </c>
    </row>
    <row r="46" spans="1:4">
      <c r="A46" t="s">
        <v>606</v>
      </c>
      <c r="B46" t="s">
        <v>348</v>
      </c>
      <c r="C46" t="s">
        <v>452</v>
      </c>
      <c r="D46">
        <v>70203</v>
      </c>
    </row>
    <row r="47" spans="1:4">
      <c r="A47" t="s">
        <v>607</v>
      </c>
      <c r="B47" t="s">
        <v>342</v>
      </c>
      <c r="C47" t="s">
        <v>608</v>
      </c>
      <c r="D47">
        <v>130402</v>
      </c>
    </row>
    <row r="48" spans="1:4">
      <c r="A48" t="s">
        <v>360</v>
      </c>
      <c r="B48" t="s">
        <v>345</v>
      </c>
      <c r="C48" t="s">
        <v>582</v>
      </c>
      <c r="D48">
        <v>81007</v>
      </c>
    </row>
    <row r="49" spans="1:4">
      <c r="A49" t="s">
        <v>355</v>
      </c>
      <c r="B49" t="s">
        <v>345</v>
      </c>
      <c r="C49" t="s">
        <v>582</v>
      </c>
      <c r="D49">
        <v>81002</v>
      </c>
    </row>
    <row r="50" spans="1:4">
      <c r="A50" t="s">
        <v>406</v>
      </c>
      <c r="B50" t="s">
        <v>345</v>
      </c>
      <c r="C50" t="s">
        <v>345</v>
      </c>
      <c r="D50">
        <v>80807</v>
      </c>
    </row>
    <row r="51" spans="1:4">
      <c r="A51" t="s">
        <v>406</v>
      </c>
      <c r="B51" t="s">
        <v>350</v>
      </c>
      <c r="C51" t="s">
        <v>609</v>
      </c>
      <c r="D51">
        <v>41302</v>
      </c>
    </row>
    <row r="52" spans="1:4">
      <c r="A52" t="s">
        <v>373</v>
      </c>
      <c r="B52" t="s">
        <v>345</v>
      </c>
      <c r="C52" t="s">
        <v>345</v>
      </c>
      <c r="D52">
        <v>80806</v>
      </c>
    </row>
    <row r="53" spans="1:4">
      <c r="A53" t="s">
        <v>610</v>
      </c>
      <c r="B53" t="s">
        <v>350</v>
      </c>
      <c r="C53" t="s">
        <v>488</v>
      </c>
      <c r="D53">
        <v>40602</v>
      </c>
    </row>
    <row r="54" spans="1:4">
      <c r="A54" t="s">
        <v>428</v>
      </c>
      <c r="B54" t="s">
        <v>340</v>
      </c>
      <c r="C54" t="s">
        <v>381</v>
      </c>
      <c r="D54">
        <v>120601</v>
      </c>
    </row>
    <row r="55" spans="1:4">
      <c r="A55" t="s">
        <v>492</v>
      </c>
      <c r="B55" t="s">
        <v>349</v>
      </c>
      <c r="C55" t="s">
        <v>539</v>
      </c>
      <c r="D55">
        <v>90402</v>
      </c>
    </row>
    <row r="56" spans="1:4">
      <c r="A56" t="s">
        <v>611</v>
      </c>
      <c r="B56" t="s">
        <v>350</v>
      </c>
      <c r="C56" t="s">
        <v>612</v>
      </c>
      <c r="D56">
        <v>41202</v>
      </c>
    </row>
    <row r="57" spans="1:4">
      <c r="A57" t="s">
        <v>522</v>
      </c>
      <c r="B57" t="s">
        <v>340</v>
      </c>
      <c r="C57" t="s">
        <v>613</v>
      </c>
      <c r="D57">
        <v>120102</v>
      </c>
    </row>
    <row r="58" spans="1:4">
      <c r="A58" t="s">
        <v>424</v>
      </c>
      <c r="B58" t="s">
        <v>344</v>
      </c>
      <c r="C58" t="s">
        <v>412</v>
      </c>
      <c r="D58">
        <v>50202</v>
      </c>
    </row>
    <row r="59" spans="1:4">
      <c r="A59" t="s">
        <v>614</v>
      </c>
      <c r="B59" t="s">
        <v>350</v>
      </c>
      <c r="C59" t="s">
        <v>612</v>
      </c>
      <c r="D59">
        <v>41203</v>
      </c>
    </row>
    <row r="60" spans="1:4">
      <c r="A60" t="s">
        <v>453</v>
      </c>
      <c r="B60" t="s">
        <v>339</v>
      </c>
      <c r="C60" t="s">
        <v>339</v>
      </c>
      <c r="D60">
        <v>10101</v>
      </c>
    </row>
    <row r="61" spans="1:4">
      <c r="A61" t="s">
        <v>476</v>
      </c>
      <c r="B61" t="s">
        <v>350</v>
      </c>
      <c r="C61" t="s">
        <v>590</v>
      </c>
      <c r="D61">
        <v>40301</v>
      </c>
    </row>
    <row r="62" spans="1:4">
      <c r="A62" t="s">
        <v>532</v>
      </c>
      <c r="B62" t="s">
        <v>350</v>
      </c>
      <c r="C62" t="s">
        <v>577</v>
      </c>
      <c r="D62">
        <v>40401</v>
      </c>
    </row>
    <row r="63" spans="1:4">
      <c r="A63" t="s">
        <v>615</v>
      </c>
      <c r="B63" t="s">
        <v>349</v>
      </c>
      <c r="C63" t="s">
        <v>539</v>
      </c>
      <c r="D63">
        <v>90403</v>
      </c>
    </row>
    <row r="64" spans="1:4">
      <c r="A64" t="s">
        <v>616</v>
      </c>
      <c r="B64" t="s">
        <v>350</v>
      </c>
      <c r="C64" t="s">
        <v>617</v>
      </c>
      <c r="D64">
        <v>41002</v>
      </c>
    </row>
    <row r="65" spans="1:4">
      <c r="A65" t="s">
        <v>618</v>
      </c>
      <c r="B65" t="s">
        <v>345</v>
      </c>
      <c r="C65" t="s">
        <v>619</v>
      </c>
      <c r="D65">
        <v>80602</v>
      </c>
    </row>
    <row r="66" spans="1:4">
      <c r="A66" t="s">
        <v>438</v>
      </c>
      <c r="B66" t="s">
        <v>341</v>
      </c>
      <c r="C66" t="s">
        <v>341</v>
      </c>
      <c r="D66">
        <v>30103</v>
      </c>
    </row>
    <row r="67" spans="1:4">
      <c r="A67" t="s">
        <v>620</v>
      </c>
      <c r="B67" t="s">
        <v>342</v>
      </c>
      <c r="C67" t="s">
        <v>608</v>
      </c>
      <c r="D67">
        <v>130403</v>
      </c>
    </row>
    <row r="68" spans="1:4">
      <c r="A68" t="s">
        <v>621</v>
      </c>
      <c r="B68" t="s">
        <v>340</v>
      </c>
      <c r="C68" t="s">
        <v>569</v>
      </c>
      <c r="D68">
        <v>120501</v>
      </c>
    </row>
    <row r="69" spans="1:4">
      <c r="A69" t="s">
        <v>425</v>
      </c>
      <c r="B69" t="s">
        <v>350</v>
      </c>
      <c r="C69" t="s">
        <v>425</v>
      </c>
      <c r="D69">
        <v>40503</v>
      </c>
    </row>
    <row r="70" spans="1:4">
      <c r="A70" t="s">
        <v>622</v>
      </c>
      <c r="B70" t="s">
        <v>340</v>
      </c>
      <c r="C70" t="s">
        <v>623</v>
      </c>
      <c r="D70">
        <v>120802</v>
      </c>
    </row>
    <row r="71" spans="1:4">
      <c r="A71" t="s">
        <v>368</v>
      </c>
      <c r="B71" t="s">
        <v>342</v>
      </c>
      <c r="C71" t="s">
        <v>587</v>
      </c>
      <c r="D71">
        <v>130107</v>
      </c>
    </row>
    <row r="72" spans="1:4">
      <c r="A72" t="s">
        <v>624</v>
      </c>
      <c r="B72" t="s">
        <v>346</v>
      </c>
      <c r="C72" t="s">
        <v>583</v>
      </c>
      <c r="D72">
        <v>20210</v>
      </c>
    </row>
    <row r="73" spans="1:4">
      <c r="A73" t="s">
        <v>625</v>
      </c>
      <c r="B73" t="s">
        <v>347</v>
      </c>
      <c r="C73" t="s">
        <v>626</v>
      </c>
      <c r="D73">
        <v>60502</v>
      </c>
    </row>
    <row r="74" spans="1:4">
      <c r="A74" t="s">
        <v>625</v>
      </c>
      <c r="B74" t="s">
        <v>342</v>
      </c>
      <c r="C74" t="s">
        <v>608</v>
      </c>
      <c r="D74">
        <v>130404</v>
      </c>
    </row>
    <row r="75" spans="1:4">
      <c r="A75" t="s">
        <v>625</v>
      </c>
      <c r="B75" t="s">
        <v>346</v>
      </c>
      <c r="C75" t="s">
        <v>583</v>
      </c>
      <c r="D75">
        <v>20202</v>
      </c>
    </row>
    <row r="76" spans="1:4">
      <c r="A76" t="s">
        <v>627</v>
      </c>
      <c r="B76" t="s">
        <v>341</v>
      </c>
      <c r="C76" t="s">
        <v>628</v>
      </c>
      <c r="D76">
        <v>30402</v>
      </c>
    </row>
    <row r="77" spans="1:4">
      <c r="A77" t="s">
        <v>385</v>
      </c>
      <c r="B77" t="s">
        <v>345</v>
      </c>
      <c r="C77" t="s">
        <v>345</v>
      </c>
      <c r="D77">
        <v>80815</v>
      </c>
    </row>
    <row r="78" spans="1:4">
      <c r="A78" t="s">
        <v>629</v>
      </c>
      <c r="B78" t="s">
        <v>342</v>
      </c>
      <c r="C78" t="s">
        <v>630</v>
      </c>
      <c r="D78">
        <v>130302</v>
      </c>
    </row>
    <row r="79" spans="1:4">
      <c r="A79" t="s">
        <v>631</v>
      </c>
      <c r="B79" t="s">
        <v>340</v>
      </c>
      <c r="C79" t="s">
        <v>381</v>
      </c>
      <c r="D79">
        <v>120610</v>
      </c>
    </row>
    <row r="80" spans="1:4">
      <c r="A80" t="s">
        <v>632</v>
      </c>
      <c r="B80" t="s">
        <v>350</v>
      </c>
      <c r="C80" t="s">
        <v>577</v>
      </c>
      <c r="D80">
        <v>40402</v>
      </c>
    </row>
    <row r="81" spans="1:4">
      <c r="A81" t="s">
        <v>554</v>
      </c>
      <c r="B81" t="s">
        <v>349</v>
      </c>
      <c r="C81" t="s">
        <v>592</v>
      </c>
      <c r="D81">
        <v>91103</v>
      </c>
    </row>
    <row r="82" spans="1:4">
      <c r="A82" t="s">
        <v>633</v>
      </c>
      <c r="B82" t="s">
        <v>349</v>
      </c>
      <c r="C82" t="s">
        <v>599</v>
      </c>
      <c r="D82">
        <v>90201</v>
      </c>
    </row>
    <row r="83" spans="1:4">
      <c r="A83" t="s">
        <v>634</v>
      </c>
      <c r="B83" t="s">
        <v>349</v>
      </c>
      <c r="C83" t="s">
        <v>571</v>
      </c>
      <c r="D83">
        <v>90902</v>
      </c>
    </row>
    <row r="84" spans="1:4">
      <c r="A84" t="s">
        <v>635</v>
      </c>
      <c r="B84" t="s">
        <v>340</v>
      </c>
      <c r="C84" t="s">
        <v>613</v>
      </c>
      <c r="D84">
        <v>120103</v>
      </c>
    </row>
    <row r="85" spans="1:4">
      <c r="A85" t="s">
        <v>636</v>
      </c>
      <c r="B85" t="s">
        <v>348</v>
      </c>
      <c r="C85" t="s">
        <v>580</v>
      </c>
      <c r="D85">
        <v>70710</v>
      </c>
    </row>
    <row r="86" spans="1:4">
      <c r="A86" t="s">
        <v>637</v>
      </c>
      <c r="B86" t="s">
        <v>344</v>
      </c>
      <c r="C86" t="s">
        <v>638</v>
      </c>
      <c r="D86">
        <v>50102</v>
      </c>
    </row>
    <row r="87" spans="1:4">
      <c r="A87" t="s">
        <v>639</v>
      </c>
      <c r="B87" t="s">
        <v>342</v>
      </c>
      <c r="C87" t="s">
        <v>630</v>
      </c>
      <c r="D87">
        <v>130303</v>
      </c>
    </row>
    <row r="88" spans="1:4">
      <c r="A88" t="s">
        <v>640</v>
      </c>
      <c r="B88" t="s">
        <v>350</v>
      </c>
      <c r="C88" t="s">
        <v>573</v>
      </c>
      <c r="D88">
        <v>40108</v>
      </c>
    </row>
    <row r="89" spans="1:4">
      <c r="A89" t="s">
        <v>541</v>
      </c>
      <c r="B89" t="s">
        <v>349</v>
      </c>
      <c r="C89" t="s">
        <v>641</v>
      </c>
      <c r="D89">
        <v>91007</v>
      </c>
    </row>
    <row r="90" spans="1:4">
      <c r="A90" t="s">
        <v>642</v>
      </c>
      <c r="B90" t="s">
        <v>348</v>
      </c>
      <c r="C90" t="s">
        <v>580</v>
      </c>
      <c r="D90">
        <v>70703</v>
      </c>
    </row>
    <row r="91" spans="1:4">
      <c r="A91" t="s">
        <v>643</v>
      </c>
      <c r="B91" t="s">
        <v>350</v>
      </c>
      <c r="C91" t="s">
        <v>617</v>
      </c>
      <c r="D91">
        <v>41003</v>
      </c>
    </row>
    <row r="92" spans="1:4">
      <c r="A92" t="s">
        <v>644</v>
      </c>
      <c r="B92" t="s">
        <v>346</v>
      </c>
      <c r="C92" t="s">
        <v>645</v>
      </c>
      <c r="D92">
        <v>20602</v>
      </c>
    </row>
    <row r="93" spans="1:4">
      <c r="A93" t="s">
        <v>644</v>
      </c>
      <c r="B93" t="s">
        <v>340</v>
      </c>
      <c r="C93" t="s">
        <v>432</v>
      </c>
      <c r="D93">
        <v>120708</v>
      </c>
    </row>
    <row r="94" spans="1:4">
      <c r="A94" t="s">
        <v>457</v>
      </c>
      <c r="B94" t="s">
        <v>349</v>
      </c>
      <c r="C94" t="s">
        <v>646</v>
      </c>
      <c r="D94">
        <v>90301</v>
      </c>
    </row>
    <row r="95" spans="1:4">
      <c r="A95" t="s">
        <v>443</v>
      </c>
      <c r="B95" t="s">
        <v>345</v>
      </c>
      <c r="C95" t="s">
        <v>559</v>
      </c>
      <c r="D95">
        <v>80502</v>
      </c>
    </row>
    <row r="96" spans="1:4">
      <c r="A96" t="s">
        <v>647</v>
      </c>
      <c r="B96" t="s">
        <v>346</v>
      </c>
      <c r="C96" t="s">
        <v>648</v>
      </c>
      <c r="D96">
        <v>20402</v>
      </c>
    </row>
    <row r="97" spans="1:4">
      <c r="A97" t="s">
        <v>420</v>
      </c>
      <c r="B97" t="s">
        <v>342</v>
      </c>
      <c r="C97" t="s">
        <v>630</v>
      </c>
      <c r="D97">
        <v>130301</v>
      </c>
    </row>
    <row r="98" spans="1:4">
      <c r="A98" t="s">
        <v>649</v>
      </c>
      <c r="B98" t="s">
        <v>349</v>
      </c>
      <c r="C98" t="s">
        <v>641</v>
      </c>
      <c r="D98">
        <v>91009</v>
      </c>
    </row>
    <row r="99" spans="1:4">
      <c r="A99" t="s">
        <v>650</v>
      </c>
      <c r="B99" t="s">
        <v>340</v>
      </c>
      <c r="C99" t="s">
        <v>651</v>
      </c>
      <c r="D99">
        <v>120202</v>
      </c>
    </row>
    <row r="100" spans="1:4">
      <c r="A100" t="s">
        <v>402</v>
      </c>
      <c r="B100" t="s">
        <v>341</v>
      </c>
      <c r="C100" t="s">
        <v>341</v>
      </c>
      <c r="D100">
        <v>30104</v>
      </c>
    </row>
    <row r="101" spans="1:4">
      <c r="A101" t="s">
        <v>652</v>
      </c>
      <c r="B101" t="s">
        <v>349</v>
      </c>
      <c r="C101" t="s">
        <v>592</v>
      </c>
      <c r="D101">
        <v>91104</v>
      </c>
    </row>
    <row r="102" spans="1:4">
      <c r="A102" t="s">
        <v>653</v>
      </c>
      <c r="B102" t="s">
        <v>349</v>
      </c>
      <c r="C102" t="s">
        <v>654</v>
      </c>
      <c r="D102">
        <v>90705</v>
      </c>
    </row>
    <row r="103" spans="1:4">
      <c r="A103" t="s">
        <v>655</v>
      </c>
      <c r="B103" t="s">
        <v>339</v>
      </c>
      <c r="C103" t="s">
        <v>339</v>
      </c>
      <c r="D103">
        <v>10103</v>
      </c>
    </row>
    <row r="104" spans="1:4">
      <c r="A104" t="s">
        <v>656</v>
      </c>
      <c r="B104" t="s">
        <v>349</v>
      </c>
      <c r="C104" t="s">
        <v>657</v>
      </c>
      <c r="D104">
        <v>90606</v>
      </c>
    </row>
    <row r="105" spans="1:4">
      <c r="A105" t="s">
        <v>658</v>
      </c>
      <c r="B105" t="s">
        <v>342</v>
      </c>
      <c r="C105" t="s">
        <v>630</v>
      </c>
      <c r="D105">
        <v>130304</v>
      </c>
    </row>
    <row r="106" spans="1:4">
      <c r="A106" t="s">
        <v>659</v>
      </c>
      <c r="B106" t="s">
        <v>340</v>
      </c>
      <c r="C106" t="s">
        <v>613</v>
      </c>
      <c r="D106">
        <v>120104</v>
      </c>
    </row>
    <row r="107" spans="1:4">
      <c r="A107" t="s">
        <v>660</v>
      </c>
      <c r="B107" t="s">
        <v>340</v>
      </c>
      <c r="C107" t="s">
        <v>578</v>
      </c>
      <c r="D107">
        <v>120304</v>
      </c>
    </row>
    <row r="108" spans="1:4">
      <c r="A108" t="s">
        <v>661</v>
      </c>
      <c r="B108" t="s">
        <v>349</v>
      </c>
      <c r="C108" t="s">
        <v>491</v>
      </c>
      <c r="D108">
        <v>90502</v>
      </c>
    </row>
    <row r="109" spans="1:4">
      <c r="A109" t="s">
        <v>662</v>
      </c>
      <c r="B109" t="s">
        <v>340</v>
      </c>
      <c r="C109" t="s">
        <v>613</v>
      </c>
      <c r="D109">
        <v>120105</v>
      </c>
    </row>
    <row r="110" spans="1:4">
      <c r="A110" t="s">
        <v>663</v>
      </c>
      <c r="B110" t="s">
        <v>340</v>
      </c>
      <c r="C110" t="s">
        <v>664</v>
      </c>
      <c r="D110">
        <v>120401</v>
      </c>
    </row>
    <row r="111" spans="1:4">
      <c r="A111" t="s">
        <v>665</v>
      </c>
      <c r="B111" t="s">
        <v>347</v>
      </c>
      <c r="C111" t="s">
        <v>666</v>
      </c>
      <c r="D111">
        <v>60402</v>
      </c>
    </row>
    <row r="112" spans="1:4">
      <c r="A112" t="s">
        <v>429</v>
      </c>
      <c r="B112" t="s">
        <v>340</v>
      </c>
      <c r="C112" t="s">
        <v>569</v>
      </c>
      <c r="D112">
        <v>120504</v>
      </c>
    </row>
    <row r="113" spans="1:4">
      <c r="A113" t="s">
        <v>562</v>
      </c>
      <c r="B113" t="s">
        <v>349</v>
      </c>
      <c r="C113" t="s">
        <v>646</v>
      </c>
      <c r="D113">
        <v>90302</v>
      </c>
    </row>
    <row r="114" spans="1:4">
      <c r="A114" t="s">
        <v>667</v>
      </c>
      <c r="B114" t="s">
        <v>340</v>
      </c>
      <c r="C114" t="s">
        <v>578</v>
      </c>
      <c r="D114">
        <v>120305</v>
      </c>
    </row>
    <row r="115" spans="1:4">
      <c r="A115" t="s">
        <v>440</v>
      </c>
      <c r="B115" t="s">
        <v>350</v>
      </c>
      <c r="C115" t="s">
        <v>668</v>
      </c>
      <c r="D115">
        <v>41402</v>
      </c>
    </row>
    <row r="116" spans="1:4">
      <c r="A116" t="s">
        <v>374</v>
      </c>
      <c r="B116" t="s">
        <v>342</v>
      </c>
      <c r="C116" t="s">
        <v>587</v>
      </c>
      <c r="D116">
        <v>130108</v>
      </c>
    </row>
    <row r="117" spans="1:4">
      <c r="A117" t="s">
        <v>669</v>
      </c>
      <c r="B117" t="s">
        <v>350</v>
      </c>
      <c r="C117" t="s">
        <v>609</v>
      </c>
      <c r="D117">
        <v>41303</v>
      </c>
    </row>
    <row r="118" spans="1:4">
      <c r="A118" t="s">
        <v>670</v>
      </c>
      <c r="B118" t="s">
        <v>342</v>
      </c>
      <c r="C118" t="s">
        <v>608</v>
      </c>
      <c r="D118">
        <v>130401</v>
      </c>
    </row>
    <row r="119" spans="1:4">
      <c r="A119" t="s">
        <v>378</v>
      </c>
      <c r="B119" t="s">
        <v>339</v>
      </c>
      <c r="C119" t="s">
        <v>601</v>
      </c>
      <c r="D119">
        <v>10201</v>
      </c>
    </row>
    <row r="120" spans="1:4">
      <c r="A120" t="s">
        <v>638</v>
      </c>
      <c r="B120" t="s">
        <v>344</v>
      </c>
      <c r="C120" t="s">
        <v>638</v>
      </c>
      <c r="D120">
        <v>50103</v>
      </c>
    </row>
    <row r="121" spans="1:4">
      <c r="A121" t="s">
        <v>559</v>
      </c>
      <c r="B121" t="s">
        <v>347</v>
      </c>
      <c r="C121" t="s">
        <v>671</v>
      </c>
      <c r="D121">
        <v>60202</v>
      </c>
    </row>
    <row r="122" spans="1:4">
      <c r="A122" t="s">
        <v>382</v>
      </c>
      <c r="B122" t="s">
        <v>345</v>
      </c>
      <c r="C122" t="s">
        <v>559</v>
      </c>
      <c r="D122">
        <v>80501</v>
      </c>
    </row>
    <row r="123" spans="1:4">
      <c r="A123" t="s">
        <v>672</v>
      </c>
      <c r="B123" t="s">
        <v>342</v>
      </c>
      <c r="C123" t="s">
        <v>608</v>
      </c>
      <c r="D123">
        <v>130405</v>
      </c>
    </row>
    <row r="124" spans="1:4">
      <c r="A124" t="s">
        <v>433</v>
      </c>
      <c r="B124" t="s">
        <v>340</v>
      </c>
      <c r="C124" t="s">
        <v>578</v>
      </c>
      <c r="D124">
        <v>120301</v>
      </c>
    </row>
    <row r="125" spans="1:4">
      <c r="A125" t="s">
        <v>673</v>
      </c>
      <c r="B125" t="s">
        <v>346</v>
      </c>
      <c r="C125" t="s">
        <v>645</v>
      </c>
      <c r="D125">
        <v>20604</v>
      </c>
    </row>
    <row r="126" spans="1:4">
      <c r="A126" t="s">
        <v>479</v>
      </c>
      <c r="B126" t="s">
        <v>345</v>
      </c>
      <c r="C126" t="s">
        <v>619</v>
      </c>
      <c r="D126">
        <v>80601</v>
      </c>
    </row>
    <row r="127" spans="1:4">
      <c r="A127" t="s">
        <v>350</v>
      </c>
      <c r="B127" t="s">
        <v>350</v>
      </c>
      <c r="C127" t="s">
        <v>488</v>
      </c>
      <c r="D127">
        <v>40604</v>
      </c>
    </row>
    <row r="128" spans="1:4">
      <c r="A128" t="s">
        <v>674</v>
      </c>
      <c r="B128" t="s">
        <v>339</v>
      </c>
      <c r="C128" t="s">
        <v>595</v>
      </c>
      <c r="D128">
        <v>10301</v>
      </c>
    </row>
    <row r="129" spans="1:4">
      <c r="A129" t="s">
        <v>675</v>
      </c>
      <c r="B129" t="s">
        <v>349</v>
      </c>
      <c r="C129" t="s">
        <v>599</v>
      </c>
      <c r="D129">
        <v>90203</v>
      </c>
    </row>
    <row r="130" spans="1:4">
      <c r="A130" t="s">
        <v>517</v>
      </c>
      <c r="B130" t="s">
        <v>347</v>
      </c>
      <c r="C130" t="s">
        <v>676</v>
      </c>
      <c r="D130">
        <v>60101</v>
      </c>
    </row>
    <row r="131" spans="1:4">
      <c r="A131" t="s">
        <v>677</v>
      </c>
      <c r="B131" t="s">
        <v>347</v>
      </c>
      <c r="C131" t="s">
        <v>671</v>
      </c>
      <c r="D131">
        <v>60203</v>
      </c>
    </row>
    <row r="132" spans="1:4">
      <c r="A132" t="s">
        <v>678</v>
      </c>
      <c r="B132" t="s">
        <v>348</v>
      </c>
      <c r="C132" t="s">
        <v>593</v>
      </c>
      <c r="D132">
        <v>70405</v>
      </c>
    </row>
    <row r="133" spans="1:4">
      <c r="A133" t="s">
        <v>679</v>
      </c>
      <c r="B133" t="s">
        <v>347</v>
      </c>
      <c r="C133" t="s">
        <v>680</v>
      </c>
      <c r="D133">
        <v>60702</v>
      </c>
    </row>
    <row r="134" spans="1:4">
      <c r="A134" t="s">
        <v>681</v>
      </c>
      <c r="B134" t="s">
        <v>342</v>
      </c>
      <c r="C134" t="s">
        <v>630</v>
      </c>
      <c r="D134">
        <v>130305</v>
      </c>
    </row>
    <row r="135" spans="1:4">
      <c r="A135" t="s">
        <v>682</v>
      </c>
      <c r="B135" t="s">
        <v>342</v>
      </c>
      <c r="C135" t="s">
        <v>630</v>
      </c>
      <c r="D135">
        <v>130306</v>
      </c>
    </row>
    <row r="136" spans="1:4">
      <c r="A136" t="s">
        <v>683</v>
      </c>
      <c r="B136" t="s">
        <v>341</v>
      </c>
      <c r="C136" t="s">
        <v>341</v>
      </c>
      <c r="D136">
        <v>30105</v>
      </c>
    </row>
    <row r="137" spans="1:4">
      <c r="A137" t="s">
        <v>422</v>
      </c>
      <c r="B137" t="s">
        <v>684</v>
      </c>
      <c r="C137" t="s">
        <v>685</v>
      </c>
      <c r="D137">
        <v>110101</v>
      </c>
    </row>
    <row r="138" spans="1:4">
      <c r="A138" t="s">
        <v>686</v>
      </c>
      <c r="B138" t="s">
        <v>350</v>
      </c>
      <c r="C138" t="s">
        <v>488</v>
      </c>
      <c r="D138">
        <v>40603</v>
      </c>
    </row>
    <row r="139" spans="1:4">
      <c r="A139" t="s">
        <v>687</v>
      </c>
      <c r="B139" t="s">
        <v>339</v>
      </c>
      <c r="C139" t="s">
        <v>601</v>
      </c>
      <c r="D139">
        <v>10208</v>
      </c>
    </row>
    <row r="140" spans="1:4">
      <c r="A140" t="s">
        <v>346</v>
      </c>
      <c r="B140" t="s">
        <v>346</v>
      </c>
      <c r="C140" t="s">
        <v>645</v>
      </c>
      <c r="D140">
        <v>20603</v>
      </c>
    </row>
    <row r="141" spans="1:4">
      <c r="A141" t="s">
        <v>560</v>
      </c>
      <c r="B141" t="s">
        <v>341</v>
      </c>
      <c r="C141" t="s">
        <v>688</v>
      </c>
      <c r="D141">
        <v>30302</v>
      </c>
    </row>
    <row r="142" spans="1:4">
      <c r="A142" t="s">
        <v>689</v>
      </c>
      <c r="B142" t="s">
        <v>345</v>
      </c>
      <c r="C142" t="s">
        <v>559</v>
      </c>
      <c r="D142">
        <v>80507</v>
      </c>
    </row>
    <row r="143" spans="1:4">
      <c r="A143" t="s">
        <v>690</v>
      </c>
      <c r="B143" t="s">
        <v>344</v>
      </c>
      <c r="C143" t="s">
        <v>412</v>
      </c>
      <c r="D143">
        <v>50209</v>
      </c>
    </row>
    <row r="144" spans="1:4">
      <c r="A144" t="s">
        <v>691</v>
      </c>
      <c r="B144" t="s">
        <v>350</v>
      </c>
      <c r="C144" t="s">
        <v>590</v>
      </c>
      <c r="D144">
        <v>40303</v>
      </c>
    </row>
    <row r="145" spans="1:4">
      <c r="A145" t="s">
        <v>692</v>
      </c>
      <c r="B145" t="s">
        <v>349</v>
      </c>
      <c r="C145" t="s">
        <v>491</v>
      </c>
      <c r="D145">
        <v>90503</v>
      </c>
    </row>
    <row r="146" spans="1:4">
      <c r="A146" t="s">
        <v>692</v>
      </c>
      <c r="B146" t="s">
        <v>348</v>
      </c>
      <c r="C146" t="s">
        <v>593</v>
      </c>
      <c r="D146">
        <v>70404</v>
      </c>
    </row>
    <row r="147" spans="1:4">
      <c r="A147" t="s">
        <v>693</v>
      </c>
      <c r="B147" t="s">
        <v>349</v>
      </c>
      <c r="C147" t="s">
        <v>395</v>
      </c>
      <c r="D147">
        <v>90802</v>
      </c>
    </row>
    <row r="148" spans="1:4">
      <c r="A148" t="s">
        <v>694</v>
      </c>
      <c r="B148" t="s">
        <v>349</v>
      </c>
      <c r="C148" t="s">
        <v>657</v>
      </c>
      <c r="D148">
        <v>90607</v>
      </c>
    </row>
    <row r="149" spans="1:4">
      <c r="A149" t="s">
        <v>376</v>
      </c>
      <c r="B149" t="s">
        <v>341</v>
      </c>
      <c r="C149" t="s">
        <v>341</v>
      </c>
      <c r="D149">
        <v>30107</v>
      </c>
    </row>
    <row r="150" spans="1:4">
      <c r="A150" t="s">
        <v>431</v>
      </c>
      <c r="B150" t="s">
        <v>341</v>
      </c>
      <c r="C150" t="s">
        <v>341</v>
      </c>
      <c r="D150">
        <v>30115</v>
      </c>
    </row>
    <row r="151" spans="1:4">
      <c r="A151" t="s">
        <v>695</v>
      </c>
      <c r="B151" t="s">
        <v>341</v>
      </c>
      <c r="C151" t="s">
        <v>696</v>
      </c>
      <c r="D151">
        <v>30502</v>
      </c>
    </row>
    <row r="152" spans="1:4">
      <c r="A152" t="s">
        <v>697</v>
      </c>
      <c r="B152" t="s">
        <v>344</v>
      </c>
      <c r="C152" t="s">
        <v>571</v>
      </c>
      <c r="D152">
        <v>50314</v>
      </c>
    </row>
    <row r="153" spans="1:4">
      <c r="A153" t="s">
        <v>698</v>
      </c>
      <c r="B153" t="s">
        <v>350</v>
      </c>
      <c r="C153" t="s">
        <v>668</v>
      </c>
      <c r="D153">
        <v>41403</v>
      </c>
    </row>
    <row r="154" spans="1:4">
      <c r="A154" t="s">
        <v>398</v>
      </c>
      <c r="B154" t="s">
        <v>345</v>
      </c>
      <c r="C154" t="s">
        <v>345</v>
      </c>
      <c r="D154">
        <v>80805</v>
      </c>
    </row>
    <row r="155" spans="1:4">
      <c r="A155" t="s">
        <v>372</v>
      </c>
      <c r="B155" t="s">
        <v>350</v>
      </c>
      <c r="C155" t="s">
        <v>488</v>
      </c>
      <c r="D155">
        <v>40601</v>
      </c>
    </row>
    <row r="156" spans="1:4">
      <c r="A156" t="s">
        <v>434</v>
      </c>
      <c r="B156" t="s">
        <v>350</v>
      </c>
      <c r="C156" t="s">
        <v>488</v>
      </c>
      <c r="D156">
        <v>40611</v>
      </c>
    </row>
    <row r="157" spans="1:4">
      <c r="A157" t="s">
        <v>474</v>
      </c>
      <c r="B157" t="s">
        <v>350</v>
      </c>
      <c r="C157" t="s">
        <v>488</v>
      </c>
      <c r="D157">
        <v>40612</v>
      </c>
    </row>
    <row r="158" spans="1:4">
      <c r="A158" t="s">
        <v>699</v>
      </c>
      <c r="B158" t="s">
        <v>340</v>
      </c>
      <c r="C158" t="s">
        <v>578</v>
      </c>
      <c r="D158">
        <v>120313</v>
      </c>
    </row>
    <row r="159" spans="1:4">
      <c r="A159" t="s">
        <v>700</v>
      </c>
      <c r="B159" t="s">
        <v>340</v>
      </c>
      <c r="C159" t="s">
        <v>578</v>
      </c>
      <c r="D159">
        <v>120315</v>
      </c>
    </row>
    <row r="160" spans="1:4">
      <c r="A160" t="s">
        <v>701</v>
      </c>
      <c r="B160" t="s">
        <v>350</v>
      </c>
      <c r="C160" t="s">
        <v>573</v>
      </c>
      <c r="D160">
        <v>40102</v>
      </c>
    </row>
    <row r="161" spans="1:4">
      <c r="A161" t="s">
        <v>439</v>
      </c>
      <c r="B161" t="s">
        <v>350</v>
      </c>
      <c r="C161" t="s">
        <v>702</v>
      </c>
      <c r="D161">
        <v>40701</v>
      </c>
    </row>
    <row r="162" spans="1:4">
      <c r="A162" t="s">
        <v>703</v>
      </c>
      <c r="B162" t="s">
        <v>350</v>
      </c>
      <c r="C162" t="s">
        <v>617</v>
      </c>
      <c r="D162">
        <v>41007</v>
      </c>
    </row>
    <row r="163" spans="1:4">
      <c r="A163" t="s">
        <v>390</v>
      </c>
      <c r="B163" t="s">
        <v>345</v>
      </c>
      <c r="C163" t="s">
        <v>345</v>
      </c>
      <c r="D163">
        <v>80826</v>
      </c>
    </row>
    <row r="164" spans="1:4">
      <c r="A164" t="s">
        <v>704</v>
      </c>
      <c r="B164" t="s">
        <v>350</v>
      </c>
      <c r="C164" t="s">
        <v>702</v>
      </c>
      <c r="D164">
        <v>40702</v>
      </c>
    </row>
    <row r="165" spans="1:4">
      <c r="A165" t="s">
        <v>705</v>
      </c>
      <c r="B165" t="s">
        <v>349</v>
      </c>
      <c r="C165" t="s">
        <v>641</v>
      </c>
      <c r="D165">
        <v>91010</v>
      </c>
    </row>
    <row r="166" spans="1:4">
      <c r="A166" t="s">
        <v>706</v>
      </c>
      <c r="B166" t="s">
        <v>349</v>
      </c>
      <c r="C166" t="s">
        <v>571</v>
      </c>
      <c r="D166">
        <v>90903</v>
      </c>
    </row>
    <row r="167" spans="1:4">
      <c r="A167" t="s">
        <v>472</v>
      </c>
      <c r="B167" t="s">
        <v>342</v>
      </c>
      <c r="C167" t="s">
        <v>581</v>
      </c>
      <c r="D167">
        <v>130705</v>
      </c>
    </row>
    <row r="168" spans="1:4">
      <c r="A168" t="s">
        <v>707</v>
      </c>
      <c r="B168" t="s">
        <v>349</v>
      </c>
      <c r="C168" t="s">
        <v>646</v>
      </c>
      <c r="D168">
        <v>90307</v>
      </c>
    </row>
    <row r="169" spans="1:4">
      <c r="A169" t="s">
        <v>708</v>
      </c>
      <c r="B169" t="s">
        <v>340</v>
      </c>
      <c r="C169" t="s">
        <v>569</v>
      </c>
      <c r="D169">
        <v>120505</v>
      </c>
    </row>
    <row r="170" spans="1:4">
      <c r="A170" t="s">
        <v>533</v>
      </c>
      <c r="B170" t="s">
        <v>347</v>
      </c>
      <c r="C170" t="s">
        <v>709</v>
      </c>
      <c r="D170">
        <v>60604</v>
      </c>
    </row>
    <row r="171" spans="1:4">
      <c r="A171" t="s">
        <v>710</v>
      </c>
      <c r="B171" t="s">
        <v>349</v>
      </c>
      <c r="C171" t="s">
        <v>588</v>
      </c>
      <c r="D171">
        <v>90102</v>
      </c>
    </row>
    <row r="172" spans="1:4">
      <c r="A172" t="s">
        <v>711</v>
      </c>
      <c r="B172" t="s">
        <v>348</v>
      </c>
      <c r="C172" t="s">
        <v>580</v>
      </c>
      <c r="D172">
        <v>70704</v>
      </c>
    </row>
    <row r="173" spans="1:4">
      <c r="A173" t="s">
        <v>499</v>
      </c>
      <c r="B173" t="s">
        <v>350</v>
      </c>
      <c r="C173" t="s">
        <v>425</v>
      </c>
      <c r="D173">
        <v>40513</v>
      </c>
    </row>
    <row r="174" spans="1:4">
      <c r="A174" t="s">
        <v>712</v>
      </c>
      <c r="B174" t="s">
        <v>348</v>
      </c>
      <c r="C174" t="s">
        <v>580</v>
      </c>
      <c r="D174">
        <v>70705</v>
      </c>
    </row>
    <row r="175" spans="1:4">
      <c r="A175" t="s">
        <v>712</v>
      </c>
      <c r="B175" t="s">
        <v>349</v>
      </c>
      <c r="C175" t="s">
        <v>585</v>
      </c>
      <c r="D175">
        <v>91203</v>
      </c>
    </row>
    <row r="176" spans="1:4">
      <c r="A176" t="s">
        <v>712</v>
      </c>
      <c r="B176" t="s">
        <v>342</v>
      </c>
      <c r="C176" t="s">
        <v>630</v>
      </c>
      <c r="D176">
        <v>130307</v>
      </c>
    </row>
    <row r="177" spans="1:4">
      <c r="A177" t="s">
        <v>713</v>
      </c>
      <c r="B177" t="s">
        <v>347</v>
      </c>
      <c r="C177" t="s">
        <v>714</v>
      </c>
      <c r="D177">
        <v>60303</v>
      </c>
    </row>
    <row r="178" spans="1:4">
      <c r="A178" t="s">
        <v>715</v>
      </c>
      <c r="B178" t="s">
        <v>348</v>
      </c>
      <c r="C178" t="s">
        <v>716</v>
      </c>
      <c r="D178">
        <v>70602</v>
      </c>
    </row>
    <row r="179" spans="1:4">
      <c r="A179" t="s">
        <v>717</v>
      </c>
      <c r="B179" t="s">
        <v>346</v>
      </c>
      <c r="C179" t="s">
        <v>648</v>
      </c>
      <c r="D179">
        <v>20403</v>
      </c>
    </row>
    <row r="180" spans="1:4">
      <c r="A180" t="s">
        <v>718</v>
      </c>
      <c r="B180" t="s">
        <v>347</v>
      </c>
      <c r="C180" t="s">
        <v>714</v>
      </c>
      <c r="D180">
        <v>60302</v>
      </c>
    </row>
    <row r="181" spans="1:4">
      <c r="A181" t="s">
        <v>719</v>
      </c>
      <c r="B181" t="s">
        <v>348</v>
      </c>
      <c r="C181" t="s">
        <v>452</v>
      </c>
      <c r="D181">
        <v>70204</v>
      </c>
    </row>
    <row r="182" spans="1:4">
      <c r="A182" t="s">
        <v>720</v>
      </c>
      <c r="B182" t="s">
        <v>347</v>
      </c>
      <c r="C182" t="s">
        <v>714</v>
      </c>
      <c r="D182">
        <v>60304</v>
      </c>
    </row>
    <row r="183" spans="1:4">
      <c r="A183" t="s">
        <v>720</v>
      </c>
      <c r="B183" t="s">
        <v>348</v>
      </c>
      <c r="C183" t="s">
        <v>593</v>
      </c>
      <c r="D183">
        <v>70406</v>
      </c>
    </row>
    <row r="184" spans="1:4">
      <c r="A184" t="s">
        <v>721</v>
      </c>
      <c r="B184" t="s">
        <v>346</v>
      </c>
      <c r="C184" t="s">
        <v>583</v>
      </c>
      <c r="D184">
        <v>20203</v>
      </c>
    </row>
    <row r="185" spans="1:4">
      <c r="A185" t="s">
        <v>357</v>
      </c>
      <c r="B185" t="s">
        <v>345</v>
      </c>
      <c r="C185" t="s">
        <v>345</v>
      </c>
      <c r="D185">
        <v>80802</v>
      </c>
    </row>
    <row r="186" spans="1:4">
      <c r="A186" t="s">
        <v>722</v>
      </c>
      <c r="B186" t="s">
        <v>347</v>
      </c>
      <c r="C186" t="s">
        <v>709</v>
      </c>
      <c r="D186">
        <v>60606</v>
      </c>
    </row>
    <row r="187" spans="1:4">
      <c r="A187" t="s">
        <v>723</v>
      </c>
      <c r="B187" t="s">
        <v>348</v>
      </c>
      <c r="C187" t="s">
        <v>452</v>
      </c>
      <c r="D187">
        <v>70205</v>
      </c>
    </row>
    <row r="188" spans="1:4">
      <c r="A188" t="s">
        <v>724</v>
      </c>
      <c r="B188" t="s">
        <v>349</v>
      </c>
      <c r="C188" t="s">
        <v>599</v>
      </c>
      <c r="D188">
        <v>90204</v>
      </c>
    </row>
    <row r="189" spans="1:4">
      <c r="A189" t="s">
        <v>410</v>
      </c>
      <c r="B189" t="s">
        <v>342</v>
      </c>
      <c r="C189" t="s">
        <v>581</v>
      </c>
      <c r="D189">
        <v>130706</v>
      </c>
    </row>
    <row r="190" spans="1:4">
      <c r="A190" t="s">
        <v>410</v>
      </c>
      <c r="B190" t="s">
        <v>346</v>
      </c>
      <c r="C190" t="s">
        <v>645</v>
      </c>
      <c r="D190">
        <v>20605</v>
      </c>
    </row>
    <row r="191" spans="1:4">
      <c r="A191" t="s">
        <v>725</v>
      </c>
      <c r="B191" t="s">
        <v>346</v>
      </c>
      <c r="C191" t="s">
        <v>726</v>
      </c>
      <c r="D191">
        <v>20502</v>
      </c>
    </row>
    <row r="192" spans="1:4">
      <c r="A192" t="s">
        <v>727</v>
      </c>
      <c r="B192" t="s">
        <v>348</v>
      </c>
      <c r="C192" t="s">
        <v>580</v>
      </c>
      <c r="D192">
        <v>70706</v>
      </c>
    </row>
    <row r="193" spans="1:4">
      <c r="A193" t="s">
        <v>546</v>
      </c>
      <c r="B193" t="s">
        <v>346</v>
      </c>
      <c r="C193" t="s">
        <v>572</v>
      </c>
      <c r="D193">
        <v>20102</v>
      </c>
    </row>
    <row r="194" spans="1:4">
      <c r="A194" t="s">
        <v>546</v>
      </c>
      <c r="B194" t="s">
        <v>350</v>
      </c>
      <c r="C194" t="s">
        <v>609</v>
      </c>
      <c r="D194">
        <v>41304</v>
      </c>
    </row>
    <row r="195" spans="1:4">
      <c r="A195" t="s">
        <v>728</v>
      </c>
      <c r="B195" t="s">
        <v>349</v>
      </c>
      <c r="C195" t="s">
        <v>571</v>
      </c>
      <c r="D195">
        <v>90904</v>
      </c>
    </row>
    <row r="196" spans="1:4">
      <c r="A196" t="s">
        <v>729</v>
      </c>
      <c r="B196" t="s">
        <v>348</v>
      </c>
      <c r="C196" t="s">
        <v>348</v>
      </c>
      <c r="D196">
        <v>70315</v>
      </c>
    </row>
    <row r="197" spans="1:4">
      <c r="A197" t="s">
        <v>436</v>
      </c>
      <c r="B197" t="s">
        <v>339</v>
      </c>
      <c r="C197" t="s">
        <v>601</v>
      </c>
      <c r="D197">
        <v>10206</v>
      </c>
    </row>
    <row r="198" spans="1:4">
      <c r="A198" t="s">
        <v>730</v>
      </c>
      <c r="B198" t="s">
        <v>348</v>
      </c>
      <c r="C198" t="s">
        <v>731</v>
      </c>
      <c r="D198">
        <v>70102</v>
      </c>
    </row>
    <row r="199" spans="1:4">
      <c r="A199" t="s">
        <v>732</v>
      </c>
      <c r="B199" t="s">
        <v>342</v>
      </c>
      <c r="C199" t="s">
        <v>561</v>
      </c>
      <c r="D199">
        <v>130902</v>
      </c>
    </row>
    <row r="200" spans="1:4">
      <c r="A200" t="s">
        <v>483</v>
      </c>
      <c r="B200" t="s">
        <v>341</v>
      </c>
      <c r="C200" t="s">
        <v>566</v>
      </c>
      <c r="D200">
        <v>30203</v>
      </c>
    </row>
    <row r="201" spans="1:4">
      <c r="A201" t="s">
        <v>733</v>
      </c>
      <c r="B201" t="s">
        <v>341</v>
      </c>
      <c r="C201" t="s">
        <v>688</v>
      </c>
      <c r="D201">
        <v>30303</v>
      </c>
    </row>
    <row r="202" spans="1:4">
      <c r="A202" t="s">
        <v>733</v>
      </c>
      <c r="B202" t="s">
        <v>348</v>
      </c>
      <c r="C202" t="s">
        <v>348</v>
      </c>
      <c r="D202">
        <v>70302</v>
      </c>
    </row>
    <row r="203" spans="1:4">
      <c r="A203" t="s">
        <v>557</v>
      </c>
      <c r="B203" t="s">
        <v>346</v>
      </c>
      <c r="C203" t="s">
        <v>734</v>
      </c>
      <c r="D203">
        <v>20302</v>
      </c>
    </row>
    <row r="204" spans="1:4">
      <c r="A204" t="s">
        <v>735</v>
      </c>
      <c r="B204" t="s">
        <v>348</v>
      </c>
      <c r="C204" t="s">
        <v>731</v>
      </c>
      <c r="D204">
        <v>70109</v>
      </c>
    </row>
    <row r="205" spans="1:4">
      <c r="A205" t="s">
        <v>736</v>
      </c>
      <c r="B205" t="s">
        <v>346</v>
      </c>
      <c r="C205" t="s">
        <v>572</v>
      </c>
      <c r="D205">
        <v>20108</v>
      </c>
    </row>
    <row r="206" spans="1:4">
      <c r="A206" t="s">
        <v>513</v>
      </c>
      <c r="B206" t="s">
        <v>349</v>
      </c>
      <c r="C206" t="s">
        <v>539</v>
      </c>
      <c r="D206">
        <v>90407</v>
      </c>
    </row>
    <row r="207" spans="1:4">
      <c r="A207" t="s">
        <v>513</v>
      </c>
      <c r="B207" t="s">
        <v>342</v>
      </c>
      <c r="C207" t="s">
        <v>561</v>
      </c>
      <c r="D207">
        <v>130903</v>
      </c>
    </row>
    <row r="208" spans="1:4">
      <c r="A208" t="s">
        <v>737</v>
      </c>
      <c r="B208" t="s">
        <v>342</v>
      </c>
      <c r="C208" t="s">
        <v>608</v>
      </c>
      <c r="D208">
        <v>130406</v>
      </c>
    </row>
    <row r="209" spans="1:4">
      <c r="A209" t="s">
        <v>738</v>
      </c>
      <c r="B209" t="s">
        <v>347</v>
      </c>
      <c r="C209" t="s">
        <v>680</v>
      </c>
      <c r="D209">
        <v>60704</v>
      </c>
    </row>
    <row r="210" spans="1:4">
      <c r="A210" t="s">
        <v>739</v>
      </c>
      <c r="B210" t="s">
        <v>345</v>
      </c>
      <c r="C210" t="s">
        <v>559</v>
      </c>
      <c r="D210">
        <v>80504</v>
      </c>
    </row>
    <row r="211" spans="1:4">
      <c r="A211" t="s">
        <v>740</v>
      </c>
      <c r="B211" t="s">
        <v>348</v>
      </c>
      <c r="C211" t="s">
        <v>731</v>
      </c>
      <c r="D211">
        <v>70103</v>
      </c>
    </row>
    <row r="212" spans="1:4">
      <c r="A212" t="s">
        <v>741</v>
      </c>
      <c r="B212" t="s">
        <v>348</v>
      </c>
      <c r="C212" t="s">
        <v>452</v>
      </c>
      <c r="D212">
        <v>70206</v>
      </c>
    </row>
    <row r="213" spans="1:4">
      <c r="A213" t="s">
        <v>558</v>
      </c>
      <c r="B213" t="s">
        <v>349</v>
      </c>
      <c r="C213" t="s">
        <v>592</v>
      </c>
      <c r="D213">
        <v>91105</v>
      </c>
    </row>
    <row r="214" spans="1:4">
      <c r="A214" t="s">
        <v>742</v>
      </c>
      <c r="B214" t="s">
        <v>349</v>
      </c>
      <c r="C214" t="s">
        <v>491</v>
      </c>
      <c r="D214">
        <v>90504</v>
      </c>
    </row>
    <row r="215" spans="1:4">
      <c r="A215" t="s">
        <v>743</v>
      </c>
      <c r="B215" t="s">
        <v>348</v>
      </c>
      <c r="C215" t="s">
        <v>452</v>
      </c>
      <c r="D215">
        <v>70207</v>
      </c>
    </row>
    <row r="216" spans="1:4">
      <c r="A216" t="s">
        <v>744</v>
      </c>
      <c r="B216" t="s">
        <v>350</v>
      </c>
      <c r="C216" t="s">
        <v>745</v>
      </c>
      <c r="D216">
        <v>40902</v>
      </c>
    </row>
    <row r="217" spans="1:4">
      <c r="A217" t="s">
        <v>746</v>
      </c>
      <c r="B217" t="s">
        <v>347</v>
      </c>
      <c r="C217" t="s">
        <v>709</v>
      </c>
      <c r="D217">
        <v>60603</v>
      </c>
    </row>
    <row r="218" spans="1:4">
      <c r="A218" t="s">
        <v>747</v>
      </c>
      <c r="B218" t="s">
        <v>346</v>
      </c>
      <c r="C218" t="s">
        <v>726</v>
      </c>
      <c r="D218">
        <v>20503</v>
      </c>
    </row>
    <row r="219" spans="1:4">
      <c r="A219" t="s">
        <v>748</v>
      </c>
      <c r="B219" t="s">
        <v>349</v>
      </c>
      <c r="C219" t="s">
        <v>571</v>
      </c>
      <c r="D219">
        <v>90905</v>
      </c>
    </row>
    <row r="220" spans="1:4">
      <c r="A220" t="s">
        <v>749</v>
      </c>
      <c r="B220" t="s">
        <v>340</v>
      </c>
      <c r="C220" t="s">
        <v>569</v>
      </c>
      <c r="D220">
        <v>120506</v>
      </c>
    </row>
    <row r="221" spans="1:4">
      <c r="A221" t="s">
        <v>750</v>
      </c>
      <c r="B221" t="s">
        <v>347</v>
      </c>
      <c r="C221" t="s">
        <v>709</v>
      </c>
      <c r="D221">
        <v>60605</v>
      </c>
    </row>
    <row r="222" spans="1:4">
      <c r="A222" t="s">
        <v>750</v>
      </c>
      <c r="B222" t="s">
        <v>348</v>
      </c>
      <c r="C222" t="s">
        <v>452</v>
      </c>
      <c r="D222">
        <v>70208</v>
      </c>
    </row>
    <row r="223" spans="1:4">
      <c r="A223" t="s">
        <v>535</v>
      </c>
      <c r="B223" t="s">
        <v>340</v>
      </c>
      <c r="C223" t="s">
        <v>569</v>
      </c>
      <c r="D223">
        <v>120510</v>
      </c>
    </row>
    <row r="224" spans="1:4">
      <c r="A224" t="s">
        <v>751</v>
      </c>
      <c r="B224" t="s">
        <v>346</v>
      </c>
      <c r="C224" t="s">
        <v>726</v>
      </c>
      <c r="D224">
        <v>20504</v>
      </c>
    </row>
    <row r="225" spans="1:4">
      <c r="A225" t="s">
        <v>752</v>
      </c>
      <c r="B225" t="s">
        <v>349</v>
      </c>
      <c r="C225" t="s">
        <v>646</v>
      </c>
      <c r="D225">
        <v>90303</v>
      </c>
    </row>
    <row r="226" spans="1:4">
      <c r="A226" t="s">
        <v>444</v>
      </c>
      <c r="B226" t="s">
        <v>340</v>
      </c>
      <c r="C226" t="s">
        <v>569</v>
      </c>
      <c r="D226">
        <v>120507</v>
      </c>
    </row>
    <row r="227" spans="1:4">
      <c r="A227" t="s">
        <v>753</v>
      </c>
      <c r="B227" t="s">
        <v>340</v>
      </c>
      <c r="C227" t="s">
        <v>569</v>
      </c>
      <c r="D227">
        <v>120511</v>
      </c>
    </row>
    <row r="228" spans="1:4">
      <c r="A228" t="s">
        <v>754</v>
      </c>
      <c r="B228" t="s">
        <v>350</v>
      </c>
      <c r="C228" t="s">
        <v>745</v>
      </c>
      <c r="D228">
        <v>40903</v>
      </c>
    </row>
    <row r="229" spans="1:4">
      <c r="A229" t="s">
        <v>755</v>
      </c>
      <c r="B229" t="s">
        <v>346</v>
      </c>
      <c r="C229" t="s">
        <v>734</v>
      </c>
      <c r="D229">
        <v>20303</v>
      </c>
    </row>
    <row r="230" spans="1:4">
      <c r="A230" t="s">
        <v>755</v>
      </c>
      <c r="B230" t="s">
        <v>349</v>
      </c>
      <c r="C230" t="s">
        <v>599</v>
      </c>
      <c r="D230">
        <v>90205</v>
      </c>
    </row>
    <row r="231" spans="1:4">
      <c r="A231" t="s">
        <v>756</v>
      </c>
      <c r="B231" t="s">
        <v>349</v>
      </c>
      <c r="C231" t="s">
        <v>491</v>
      </c>
      <c r="D231">
        <v>90505</v>
      </c>
    </row>
    <row r="232" spans="1:4">
      <c r="A232" t="s">
        <v>757</v>
      </c>
      <c r="B232" t="s">
        <v>350</v>
      </c>
      <c r="C232" t="s">
        <v>745</v>
      </c>
      <c r="D232">
        <v>40904</v>
      </c>
    </row>
    <row r="233" spans="1:4">
      <c r="A233" t="s">
        <v>758</v>
      </c>
      <c r="B233" t="s">
        <v>344</v>
      </c>
      <c r="C233" t="s">
        <v>412</v>
      </c>
      <c r="D233">
        <v>50201</v>
      </c>
    </row>
    <row r="234" spans="1:4">
      <c r="A234" t="s">
        <v>759</v>
      </c>
      <c r="B234" t="s">
        <v>346</v>
      </c>
      <c r="C234" t="s">
        <v>583</v>
      </c>
      <c r="D234">
        <v>20204</v>
      </c>
    </row>
    <row r="235" spans="1:4">
      <c r="A235" t="s">
        <v>531</v>
      </c>
      <c r="B235" t="s">
        <v>347</v>
      </c>
      <c r="C235" t="s">
        <v>680</v>
      </c>
      <c r="D235">
        <v>60703</v>
      </c>
    </row>
    <row r="236" spans="1:4">
      <c r="A236" t="s">
        <v>531</v>
      </c>
      <c r="B236" t="s">
        <v>349</v>
      </c>
      <c r="C236" t="s">
        <v>491</v>
      </c>
      <c r="D236">
        <v>90506</v>
      </c>
    </row>
    <row r="237" spans="1:4">
      <c r="A237" t="s">
        <v>760</v>
      </c>
      <c r="B237" t="s">
        <v>346</v>
      </c>
      <c r="C237" t="s">
        <v>572</v>
      </c>
      <c r="D237">
        <v>20103</v>
      </c>
    </row>
    <row r="238" spans="1:4">
      <c r="A238" t="s">
        <v>761</v>
      </c>
      <c r="B238" t="s">
        <v>339</v>
      </c>
      <c r="C238" t="s">
        <v>601</v>
      </c>
      <c r="D238">
        <v>10214</v>
      </c>
    </row>
    <row r="239" spans="1:4">
      <c r="A239" t="s">
        <v>762</v>
      </c>
      <c r="B239" t="s">
        <v>350</v>
      </c>
      <c r="C239" t="s">
        <v>573</v>
      </c>
      <c r="D239">
        <v>40103</v>
      </c>
    </row>
    <row r="240" spans="1:4">
      <c r="A240" t="s">
        <v>511</v>
      </c>
      <c r="B240" t="s">
        <v>339</v>
      </c>
      <c r="C240" t="s">
        <v>601</v>
      </c>
      <c r="D240">
        <v>10204</v>
      </c>
    </row>
    <row r="241" spans="1:4">
      <c r="A241" t="s">
        <v>763</v>
      </c>
      <c r="B241" t="s">
        <v>347</v>
      </c>
      <c r="C241" t="s">
        <v>666</v>
      </c>
      <c r="D241">
        <v>60406</v>
      </c>
    </row>
    <row r="242" spans="1:4">
      <c r="A242" t="s">
        <v>764</v>
      </c>
      <c r="B242" t="s">
        <v>347</v>
      </c>
      <c r="C242" t="s">
        <v>671</v>
      </c>
      <c r="D242">
        <v>60204</v>
      </c>
    </row>
    <row r="243" spans="1:4">
      <c r="A243" t="s">
        <v>494</v>
      </c>
      <c r="B243" t="s">
        <v>346</v>
      </c>
      <c r="C243" t="s">
        <v>583</v>
      </c>
      <c r="D243">
        <v>20205</v>
      </c>
    </row>
    <row r="244" spans="1:4">
      <c r="A244" t="s">
        <v>765</v>
      </c>
      <c r="B244" t="s">
        <v>340</v>
      </c>
      <c r="C244" t="s">
        <v>613</v>
      </c>
      <c r="D244">
        <v>120106</v>
      </c>
    </row>
    <row r="245" spans="1:4">
      <c r="A245" t="s">
        <v>766</v>
      </c>
      <c r="B245" t="s">
        <v>347</v>
      </c>
      <c r="C245" t="s">
        <v>666</v>
      </c>
      <c r="D245">
        <v>60408</v>
      </c>
    </row>
    <row r="246" spans="1:4">
      <c r="A246" t="s">
        <v>365</v>
      </c>
      <c r="B246" t="s">
        <v>345</v>
      </c>
      <c r="C246" t="s">
        <v>345</v>
      </c>
      <c r="D246">
        <v>80823</v>
      </c>
    </row>
    <row r="247" spans="1:4">
      <c r="A247" t="s">
        <v>767</v>
      </c>
      <c r="B247" t="s">
        <v>348</v>
      </c>
      <c r="C247" t="s">
        <v>593</v>
      </c>
      <c r="D247">
        <v>70407</v>
      </c>
    </row>
    <row r="248" spans="1:4">
      <c r="A248" t="s">
        <v>768</v>
      </c>
      <c r="B248" t="s">
        <v>342</v>
      </c>
      <c r="C248" t="s">
        <v>581</v>
      </c>
      <c r="D248">
        <v>130707</v>
      </c>
    </row>
    <row r="249" spans="1:4">
      <c r="A249" t="s">
        <v>769</v>
      </c>
      <c r="B249" t="s">
        <v>339</v>
      </c>
      <c r="C249" t="s">
        <v>601</v>
      </c>
      <c r="D249">
        <v>10216</v>
      </c>
    </row>
    <row r="250" spans="1:4">
      <c r="A250" t="s">
        <v>770</v>
      </c>
      <c r="B250" t="s">
        <v>339</v>
      </c>
      <c r="C250" t="s">
        <v>601</v>
      </c>
      <c r="D250">
        <v>10215</v>
      </c>
    </row>
    <row r="251" spans="1:4">
      <c r="A251" t="s">
        <v>771</v>
      </c>
      <c r="B251" t="s">
        <v>339</v>
      </c>
      <c r="C251" t="s">
        <v>601</v>
      </c>
      <c r="D251">
        <v>10217</v>
      </c>
    </row>
    <row r="252" spans="1:4">
      <c r="A252" t="s">
        <v>772</v>
      </c>
      <c r="B252" t="s">
        <v>348</v>
      </c>
      <c r="C252" t="s">
        <v>580</v>
      </c>
      <c r="D252">
        <v>70707</v>
      </c>
    </row>
    <row r="253" spans="1:4">
      <c r="A253" t="s">
        <v>484</v>
      </c>
      <c r="B253" t="s">
        <v>344</v>
      </c>
      <c r="C253" t="s">
        <v>638</v>
      </c>
      <c r="D253">
        <v>50104</v>
      </c>
    </row>
    <row r="254" spans="1:4">
      <c r="A254" t="s">
        <v>773</v>
      </c>
      <c r="B254" t="s">
        <v>349</v>
      </c>
      <c r="C254" t="s">
        <v>571</v>
      </c>
      <c r="D254">
        <v>90906</v>
      </c>
    </row>
    <row r="255" spans="1:4">
      <c r="A255" t="s">
        <v>774</v>
      </c>
      <c r="B255" t="s">
        <v>341</v>
      </c>
      <c r="C255" t="s">
        <v>688</v>
      </c>
      <c r="D255">
        <v>30304</v>
      </c>
    </row>
    <row r="256" spans="1:4">
      <c r="A256" t="s">
        <v>775</v>
      </c>
      <c r="B256" t="s">
        <v>349</v>
      </c>
      <c r="C256" t="s">
        <v>657</v>
      </c>
      <c r="D256">
        <v>90602</v>
      </c>
    </row>
    <row r="257" spans="1:4">
      <c r="A257" t="s">
        <v>776</v>
      </c>
      <c r="B257" t="s">
        <v>350</v>
      </c>
      <c r="C257" t="s">
        <v>425</v>
      </c>
      <c r="D257">
        <v>40505</v>
      </c>
    </row>
    <row r="258" spans="1:4">
      <c r="A258" t="s">
        <v>777</v>
      </c>
      <c r="B258" t="s">
        <v>345</v>
      </c>
      <c r="C258" t="s">
        <v>619</v>
      </c>
      <c r="D258">
        <v>80603</v>
      </c>
    </row>
    <row r="259" spans="1:4">
      <c r="A259" t="s">
        <v>778</v>
      </c>
      <c r="B259" t="s">
        <v>350</v>
      </c>
      <c r="C259" t="s">
        <v>590</v>
      </c>
      <c r="D259">
        <v>40304</v>
      </c>
    </row>
    <row r="260" spans="1:4">
      <c r="A260" t="s">
        <v>493</v>
      </c>
      <c r="B260" t="s">
        <v>339</v>
      </c>
      <c r="C260" t="s">
        <v>601</v>
      </c>
      <c r="D260">
        <v>10203</v>
      </c>
    </row>
    <row r="261" spans="1:4">
      <c r="A261" t="s">
        <v>779</v>
      </c>
      <c r="B261" t="s">
        <v>350</v>
      </c>
      <c r="C261" t="s">
        <v>488</v>
      </c>
      <c r="D261">
        <v>40605</v>
      </c>
    </row>
    <row r="262" spans="1:4">
      <c r="A262" t="s">
        <v>389</v>
      </c>
      <c r="B262" t="s">
        <v>342</v>
      </c>
      <c r="C262" t="s">
        <v>581</v>
      </c>
      <c r="D262">
        <v>130708</v>
      </c>
    </row>
    <row r="263" spans="1:4">
      <c r="A263" t="s">
        <v>448</v>
      </c>
      <c r="B263" t="s">
        <v>350</v>
      </c>
      <c r="C263" t="s">
        <v>448</v>
      </c>
      <c r="D263">
        <v>40801</v>
      </c>
    </row>
    <row r="264" spans="1:4">
      <c r="A264" t="s">
        <v>780</v>
      </c>
      <c r="B264" t="s">
        <v>348</v>
      </c>
      <c r="C264" t="s">
        <v>580</v>
      </c>
      <c r="D264">
        <v>70708</v>
      </c>
    </row>
    <row r="265" spans="1:4">
      <c r="A265" t="s">
        <v>781</v>
      </c>
      <c r="B265" t="s">
        <v>348</v>
      </c>
      <c r="C265" t="s">
        <v>731</v>
      </c>
      <c r="D265">
        <v>70101</v>
      </c>
    </row>
    <row r="266" spans="1:4">
      <c r="A266" t="s">
        <v>782</v>
      </c>
      <c r="B266" t="s">
        <v>348</v>
      </c>
      <c r="C266" t="s">
        <v>731</v>
      </c>
      <c r="D266">
        <v>70104</v>
      </c>
    </row>
    <row r="267" spans="1:4">
      <c r="A267" t="s">
        <v>783</v>
      </c>
      <c r="B267" t="s">
        <v>350</v>
      </c>
      <c r="C267" t="s">
        <v>573</v>
      </c>
      <c r="D267">
        <v>40104</v>
      </c>
    </row>
    <row r="268" spans="1:4">
      <c r="A268" t="s">
        <v>783</v>
      </c>
      <c r="B268" t="s">
        <v>349</v>
      </c>
      <c r="C268" t="s">
        <v>592</v>
      </c>
      <c r="D268">
        <v>91106</v>
      </c>
    </row>
    <row r="269" spans="1:4">
      <c r="A269" t="s">
        <v>784</v>
      </c>
      <c r="B269" t="s">
        <v>350</v>
      </c>
      <c r="C269" t="s">
        <v>590</v>
      </c>
      <c r="D269">
        <v>40305</v>
      </c>
    </row>
    <row r="270" spans="1:4">
      <c r="A270" t="s">
        <v>785</v>
      </c>
      <c r="B270" t="s">
        <v>342</v>
      </c>
      <c r="C270" t="s">
        <v>561</v>
      </c>
      <c r="D270">
        <v>130904</v>
      </c>
    </row>
    <row r="271" spans="1:4">
      <c r="A271" t="s">
        <v>785</v>
      </c>
      <c r="B271" t="s">
        <v>340</v>
      </c>
      <c r="C271" t="s">
        <v>569</v>
      </c>
      <c r="D271">
        <v>120508</v>
      </c>
    </row>
    <row r="272" spans="1:4">
      <c r="A272" t="s">
        <v>545</v>
      </c>
      <c r="B272" t="s">
        <v>340</v>
      </c>
      <c r="C272" t="s">
        <v>569</v>
      </c>
      <c r="D272">
        <v>120509</v>
      </c>
    </row>
    <row r="273" spans="1:4">
      <c r="A273" t="s">
        <v>786</v>
      </c>
      <c r="B273" t="s">
        <v>346</v>
      </c>
      <c r="C273" t="s">
        <v>648</v>
      </c>
      <c r="D273">
        <v>20404</v>
      </c>
    </row>
    <row r="274" spans="1:4">
      <c r="A274" t="s">
        <v>787</v>
      </c>
      <c r="B274" t="s">
        <v>340</v>
      </c>
      <c r="C274" t="s">
        <v>623</v>
      </c>
      <c r="D274">
        <v>120803</v>
      </c>
    </row>
    <row r="275" spans="1:4">
      <c r="A275" t="s">
        <v>788</v>
      </c>
      <c r="B275" t="s">
        <v>340</v>
      </c>
      <c r="C275" t="s">
        <v>381</v>
      </c>
      <c r="D275">
        <v>120604</v>
      </c>
    </row>
    <row r="276" spans="1:4">
      <c r="A276" t="s">
        <v>462</v>
      </c>
      <c r="B276" t="s">
        <v>340</v>
      </c>
      <c r="C276" t="s">
        <v>664</v>
      </c>
      <c r="D276">
        <v>120402</v>
      </c>
    </row>
    <row r="277" spans="1:4">
      <c r="A277" t="s">
        <v>789</v>
      </c>
      <c r="B277" t="s">
        <v>340</v>
      </c>
      <c r="C277" t="s">
        <v>651</v>
      </c>
      <c r="D277">
        <v>120203</v>
      </c>
    </row>
    <row r="278" spans="1:4">
      <c r="A278" t="s">
        <v>790</v>
      </c>
      <c r="B278" t="s">
        <v>340</v>
      </c>
      <c r="C278" t="s">
        <v>651</v>
      </c>
      <c r="D278">
        <v>120204</v>
      </c>
    </row>
    <row r="279" spans="1:4">
      <c r="A279" t="s">
        <v>791</v>
      </c>
      <c r="B279" t="s">
        <v>340</v>
      </c>
      <c r="C279" t="s">
        <v>651</v>
      </c>
      <c r="D279">
        <v>120205</v>
      </c>
    </row>
    <row r="280" spans="1:4">
      <c r="A280" t="s">
        <v>792</v>
      </c>
      <c r="B280" t="s">
        <v>340</v>
      </c>
      <c r="C280" t="s">
        <v>651</v>
      </c>
      <c r="D280">
        <v>120206</v>
      </c>
    </row>
    <row r="281" spans="1:4">
      <c r="A281" t="s">
        <v>793</v>
      </c>
      <c r="B281" t="s">
        <v>340</v>
      </c>
      <c r="C281" t="s">
        <v>651</v>
      </c>
      <c r="D281">
        <v>120201</v>
      </c>
    </row>
    <row r="282" spans="1:4">
      <c r="A282" t="s">
        <v>347</v>
      </c>
      <c r="B282" t="s">
        <v>342</v>
      </c>
      <c r="C282" t="s">
        <v>581</v>
      </c>
      <c r="D282">
        <v>130709</v>
      </c>
    </row>
    <row r="283" spans="1:4">
      <c r="A283" t="s">
        <v>794</v>
      </c>
      <c r="B283" t="s">
        <v>349</v>
      </c>
      <c r="C283" t="s">
        <v>592</v>
      </c>
      <c r="D283">
        <v>91111</v>
      </c>
    </row>
    <row r="284" spans="1:4">
      <c r="A284" t="s">
        <v>547</v>
      </c>
      <c r="B284" t="s">
        <v>350</v>
      </c>
      <c r="C284" t="s">
        <v>612</v>
      </c>
      <c r="D284">
        <v>41201</v>
      </c>
    </row>
    <row r="285" spans="1:4">
      <c r="A285" t="s">
        <v>795</v>
      </c>
      <c r="B285" t="s">
        <v>350</v>
      </c>
      <c r="C285" t="s">
        <v>448</v>
      </c>
      <c r="D285">
        <v>40802</v>
      </c>
    </row>
    <row r="286" spans="1:4">
      <c r="A286" t="s">
        <v>796</v>
      </c>
      <c r="B286" t="s">
        <v>342</v>
      </c>
      <c r="C286" t="s">
        <v>581</v>
      </c>
      <c r="D286">
        <v>130710</v>
      </c>
    </row>
    <row r="287" spans="1:4">
      <c r="A287" t="s">
        <v>797</v>
      </c>
      <c r="B287" t="s">
        <v>348</v>
      </c>
      <c r="C287" t="s">
        <v>580</v>
      </c>
      <c r="D287">
        <v>70711</v>
      </c>
    </row>
    <row r="288" spans="1:4">
      <c r="A288" t="s">
        <v>798</v>
      </c>
      <c r="B288" t="s">
        <v>341</v>
      </c>
      <c r="C288" t="s">
        <v>628</v>
      </c>
      <c r="D288">
        <v>30404</v>
      </c>
    </row>
    <row r="289" spans="1:4">
      <c r="A289" t="s">
        <v>799</v>
      </c>
      <c r="B289" t="s">
        <v>342</v>
      </c>
      <c r="C289" t="s">
        <v>581</v>
      </c>
      <c r="D289">
        <v>130711</v>
      </c>
    </row>
    <row r="290" spans="1:4">
      <c r="A290" t="s">
        <v>800</v>
      </c>
      <c r="B290" t="s">
        <v>340</v>
      </c>
      <c r="C290" t="s">
        <v>664</v>
      </c>
      <c r="D290">
        <v>120403</v>
      </c>
    </row>
    <row r="291" spans="1:4">
      <c r="A291" t="s">
        <v>486</v>
      </c>
      <c r="B291" t="s">
        <v>344</v>
      </c>
      <c r="C291" t="s">
        <v>638</v>
      </c>
      <c r="D291">
        <v>50105</v>
      </c>
    </row>
    <row r="292" spans="1:4">
      <c r="A292" t="s">
        <v>801</v>
      </c>
      <c r="B292" t="s">
        <v>350</v>
      </c>
      <c r="C292" t="s">
        <v>577</v>
      </c>
      <c r="D292">
        <v>40405</v>
      </c>
    </row>
    <row r="293" spans="1:4">
      <c r="A293" t="s">
        <v>528</v>
      </c>
      <c r="B293" t="s">
        <v>684</v>
      </c>
      <c r="C293" t="s">
        <v>529</v>
      </c>
      <c r="D293">
        <v>110202</v>
      </c>
    </row>
    <row r="294" spans="1:4">
      <c r="A294" t="s">
        <v>400</v>
      </c>
      <c r="B294" t="s">
        <v>345</v>
      </c>
      <c r="C294" t="s">
        <v>582</v>
      </c>
      <c r="D294">
        <v>81003</v>
      </c>
    </row>
    <row r="295" spans="1:4">
      <c r="A295" t="s">
        <v>358</v>
      </c>
      <c r="B295" t="s">
        <v>342</v>
      </c>
      <c r="C295" t="s">
        <v>587</v>
      </c>
      <c r="D295">
        <v>130102</v>
      </c>
    </row>
    <row r="296" spans="1:4">
      <c r="A296" t="s">
        <v>370</v>
      </c>
      <c r="B296" t="s">
        <v>345</v>
      </c>
      <c r="C296" t="s">
        <v>345</v>
      </c>
      <c r="D296">
        <v>80812</v>
      </c>
    </row>
    <row r="297" spans="1:4">
      <c r="A297" t="s">
        <v>370</v>
      </c>
      <c r="B297" t="s">
        <v>346</v>
      </c>
      <c r="C297" t="s">
        <v>583</v>
      </c>
      <c r="D297">
        <v>20206</v>
      </c>
    </row>
    <row r="298" spans="1:4">
      <c r="A298" t="s">
        <v>802</v>
      </c>
      <c r="B298" t="s">
        <v>350</v>
      </c>
      <c r="C298" t="s">
        <v>803</v>
      </c>
      <c r="D298">
        <v>41102</v>
      </c>
    </row>
    <row r="299" spans="1:4">
      <c r="A299" t="s">
        <v>804</v>
      </c>
      <c r="B299" t="s">
        <v>350</v>
      </c>
      <c r="C299" t="s">
        <v>609</v>
      </c>
      <c r="D299">
        <v>41305</v>
      </c>
    </row>
    <row r="300" spans="1:4">
      <c r="A300" t="s">
        <v>381</v>
      </c>
      <c r="B300" t="s">
        <v>340</v>
      </c>
      <c r="C300" t="s">
        <v>381</v>
      </c>
      <c r="D300">
        <v>120605</v>
      </c>
    </row>
    <row r="301" spans="1:4">
      <c r="A301" t="s">
        <v>805</v>
      </c>
      <c r="B301" t="s">
        <v>340</v>
      </c>
      <c r="C301" t="s">
        <v>578</v>
      </c>
      <c r="D301">
        <v>120306</v>
      </c>
    </row>
    <row r="302" spans="1:4">
      <c r="A302" t="s">
        <v>432</v>
      </c>
      <c r="B302" t="s">
        <v>340</v>
      </c>
      <c r="C302" t="s">
        <v>432</v>
      </c>
      <c r="D302">
        <v>120701</v>
      </c>
    </row>
    <row r="303" spans="1:4">
      <c r="A303" t="s">
        <v>518</v>
      </c>
      <c r="B303" t="s">
        <v>347</v>
      </c>
      <c r="C303" t="s">
        <v>676</v>
      </c>
      <c r="D303">
        <v>60102</v>
      </c>
    </row>
    <row r="304" spans="1:4">
      <c r="A304" t="s">
        <v>518</v>
      </c>
      <c r="B304" t="s">
        <v>347</v>
      </c>
      <c r="C304" t="s">
        <v>714</v>
      </c>
      <c r="D304">
        <v>60305</v>
      </c>
    </row>
    <row r="305" spans="1:4">
      <c r="A305" t="s">
        <v>806</v>
      </c>
      <c r="B305" t="s">
        <v>349</v>
      </c>
      <c r="C305" t="s">
        <v>588</v>
      </c>
      <c r="D305">
        <v>90104</v>
      </c>
    </row>
    <row r="306" spans="1:4">
      <c r="A306" t="s">
        <v>807</v>
      </c>
      <c r="B306" t="s">
        <v>349</v>
      </c>
      <c r="C306" t="s">
        <v>641</v>
      </c>
      <c r="D306">
        <v>91002</v>
      </c>
    </row>
    <row r="307" spans="1:4">
      <c r="A307" t="s">
        <v>807</v>
      </c>
      <c r="B307" t="s">
        <v>348</v>
      </c>
      <c r="C307" t="s">
        <v>348</v>
      </c>
      <c r="D307">
        <v>70303</v>
      </c>
    </row>
    <row r="308" spans="1:4">
      <c r="A308" t="s">
        <v>464</v>
      </c>
      <c r="B308" t="s">
        <v>350</v>
      </c>
      <c r="C308" t="s">
        <v>425</v>
      </c>
      <c r="D308">
        <v>40501</v>
      </c>
    </row>
    <row r="309" spans="1:4">
      <c r="A309" t="s">
        <v>808</v>
      </c>
      <c r="B309" t="s">
        <v>341</v>
      </c>
      <c r="C309" t="s">
        <v>566</v>
      </c>
      <c r="D309">
        <v>30204</v>
      </c>
    </row>
    <row r="310" spans="1:4">
      <c r="A310" t="s">
        <v>809</v>
      </c>
      <c r="B310" t="s">
        <v>348</v>
      </c>
      <c r="C310" t="s">
        <v>731</v>
      </c>
      <c r="D310">
        <v>70105</v>
      </c>
    </row>
    <row r="311" spans="1:4">
      <c r="A311" t="s">
        <v>810</v>
      </c>
      <c r="B311" t="s">
        <v>345</v>
      </c>
      <c r="C311" t="s">
        <v>811</v>
      </c>
      <c r="D311">
        <v>80202</v>
      </c>
    </row>
    <row r="312" spans="1:4">
      <c r="A312" t="s">
        <v>812</v>
      </c>
      <c r="B312" t="s">
        <v>342</v>
      </c>
      <c r="C312" t="s">
        <v>561</v>
      </c>
      <c r="D312">
        <v>130905</v>
      </c>
    </row>
    <row r="313" spans="1:4">
      <c r="A313" t="s">
        <v>813</v>
      </c>
      <c r="B313" t="s">
        <v>345</v>
      </c>
      <c r="C313" t="s">
        <v>811</v>
      </c>
      <c r="D313">
        <v>80203</v>
      </c>
    </row>
    <row r="314" spans="1:4">
      <c r="A314" t="s">
        <v>814</v>
      </c>
      <c r="B314" t="s">
        <v>348</v>
      </c>
      <c r="C314" t="s">
        <v>348</v>
      </c>
      <c r="D314">
        <v>70304</v>
      </c>
    </row>
    <row r="315" spans="1:4">
      <c r="A315" t="s">
        <v>815</v>
      </c>
      <c r="B315" t="s">
        <v>350</v>
      </c>
      <c r="C315" t="s">
        <v>425</v>
      </c>
      <c r="D315">
        <v>40506</v>
      </c>
    </row>
    <row r="316" spans="1:4">
      <c r="A316" t="s">
        <v>404</v>
      </c>
      <c r="B316" t="s">
        <v>345</v>
      </c>
      <c r="C316" t="s">
        <v>345</v>
      </c>
      <c r="D316">
        <v>80804</v>
      </c>
    </row>
    <row r="317" spans="1:4">
      <c r="A317" t="s">
        <v>816</v>
      </c>
      <c r="B317" t="s">
        <v>349</v>
      </c>
      <c r="C317" t="s">
        <v>657</v>
      </c>
      <c r="D317">
        <v>90603</v>
      </c>
    </row>
    <row r="318" spans="1:4">
      <c r="A318" t="s">
        <v>817</v>
      </c>
      <c r="B318" t="s">
        <v>339</v>
      </c>
      <c r="C318" t="s">
        <v>601</v>
      </c>
      <c r="D318">
        <v>10209</v>
      </c>
    </row>
    <row r="319" spans="1:4">
      <c r="A319" t="s">
        <v>818</v>
      </c>
      <c r="B319" t="s">
        <v>345</v>
      </c>
      <c r="C319" t="s">
        <v>811</v>
      </c>
      <c r="D319">
        <v>80204</v>
      </c>
    </row>
    <row r="320" spans="1:4">
      <c r="A320" t="s">
        <v>819</v>
      </c>
      <c r="B320" t="s">
        <v>342</v>
      </c>
      <c r="C320" t="s">
        <v>561</v>
      </c>
      <c r="D320">
        <v>130906</v>
      </c>
    </row>
    <row r="321" spans="1:4">
      <c r="A321" t="s">
        <v>819</v>
      </c>
      <c r="B321" t="s">
        <v>349</v>
      </c>
      <c r="C321" t="s">
        <v>599</v>
      </c>
      <c r="D321">
        <v>90206</v>
      </c>
    </row>
    <row r="322" spans="1:4">
      <c r="A322" t="s">
        <v>820</v>
      </c>
      <c r="B322" t="s">
        <v>348</v>
      </c>
      <c r="C322" t="s">
        <v>452</v>
      </c>
      <c r="D322">
        <v>70209</v>
      </c>
    </row>
    <row r="323" spans="1:4">
      <c r="A323" t="s">
        <v>539</v>
      </c>
      <c r="B323" t="s">
        <v>348</v>
      </c>
      <c r="C323" t="s">
        <v>593</v>
      </c>
      <c r="D323">
        <v>70408</v>
      </c>
    </row>
    <row r="324" spans="1:4">
      <c r="A324" t="s">
        <v>514</v>
      </c>
      <c r="B324" t="s">
        <v>349</v>
      </c>
      <c r="C324" t="s">
        <v>539</v>
      </c>
      <c r="D324">
        <v>90401</v>
      </c>
    </row>
    <row r="325" spans="1:4">
      <c r="A325" t="s">
        <v>821</v>
      </c>
      <c r="B325" t="s">
        <v>348</v>
      </c>
      <c r="C325" t="s">
        <v>452</v>
      </c>
      <c r="D325">
        <v>70210</v>
      </c>
    </row>
    <row r="326" spans="1:4">
      <c r="A326" t="s">
        <v>822</v>
      </c>
      <c r="B326" t="s">
        <v>349</v>
      </c>
      <c r="C326" t="s">
        <v>588</v>
      </c>
      <c r="D326">
        <v>90103</v>
      </c>
    </row>
    <row r="327" spans="1:4">
      <c r="A327" t="s">
        <v>510</v>
      </c>
      <c r="B327" t="s">
        <v>348</v>
      </c>
      <c r="C327" t="s">
        <v>452</v>
      </c>
      <c r="D327">
        <v>70211</v>
      </c>
    </row>
    <row r="328" spans="1:4">
      <c r="A328" t="s">
        <v>823</v>
      </c>
      <c r="B328" t="s">
        <v>344</v>
      </c>
      <c r="C328" t="s">
        <v>638</v>
      </c>
      <c r="D328">
        <v>50101</v>
      </c>
    </row>
    <row r="329" spans="1:4">
      <c r="A329" t="s">
        <v>824</v>
      </c>
      <c r="B329" t="s">
        <v>348</v>
      </c>
      <c r="C329" t="s">
        <v>731</v>
      </c>
      <c r="D329">
        <v>70106</v>
      </c>
    </row>
    <row r="330" spans="1:4">
      <c r="A330" t="s">
        <v>825</v>
      </c>
      <c r="B330" t="s">
        <v>346</v>
      </c>
      <c r="C330" t="s">
        <v>726</v>
      </c>
      <c r="D330">
        <v>20505</v>
      </c>
    </row>
    <row r="331" spans="1:4">
      <c r="A331" t="s">
        <v>505</v>
      </c>
      <c r="B331" t="s">
        <v>349</v>
      </c>
      <c r="C331" t="s">
        <v>641</v>
      </c>
      <c r="D331">
        <v>91003</v>
      </c>
    </row>
    <row r="332" spans="1:4">
      <c r="A332" t="s">
        <v>826</v>
      </c>
      <c r="B332" t="s">
        <v>346</v>
      </c>
      <c r="C332" t="s">
        <v>734</v>
      </c>
      <c r="D332">
        <v>20301</v>
      </c>
    </row>
    <row r="333" spans="1:4">
      <c r="A333" t="s">
        <v>827</v>
      </c>
      <c r="B333" t="s">
        <v>347</v>
      </c>
      <c r="C333" t="s">
        <v>714</v>
      </c>
      <c r="D333">
        <v>60306</v>
      </c>
    </row>
    <row r="334" spans="1:4">
      <c r="A334" t="s">
        <v>828</v>
      </c>
      <c r="B334" t="s">
        <v>349</v>
      </c>
      <c r="C334" t="s">
        <v>599</v>
      </c>
      <c r="D334">
        <v>90207</v>
      </c>
    </row>
    <row r="335" spans="1:4">
      <c r="A335" t="s">
        <v>829</v>
      </c>
      <c r="B335" t="s">
        <v>349</v>
      </c>
      <c r="C335" t="s">
        <v>641</v>
      </c>
      <c r="D335">
        <v>91004</v>
      </c>
    </row>
    <row r="336" spans="1:4">
      <c r="A336" t="s">
        <v>830</v>
      </c>
      <c r="B336" t="s">
        <v>342</v>
      </c>
      <c r="C336" t="s">
        <v>581</v>
      </c>
      <c r="D336">
        <v>130712</v>
      </c>
    </row>
    <row r="337" spans="1:4">
      <c r="A337" t="s">
        <v>536</v>
      </c>
      <c r="B337" t="s">
        <v>349</v>
      </c>
      <c r="C337" t="s">
        <v>592</v>
      </c>
      <c r="D337">
        <v>91107</v>
      </c>
    </row>
    <row r="338" spans="1:4">
      <c r="A338" t="s">
        <v>831</v>
      </c>
      <c r="B338" t="s">
        <v>349</v>
      </c>
      <c r="C338" t="s">
        <v>599</v>
      </c>
      <c r="D338">
        <v>90208</v>
      </c>
    </row>
    <row r="339" spans="1:4">
      <c r="A339" t="s">
        <v>832</v>
      </c>
      <c r="B339" t="s">
        <v>348</v>
      </c>
      <c r="C339" t="s">
        <v>452</v>
      </c>
      <c r="D339">
        <v>70212</v>
      </c>
    </row>
    <row r="340" spans="1:4">
      <c r="A340" t="s">
        <v>537</v>
      </c>
      <c r="B340" t="s">
        <v>349</v>
      </c>
      <c r="C340" t="s">
        <v>592</v>
      </c>
      <c r="D340">
        <v>91112</v>
      </c>
    </row>
    <row r="341" spans="1:4">
      <c r="A341" t="s">
        <v>833</v>
      </c>
      <c r="B341" t="s">
        <v>342</v>
      </c>
      <c r="C341" t="s">
        <v>630</v>
      </c>
      <c r="D341">
        <v>130308</v>
      </c>
    </row>
    <row r="342" spans="1:4">
      <c r="A342" t="s">
        <v>834</v>
      </c>
      <c r="B342" t="s">
        <v>348</v>
      </c>
      <c r="C342" t="s">
        <v>580</v>
      </c>
      <c r="D342">
        <v>70709</v>
      </c>
    </row>
    <row r="343" spans="1:4">
      <c r="A343" t="s">
        <v>835</v>
      </c>
      <c r="B343" t="s">
        <v>348</v>
      </c>
      <c r="C343" t="s">
        <v>348</v>
      </c>
      <c r="D343">
        <v>70301</v>
      </c>
    </row>
    <row r="344" spans="1:4">
      <c r="A344" t="s">
        <v>836</v>
      </c>
      <c r="B344" t="s">
        <v>349</v>
      </c>
      <c r="C344" t="s">
        <v>599</v>
      </c>
      <c r="D344">
        <v>90209</v>
      </c>
    </row>
    <row r="345" spans="1:4">
      <c r="A345" t="s">
        <v>837</v>
      </c>
      <c r="B345" t="s">
        <v>348</v>
      </c>
      <c r="C345" t="s">
        <v>716</v>
      </c>
      <c r="D345">
        <v>70603</v>
      </c>
    </row>
    <row r="346" spans="1:4">
      <c r="A346" t="s">
        <v>838</v>
      </c>
      <c r="B346" t="s">
        <v>350</v>
      </c>
      <c r="C346" t="s">
        <v>803</v>
      </c>
      <c r="D346">
        <v>41103</v>
      </c>
    </row>
    <row r="347" spans="1:4">
      <c r="A347" t="s">
        <v>386</v>
      </c>
      <c r="B347" t="s">
        <v>684</v>
      </c>
      <c r="C347" t="s">
        <v>685</v>
      </c>
      <c r="D347">
        <v>110102</v>
      </c>
    </row>
    <row r="348" spans="1:4">
      <c r="A348" t="s">
        <v>839</v>
      </c>
      <c r="B348" t="s">
        <v>350</v>
      </c>
      <c r="C348" t="s">
        <v>609</v>
      </c>
      <c r="D348">
        <v>41306</v>
      </c>
    </row>
    <row r="349" spans="1:4">
      <c r="A349" t="s">
        <v>840</v>
      </c>
      <c r="B349" t="s">
        <v>340</v>
      </c>
      <c r="C349" t="s">
        <v>664</v>
      </c>
      <c r="D349">
        <v>120404</v>
      </c>
    </row>
    <row r="350" spans="1:4">
      <c r="A350" t="s">
        <v>841</v>
      </c>
      <c r="B350" t="s">
        <v>347</v>
      </c>
      <c r="C350" t="s">
        <v>709</v>
      </c>
      <c r="D350">
        <v>60602</v>
      </c>
    </row>
    <row r="351" spans="1:4">
      <c r="A351" t="s">
        <v>842</v>
      </c>
      <c r="B351" t="s">
        <v>348</v>
      </c>
      <c r="C351" t="s">
        <v>348</v>
      </c>
      <c r="D351">
        <v>70305</v>
      </c>
    </row>
    <row r="352" spans="1:4">
      <c r="A352" t="s">
        <v>842</v>
      </c>
      <c r="B352" t="s">
        <v>349</v>
      </c>
      <c r="C352" t="s">
        <v>646</v>
      </c>
      <c r="D352">
        <v>90308</v>
      </c>
    </row>
    <row r="353" spans="1:4">
      <c r="A353" t="s">
        <v>362</v>
      </c>
      <c r="B353" t="s">
        <v>345</v>
      </c>
      <c r="C353" t="s">
        <v>345</v>
      </c>
      <c r="D353">
        <v>80816</v>
      </c>
    </row>
    <row r="354" spans="1:4">
      <c r="A354" t="s">
        <v>843</v>
      </c>
      <c r="B354" t="s">
        <v>339</v>
      </c>
      <c r="C354" t="s">
        <v>601</v>
      </c>
      <c r="D354">
        <v>10210</v>
      </c>
    </row>
    <row r="355" spans="1:4">
      <c r="A355" t="s">
        <v>844</v>
      </c>
      <c r="B355" t="s">
        <v>348</v>
      </c>
      <c r="C355" t="s">
        <v>348</v>
      </c>
      <c r="D355">
        <v>70306</v>
      </c>
    </row>
    <row r="356" spans="1:4">
      <c r="A356" t="s">
        <v>845</v>
      </c>
      <c r="B356" t="s">
        <v>349</v>
      </c>
      <c r="C356" t="s">
        <v>599</v>
      </c>
      <c r="D356">
        <v>90210</v>
      </c>
    </row>
    <row r="357" spans="1:4">
      <c r="A357" t="s">
        <v>846</v>
      </c>
      <c r="B357" t="s">
        <v>346</v>
      </c>
      <c r="C357" t="s">
        <v>648</v>
      </c>
      <c r="D357">
        <v>20405</v>
      </c>
    </row>
    <row r="358" spans="1:4">
      <c r="A358" t="s">
        <v>846</v>
      </c>
      <c r="B358" t="s">
        <v>349</v>
      </c>
      <c r="C358" t="s">
        <v>654</v>
      </c>
      <c r="D358">
        <v>90702</v>
      </c>
    </row>
    <row r="359" spans="1:4">
      <c r="A359" t="s">
        <v>847</v>
      </c>
      <c r="B359" t="s">
        <v>342</v>
      </c>
      <c r="C359" t="s">
        <v>608</v>
      </c>
      <c r="D359">
        <v>130407</v>
      </c>
    </row>
    <row r="360" spans="1:4">
      <c r="A360" t="s">
        <v>847</v>
      </c>
      <c r="B360" t="s">
        <v>350</v>
      </c>
      <c r="C360" t="s">
        <v>803</v>
      </c>
      <c r="D360">
        <v>41101</v>
      </c>
    </row>
    <row r="361" spans="1:4">
      <c r="A361" t="s">
        <v>848</v>
      </c>
      <c r="B361" t="s">
        <v>347</v>
      </c>
      <c r="C361" t="s">
        <v>714</v>
      </c>
      <c r="D361">
        <v>60309</v>
      </c>
    </row>
    <row r="362" spans="1:4">
      <c r="A362" t="s">
        <v>458</v>
      </c>
      <c r="B362" t="s">
        <v>350</v>
      </c>
      <c r="C362" t="s">
        <v>488</v>
      </c>
      <c r="D362">
        <v>40606</v>
      </c>
    </row>
    <row r="363" spans="1:4">
      <c r="A363" t="s">
        <v>458</v>
      </c>
      <c r="B363" t="s">
        <v>346</v>
      </c>
      <c r="C363" t="s">
        <v>734</v>
      </c>
      <c r="D363">
        <v>20306</v>
      </c>
    </row>
    <row r="364" spans="1:4">
      <c r="A364" t="s">
        <v>384</v>
      </c>
      <c r="B364" t="s">
        <v>345</v>
      </c>
      <c r="C364" t="s">
        <v>345</v>
      </c>
      <c r="D364">
        <v>80820</v>
      </c>
    </row>
    <row r="365" spans="1:4">
      <c r="A365" t="s">
        <v>408</v>
      </c>
      <c r="B365" t="s">
        <v>345</v>
      </c>
      <c r="C365" t="s">
        <v>559</v>
      </c>
      <c r="D365">
        <v>80505</v>
      </c>
    </row>
    <row r="366" spans="1:4">
      <c r="A366" t="s">
        <v>849</v>
      </c>
      <c r="B366" t="s">
        <v>347</v>
      </c>
      <c r="C366" t="s">
        <v>671</v>
      </c>
      <c r="D366">
        <v>60201</v>
      </c>
    </row>
    <row r="367" spans="1:4">
      <c r="A367" t="s">
        <v>850</v>
      </c>
      <c r="B367" t="s">
        <v>342</v>
      </c>
      <c r="C367" t="s">
        <v>630</v>
      </c>
      <c r="D367">
        <v>130309</v>
      </c>
    </row>
    <row r="368" spans="1:4">
      <c r="A368" t="s">
        <v>491</v>
      </c>
      <c r="B368" t="s">
        <v>348</v>
      </c>
      <c r="C368" t="s">
        <v>593</v>
      </c>
      <c r="D368">
        <v>70409</v>
      </c>
    </row>
    <row r="369" spans="1:4">
      <c r="A369" t="s">
        <v>851</v>
      </c>
      <c r="B369" t="s">
        <v>349</v>
      </c>
      <c r="C369" t="s">
        <v>491</v>
      </c>
      <c r="D369">
        <v>90501</v>
      </c>
    </row>
    <row r="370" spans="1:4">
      <c r="A370" t="s">
        <v>852</v>
      </c>
      <c r="B370" t="s">
        <v>348</v>
      </c>
      <c r="C370" t="s">
        <v>452</v>
      </c>
      <c r="D370">
        <v>70213</v>
      </c>
    </row>
    <row r="371" spans="1:4">
      <c r="A371" t="s">
        <v>452</v>
      </c>
      <c r="B371" t="s">
        <v>339</v>
      </c>
      <c r="C371" t="s">
        <v>601</v>
      </c>
      <c r="D371">
        <v>10207</v>
      </c>
    </row>
    <row r="372" spans="1:4">
      <c r="A372" t="s">
        <v>853</v>
      </c>
      <c r="B372" t="s">
        <v>348</v>
      </c>
      <c r="C372" t="s">
        <v>452</v>
      </c>
      <c r="D372">
        <v>70201</v>
      </c>
    </row>
    <row r="373" spans="1:4">
      <c r="A373" t="s">
        <v>854</v>
      </c>
      <c r="B373" t="s">
        <v>348</v>
      </c>
      <c r="C373" t="s">
        <v>452</v>
      </c>
      <c r="D373">
        <v>70214</v>
      </c>
    </row>
    <row r="374" spans="1:4">
      <c r="A374" t="s">
        <v>855</v>
      </c>
      <c r="B374" t="s">
        <v>348</v>
      </c>
      <c r="C374" t="s">
        <v>731</v>
      </c>
      <c r="D374">
        <v>70107</v>
      </c>
    </row>
    <row r="375" spans="1:4">
      <c r="A375" t="s">
        <v>856</v>
      </c>
      <c r="B375" t="s">
        <v>342</v>
      </c>
      <c r="C375" t="s">
        <v>561</v>
      </c>
      <c r="D375">
        <v>130907</v>
      </c>
    </row>
    <row r="376" spans="1:4">
      <c r="A376" t="s">
        <v>857</v>
      </c>
      <c r="B376" t="s">
        <v>349</v>
      </c>
      <c r="C376" t="s">
        <v>657</v>
      </c>
      <c r="D376">
        <v>90604</v>
      </c>
    </row>
    <row r="377" spans="1:4">
      <c r="A377" t="s">
        <v>857</v>
      </c>
      <c r="B377" t="s">
        <v>347</v>
      </c>
      <c r="C377" t="s">
        <v>671</v>
      </c>
      <c r="D377">
        <v>60205</v>
      </c>
    </row>
    <row r="378" spans="1:4">
      <c r="A378" t="s">
        <v>502</v>
      </c>
      <c r="B378" t="s">
        <v>342</v>
      </c>
      <c r="C378" t="s">
        <v>630</v>
      </c>
      <c r="D378">
        <v>130310</v>
      </c>
    </row>
    <row r="379" spans="1:4">
      <c r="A379" t="s">
        <v>858</v>
      </c>
      <c r="B379" t="s">
        <v>341</v>
      </c>
      <c r="C379" t="s">
        <v>341</v>
      </c>
      <c r="D379">
        <v>30108</v>
      </c>
    </row>
    <row r="380" spans="1:4">
      <c r="A380" t="s">
        <v>859</v>
      </c>
      <c r="B380" t="s">
        <v>350</v>
      </c>
      <c r="C380" t="s">
        <v>397</v>
      </c>
      <c r="D380">
        <v>40202</v>
      </c>
    </row>
    <row r="381" spans="1:4">
      <c r="A381" t="s">
        <v>860</v>
      </c>
      <c r="B381" t="s">
        <v>348</v>
      </c>
      <c r="C381" t="s">
        <v>731</v>
      </c>
      <c r="D381">
        <v>70108</v>
      </c>
    </row>
    <row r="382" spans="1:4">
      <c r="A382" t="s">
        <v>861</v>
      </c>
      <c r="B382" t="s">
        <v>347</v>
      </c>
      <c r="C382" t="s">
        <v>676</v>
      </c>
      <c r="D382">
        <v>60104</v>
      </c>
    </row>
    <row r="383" spans="1:4">
      <c r="A383" t="s">
        <v>862</v>
      </c>
      <c r="B383" t="s">
        <v>349</v>
      </c>
      <c r="C383" t="s">
        <v>585</v>
      </c>
      <c r="D383">
        <v>91201</v>
      </c>
    </row>
    <row r="384" spans="1:4">
      <c r="A384" t="s">
        <v>863</v>
      </c>
      <c r="B384" t="s">
        <v>347</v>
      </c>
      <c r="C384" t="s">
        <v>626</v>
      </c>
      <c r="D384">
        <v>60504</v>
      </c>
    </row>
    <row r="385" spans="1:4">
      <c r="A385" t="s">
        <v>864</v>
      </c>
      <c r="B385" t="s">
        <v>348</v>
      </c>
      <c r="C385" t="s">
        <v>593</v>
      </c>
      <c r="D385">
        <v>70410</v>
      </c>
    </row>
    <row r="386" spans="1:4">
      <c r="A386" t="s">
        <v>865</v>
      </c>
      <c r="B386" t="s">
        <v>346</v>
      </c>
      <c r="C386" t="s">
        <v>734</v>
      </c>
      <c r="D386">
        <v>20304</v>
      </c>
    </row>
    <row r="387" spans="1:4">
      <c r="A387" t="s">
        <v>865</v>
      </c>
      <c r="B387" t="s">
        <v>347</v>
      </c>
      <c r="C387" t="s">
        <v>666</v>
      </c>
      <c r="D387">
        <v>60404</v>
      </c>
    </row>
    <row r="388" spans="1:4">
      <c r="A388" t="s">
        <v>865</v>
      </c>
      <c r="B388" t="s">
        <v>349</v>
      </c>
      <c r="C388" t="s">
        <v>539</v>
      </c>
      <c r="D388">
        <v>90404</v>
      </c>
    </row>
    <row r="389" spans="1:4">
      <c r="A389" t="s">
        <v>866</v>
      </c>
      <c r="B389" t="s">
        <v>348</v>
      </c>
      <c r="C389" t="s">
        <v>348</v>
      </c>
      <c r="D389">
        <v>70309</v>
      </c>
    </row>
    <row r="390" spans="1:4">
      <c r="A390" t="s">
        <v>867</v>
      </c>
      <c r="B390" t="s">
        <v>346</v>
      </c>
      <c r="C390" t="s">
        <v>734</v>
      </c>
      <c r="D390">
        <v>20307</v>
      </c>
    </row>
    <row r="391" spans="1:4">
      <c r="A391" t="s">
        <v>868</v>
      </c>
      <c r="B391" t="s">
        <v>349</v>
      </c>
      <c r="C391" t="s">
        <v>491</v>
      </c>
      <c r="D391">
        <v>90507</v>
      </c>
    </row>
    <row r="392" spans="1:4">
      <c r="A392" t="s">
        <v>869</v>
      </c>
      <c r="B392" t="s">
        <v>340</v>
      </c>
      <c r="C392" t="s">
        <v>576</v>
      </c>
      <c r="D392">
        <v>120903</v>
      </c>
    </row>
    <row r="393" spans="1:4">
      <c r="A393" t="s">
        <v>465</v>
      </c>
      <c r="B393" t="s">
        <v>349</v>
      </c>
      <c r="C393" t="s">
        <v>641</v>
      </c>
      <c r="D393">
        <v>91008</v>
      </c>
    </row>
    <row r="394" spans="1:4">
      <c r="A394" t="s">
        <v>465</v>
      </c>
      <c r="B394" t="s">
        <v>350</v>
      </c>
      <c r="C394" t="s">
        <v>702</v>
      </c>
      <c r="D394">
        <v>40708</v>
      </c>
    </row>
    <row r="395" spans="1:4">
      <c r="A395" t="s">
        <v>870</v>
      </c>
      <c r="B395" t="s">
        <v>350</v>
      </c>
      <c r="C395" t="s">
        <v>702</v>
      </c>
      <c r="D395">
        <v>40703</v>
      </c>
    </row>
    <row r="396" spans="1:4">
      <c r="A396" t="s">
        <v>871</v>
      </c>
      <c r="B396" t="s">
        <v>350</v>
      </c>
      <c r="C396" t="s">
        <v>448</v>
      </c>
      <c r="D396">
        <v>40803</v>
      </c>
    </row>
    <row r="397" spans="1:4">
      <c r="A397" t="s">
        <v>871</v>
      </c>
      <c r="B397" t="s">
        <v>348</v>
      </c>
      <c r="C397" t="s">
        <v>348</v>
      </c>
      <c r="D397">
        <v>70307</v>
      </c>
    </row>
    <row r="398" spans="1:4">
      <c r="A398" t="s">
        <v>872</v>
      </c>
      <c r="B398" t="s">
        <v>348</v>
      </c>
      <c r="C398" t="s">
        <v>873</v>
      </c>
      <c r="D398">
        <v>70502</v>
      </c>
    </row>
    <row r="399" spans="1:4">
      <c r="A399" t="s">
        <v>874</v>
      </c>
      <c r="B399" t="s">
        <v>347</v>
      </c>
      <c r="C399" t="s">
        <v>680</v>
      </c>
      <c r="D399">
        <v>60705</v>
      </c>
    </row>
    <row r="400" spans="1:4">
      <c r="A400" t="s">
        <v>875</v>
      </c>
      <c r="B400" t="s">
        <v>349</v>
      </c>
      <c r="C400" t="s">
        <v>654</v>
      </c>
      <c r="D400">
        <v>90703</v>
      </c>
    </row>
    <row r="401" spans="1:4">
      <c r="A401" t="s">
        <v>875</v>
      </c>
      <c r="B401" t="s">
        <v>347</v>
      </c>
      <c r="C401" t="s">
        <v>626</v>
      </c>
      <c r="D401">
        <v>60503</v>
      </c>
    </row>
    <row r="402" spans="1:4">
      <c r="A402" t="s">
        <v>876</v>
      </c>
      <c r="B402" t="s">
        <v>347</v>
      </c>
      <c r="C402" t="s">
        <v>714</v>
      </c>
      <c r="D402">
        <v>60307</v>
      </c>
    </row>
    <row r="403" spans="1:4">
      <c r="A403" t="s">
        <v>877</v>
      </c>
      <c r="B403" t="s">
        <v>347</v>
      </c>
      <c r="C403" t="s">
        <v>714</v>
      </c>
      <c r="D403">
        <v>60308</v>
      </c>
    </row>
    <row r="404" spans="1:4">
      <c r="A404" t="s">
        <v>878</v>
      </c>
      <c r="B404" t="s">
        <v>342</v>
      </c>
      <c r="C404" t="s">
        <v>581</v>
      </c>
      <c r="D404">
        <v>130713</v>
      </c>
    </row>
    <row r="405" spans="1:4">
      <c r="A405" t="s">
        <v>879</v>
      </c>
      <c r="B405" t="s">
        <v>349</v>
      </c>
      <c r="C405" t="s">
        <v>395</v>
      </c>
      <c r="D405">
        <v>90803</v>
      </c>
    </row>
    <row r="406" spans="1:4">
      <c r="A406" t="s">
        <v>555</v>
      </c>
      <c r="B406" t="s">
        <v>342</v>
      </c>
      <c r="C406" t="s">
        <v>561</v>
      </c>
      <c r="D406">
        <v>130908</v>
      </c>
    </row>
    <row r="407" spans="1:4">
      <c r="A407" t="s">
        <v>880</v>
      </c>
      <c r="B407" t="s">
        <v>347</v>
      </c>
      <c r="C407" t="s">
        <v>666</v>
      </c>
      <c r="D407">
        <v>60403</v>
      </c>
    </row>
    <row r="408" spans="1:4">
      <c r="A408" t="s">
        <v>881</v>
      </c>
      <c r="B408" t="s">
        <v>349</v>
      </c>
      <c r="C408" t="s">
        <v>539</v>
      </c>
      <c r="D408">
        <v>90406</v>
      </c>
    </row>
    <row r="409" spans="1:4">
      <c r="A409" t="s">
        <v>489</v>
      </c>
      <c r="B409" t="s">
        <v>350</v>
      </c>
      <c r="C409" t="s">
        <v>577</v>
      </c>
      <c r="D409">
        <v>40406</v>
      </c>
    </row>
    <row r="410" spans="1:4">
      <c r="A410" t="s">
        <v>882</v>
      </c>
      <c r="B410" t="s">
        <v>348</v>
      </c>
      <c r="C410" t="s">
        <v>348</v>
      </c>
      <c r="D410">
        <v>70308</v>
      </c>
    </row>
    <row r="411" spans="1:4">
      <c r="A411" t="s">
        <v>883</v>
      </c>
      <c r="B411" t="s">
        <v>347</v>
      </c>
      <c r="C411" t="s">
        <v>714</v>
      </c>
      <c r="D411">
        <v>60301</v>
      </c>
    </row>
    <row r="412" spans="1:4">
      <c r="A412" t="s">
        <v>884</v>
      </c>
      <c r="B412" t="s">
        <v>349</v>
      </c>
      <c r="C412" t="s">
        <v>646</v>
      </c>
      <c r="D412">
        <v>90304</v>
      </c>
    </row>
    <row r="413" spans="1:4">
      <c r="A413" t="s">
        <v>885</v>
      </c>
      <c r="B413" t="s">
        <v>348</v>
      </c>
      <c r="C413" t="s">
        <v>593</v>
      </c>
      <c r="D413">
        <v>70401</v>
      </c>
    </row>
    <row r="414" spans="1:4">
      <c r="A414" t="s">
        <v>886</v>
      </c>
      <c r="B414" t="s">
        <v>340</v>
      </c>
      <c r="C414" t="s">
        <v>623</v>
      </c>
      <c r="D414">
        <v>120804</v>
      </c>
    </row>
    <row r="415" spans="1:4">
      <c r="A415" t="s">
        <v>887</v>
      </c>
      <c r="B415" t="s">
        <v>349</v>
      </c>
      <c r="C415" t="s">
        <v>491</v>
      </c>
      <c r="D415">
        <v>90513</v>
      </c>
    </row>
    <row r="416" spans="1:4">
      <c r="A416" t="s">
        <v>888</v>
      </c>
      <c r="B416" t="s">
        <v>684</v>
      </c>
      <c r="C416" t="s">
        <v>685</v>
      </c>
      <c r="D416">
        <v>110103</v>
      </c>
    </row>
    <row r="417" spans="1:4">
      <c r="A417" t="s">
        <v>889</v>
      </c>
      <c r="B417" t="s">
        <v>340</v>
      </c>
      <c r="C417" t="s">
        <v>578</v>
      </c>
      <c r="D417">
        <v>120307</v>
      </c>
    </row>
    <row r="418" spans="1:4">
      <c r="A418" t="s">
        <v>473</v>
      </c>
      <c r="B418" t="s">
        <v>341</v>
      </c>
      <c r="C418" t="s">
        <v>628</v>
      </c>
      <c r="D418">
        <v>30405</v>
      </c>
    </row>
    <row r="419" spans="1:4">
      <c r="A419" t="s">
        <v>890</v>
      </c>
      <c r="B419" t="s">
        <v>348</v>
      </c>
      <c r="C419" t="s">
        <v>873</v>
      </c>
      <c r="D419">
        <v>70503</v>
      </c>
    </row>
    <row r="420" spans="1:4">
      <c r="A420" t="s">
        <v>430</v>
      </c>
      <c r="B420" t="s">
        <v>345</v>
      </c>
      <c r="C420" t="s">
        <v>582</v>
      </c>
      <c r="D420">
        <v>81004</v>
      </c>
    </row>
    <row r="421" spans="1:4">
      <c r="A421" t="s">
        <v>891</v>
      </c>
      <c r="B421" t="s">
        <v>347</v>
      </c>
      <c r="C421" t="s">
        <v>666</v>
      </c>
      <c r="D421">
        <v>60407</v>
      </c>
    </row>
    <row r="422" spans="1:4">
      <c r="A422" t="s">
        <v>892</v>
      </c>
      <c r="B422" t="s">
        <v>342</v>
      </c>
      <c r="C422" t="s">
        <v>581</v>
      </c>
      <c r="D422">
        <v>130714</v>
      </c>
    </row>
    <row r="423" spans="1:4">
      <c r="A423" t="s">
        <v>391</v>
      </c>
      <c r="B423" t="s">
        <v>344</v>
      </c>
      <c r="C423" t="s">
        <v>412</v>
      </c>
      <c r="D423">
        <v>50208</v>
      </c>
    </row>
    <row r="424" spans="1:4">
      <c r="A424" t="s">
        <v>893</v>
      </c>
      <c r="B424" t="s">
        <v>341</v>
      </c>
      <c r="C424" t="s">
        <v>688</v>
      </c>
      <c r="D424">
        <v>30301</v>
      </c>
    </row>
    <row r="425" spans="1:4">
      <c r="A425" t="s">
        <v>894</v>
      </c>
      <c r="B425" t="s">
        <v>339</v>
      </c>
      <c r="C425" t="s">
        <v>595</v>
      </c>
      <c r="D425">
        <v>10302</v>
      </c>
    </row>
    <row r="426" spans="1:4">
      <c r="A426" t="s">
        <v>894</v>
      </c>
      <c r="B426" t="s">
        <v>341</v>
      </c>
      <c r="C426" t="s">
        <v>696</v>
      </c>
      <c r="D426">
        <v>30503</v>
      </c>
    </row>
    <row r="427" spans="1:4">
      <c r="A427" t="s">
        <v>895</v>
      </c>
      <c r="B427" t="s">
        <v>348</v>
      </c>
      <c r="C427" t="s">
        <v>593</v>
      </c>
      <c r="D427">
        <v>70411</v>
      </c>
    </row>
    <row r="428" spans="1:4">
      <c r="A428" t="s">
        <v>519</v>
      </c>
      <c r="B428" t="s">
        <v>347</v>
      </c>
      <c r="C428" t="s">
        <v>676</v>
      </c>
      <c r="D428">
        <v>60103</v>
      </c>
    </row>
    <row r="429" spans="1:4">
      <c r="A429" t="s">
        <v>896</v>
      </c>
      <c r="B429" t="s">
        <v>349</v>
      </c>
      <c r="C429" t="s">
        <v>599</v>
      </c>
      <c r="D429">
        <v>90211</v>
      </c>
    </row>
    <row r="430" spans="1:4">
      <c r="A430" t="s">
        <v>897</v>
      </c>
      <c r="B430" t="s">
        <v>350</v>
      </c>
      <c r="C430" t="s">
        <v>617</v>
      </c>
      <c r="D430">
        <v>41004</v>
      </c>
    </row>
    <row r="431" spans="1:4">
      <c r="A431" t="s">
        <v>898</v>
      </c>
      <c r="B431" t="s">
        <v>349</v>
      </c>
      <c r="C431" t="s">
        <v>657</v>
      </c>
      <c r="D431">
        <v>90601</v>
      </c>
    </row>
    <row r="432" spans="1:4">
      <c r="A432" t="s">
        <v>899</v>
      </c>
      <c r="B432" t="s">
        <v>340</v>
      </c>
      <c r="C432" t="s">
        <v>578</v>
      </c>
      <c r="D432">
        <v>120316</v>
      </c>
    </row>
    <row r="433" spans="1:4">
      <c r="A433" t="s">
        <v>506</v>
      </c>
      <c r="B433" t="s">
        <v>340</v>
      </c>
      <c r="C433" t="s">
        <v>381</v>
      </c>
      <c r="D433">
        <v>120606</v>
      </c>
    </row>
    <row r="434" spans="1:4">
      <c r="A434" t="s">
        <v>900</v>
      </c>
      <c r="B434" t="s">
        <v>340</v>
      </c>
      <c r="C434" t="s">
        <v>613</v>
      </c>
      <c r="D434">
        <v>120107</v>
      </c>
    </row>
    <row r="435" spans="1:4">
      <c r="A435" t="s">
        <v>901</v>
      </c>
      <c r="B435" t="s">
        <v>339</v>
      </c>
      <c r="C435" t="s">
        <v>574</v>
      </c>
      <c r="D435">
        <v>10404</v>
      </c>
    </row>
    <row r="436" spans="1:4">
      <c r="A436" t="s">
        <v>415</v>
      </c>
      <c r="B436" t="s">
        <v>343</v>
      </c>
      <c r="C436" t="s">
        <v>343</v>
      </c>
      <c r="D436">
        <v>100101</v>
      </c>
    </row>
    <row r="437" spans="1:4">
      <c r="A437" t="s">
        <v>527</v>
      </c>
      <c r="B437" t="s">
        <v>346</v>
      </c>
      <c r="C437" t="s">
        <v>648</v>
      </c>
      <c r="D437">
        <v>20401</v>
      </c>
    </row>
    <row r="438" spans="1:4">
      <c r="A438" t="s">
        <v>902</v>
      </c>
      <c r="B438" t="s">
        <v>340</v>
      </c>
      <c r="C438" t="s">
        <v>613</v>
      </c>
      <c r="D438">
        <v>120108</v>
      </c>
    </row>
    <row r="439" spans="1:4">
      <c r="A439" t="s">
        <v>903</v>
      </c>
      <c r="B439" t="s">
        <v>340</v>
      </c>
      <c r="C439" t="s">
        <v>578</v>
      </c>
      <c r="D439">
        <v>120308</v>
      </c>
    </row>
    <row r="440" spans="1:4">
      <c r="A440" t="s">
        <v>904</v>
      </c>
      <c r="B440" t="s">
        <v>341</v>
      </c>
      <c r="C440" t="s">
        <v>696</v>
      </c>
      <c r="D440">
        <v>30504</v>
      </c>
    </row>
    <row r="441" spans="1:4">
      <c r="A441" t="s">
        <v>905</v>
      </c>
      <c r="B441" t="s">
        <v>348</v>
      </c>
      <c r="C441" t="s">
        <v>452</v>
      </c>
      <c r="D441">
        <v>70215</v>
      </c>
    </row>
    <row r="442" spans="1:4">
      <c r="A442" t="s">
        <v>906</v>
      </c>
      <c r="B442" t="s">
        <v>350</v>
      </c>
      <c r="C442" t="s">
        <v>668</v>
      </c>
      <c r="D442">
        <v>41404</v>
      </c>
    </row>
    <row r="443" spans="1:4">
      <c r="A443" t="s">
        <v>907</v>
      </c>
      <c r="B443" t="s">
        <v>341</v>
      </c>
      <c r="C443" t="s">
        <v>908</v>
      </c>
      <c r="D443">
        <v>30602</v>
      </c>
    </row>
    <row r="444" spans="1:4">
      <c r="A444" t="s">
        <v>909</v>
      </c>
      <c r="B444" t="s">
        <v>342</v>
      </c>
      <c r="C444" t="s">
        <v>608</v>
      </c>
      <c r="D444">
        <v>130408</v>
      </c>
    </row>
    <row r="445" spans="1:4">
      <c r="A445" t="s">
        <v>910</v>
      </c>
      <c r="B445" t="s">
        <v>341</v>
      </c>
      <c r="C445" t="s">
        <v>341</v>
      </c>
      <c r="D445">
        <v>30109</v>
      </c>
    </row>
    <row r="446" spans="1:4">
      <c r="A446" t="s">
        <v>911</v>
      </c>
      <c r="B446" t="s">
        <v>341</v>
      </c>
      <c r="C446" t="s">
        <v>566</v>
      </c>
      <c r="D446">
        <v>30201</v>
      </c>
    </row>
    <row r="447" spans="1:4">
      <c r="A447" t="s">
        <v>524</v>
      </c>
      <c r="B447" t="s">
        <v>342</v>
      </c>
      <c r="C447" t="s">
        <v>587</v>
      </c>
      <c r="D447">
        <v>130103</v>
      </c>
    </row>
    <row r="448" spans="1:4">
      <c r="A448" t="s">
        <v>912</v>
      </c>
      <c r="B448" t="s">
        <v>350</v>
      </c>
      <c r="C448" t="s">
        <v>573</v>
      </c>
      <c r="D448">
        <v>40109</v>
      </c>
    </row>
    <row r="449" spans="1:4">
      <c r="A449" t="s">
        <v>447</v>
      </c>
      <c r="B449" t="s">
        <v>349</v>
      </c>
      <c r="C449" t="s">
        <v>641</v>
      </c>
      <c r="D449">
        <v>91014</v>
      </c>
    </row>
    <row r="450" spans="1:4">
      <c r="A450" t="s">
        <v>913</v>
      </c>
      <c r="B450" t="s">
        <v>342</v>
      </c>
      <c r="C450" t="s">
        <v>581</v>
      </c>
      <c r="D450">
        <v>130715</v>
      </c>
    </row>
    <row r="451" spans="1:4">
      <c r="A451" t="s">
        <v>914</v>
      </c>
      <c r="B451" t="s">
        <v>347</v>
      </c>
      <c r="C451" t="s">
        <v>666</v>
      </c>
      <c r="D451">
        <v>60401</v>
      </c>
    </row>
    <row r="452" spans="1:4">
      <c r="A452" t="s">
        <v>915</v>
      </c>
      <c r="B452" t="s">
        <v>346</v>
      </c>
      <c r="C452" t="s">
        <v>726</v>
      </c>
      <c r="D452">
        <v>20501</v>
      </c>
    </row>
    <row r="453" spans="1:4">
      <c r="A453" t="s">
        <v>361</v>
      </c>
      <c r="B453" t="s">
        <v>345</v>
      </c>
      <c r="C453" t="s">
        <v>582</v>
      </c>
      <c r="D453">
        <v>81008</v>
      </c>
    </row>
    <row r="454" spans="1:4">
      <c r="A454" t="s">
        <v>916</v>
      </c>
      <c r="B454" t="s">
        <v>348</v>
      </c>
      <c r="C454" t="s">
        <v>873</v>
      </c>
      <c r="D454">
        <v>70505</v>
      </c>
    </row>
    <row r="455" spans="1:4">
      <c r="A455" t="s">
        <v>917</v>
      </c>
      <c r="B455" t="s">
        <v>345</v>
      </c>
      <c r="C455" t="s">
        <v>918</v>
      </c>
      <c r="D455">
        <v>81102</v>
      </c>
    </row>
    <row r="456" spans="1:4">
      <c r="A456" t="s">
        <v>919</v>
      </c>
      <c r="B456" t="s">
        <v>345</v>
      </c>
      <c r="C456" t="s">
        <v>918</v>
      </c>
      <c r="D456">
        <v>81103</v>
      </c>
    </row>
    <row r="457" spans="1:4">
      <c r="A457" t="s">
        <v>363</v>
      </c>
      <c r="B457" t="s">
        <v>345</v>
      </c>
      <c r="C457" t="s">
        <v>345</v>
      </c>
      <c r="D457">
        <v>80817</v>
      </c>
    </row>
    <row r="458" spans="1:4">
      <c r="A458" t="s">
        <v>920</v>
      </c>
      <c r="B458" t="s">
        <v>350</v>
      </c>
      <c r="C458" t="s">
        <v>448</v>
      </c>
      <c r="D458">
        <v>40804</v>
      </c>
    </row>
    <row r="459" spans="1:4">
      <c r="A459" t="s">
        <v>459</v>
      </c>
      <c r="B459" t="s">
        <v>346</v>
      </c>
      <c r="C459" t="s">
        <v>645</v>
      </c>
      <c r="D459">
        <v>20606</v>
      </c>
    </row>
    <row r="460" spans="1:4">
      <c r="A460" t="s">
        <v>921</v>
      </c>
      <c r="B460" t="s">
        <v>341</v>
      </c>
      <c r="C460" t="s">
        <v>696</v>
      </c>
      <c r="D460">
        <v>30501</v>
      </c>
    </row>
    <row r="461" spans="1:4">
      <c r="A461" t="s">
        <v>922</v>
      </c>
      <c r="B461" t="s">
        <v>341</v>
      </c>
      <c r="C461" t="s">
        <v>566</v>
      </c>
      <c r="D461">
        <v>30205</v>
      </c>
    </row>
    <row r="462" spans="1:4">
      <c r="A462" t="s">
        <v>504</v>
      </c>
      <c r="B462" t="s">
        <v>350</v>
      </c>
      <c r="C462" t="s">
        <v>577</v>
      </c>
      <c r="D462">
        <v>40403</v>
      </c>
    </row>
    <row r="463" spans="1:4">
      <c r="A463" t="s">
        <v>504</v>
      </c>
      <c r="B463" t="s">
        <v>341</v>
      </c>
      <c r="C463" t="s">
        <v>696</v>
      </c>
      <c r="D463">
        <v>30505</v>
      </c>
    </row>
    <row r="464" spans="1:4">
      <c r="A464" t="s">
        <v>504</v>
      </c>
      <c r="B464" t="s">
        <v>348</v>
      </c>
      <c r="C464" t="s">
        <v>452</v>
      </c>
      <c r="D464">
        <v>70216</v>
      </c>
    </row>
    <row r="465" spans="1:5">
      <c r="A465" t="s">
        <v>923</v>
      </c>
      <c r="B465" t="s">
        <v>350</v>
      </c>
      <c r="C465" t="s">
        <v>573</v>
      </c>
      <c r="D465">
        <v>40105</v>
      </c>
    </row>
    <row r="466" spans="1:5">
      <c r="A466" t="s">
        <v>924</v>
      </c>
      <c r="B466" t="s">
        <v>350</v>
      </c>
      <c r="C466" t="s">
        <v>590</v>
      </c>
      <c r="D466">
        <v>40306</v>
      </c>
    </row>
    <row r="467" spans="1:5">
      <c r="A467" t="s">
        <v>924</v>
      </c>
      <c r="B467" t="s">
        <v>348</v>
      </c>
      <c r="C467" t="s">
        <v>716</v>
      </c>
      <c r="D467">
        <v>70604</v>
      </c>
    </row>
    <row r="468" spans="1:5">
      <c r="A468" t="s">
        <v>925</v>
      </c>
      <c r="B468" t="s">
        <v>347</v>
      </c>
      <c r="C468" t="s">
        <v>626</v>
      </c>
      <c r="D468">
        <v>60505</v>
      </c>
    </row>
    <row r="469" spans="1:5">
      <c r="A469" t="s">
        <v>550</v>
      </c>
      <c r="B469" t="s">
        <v>347</v>
      </c>
      <c r="C469" t="s">
        <v>626</v>
      </c>
      <c r="D469">
        <v>60501</v>
      </c>
    </row>
    <row r="470" spans="1:5">
      <c r="A470" t="s">
        <v>926</v>
      </c>
      <c r="B470" t="s">
        <v>348</v>
      </c>
      <c r="C470" t="s">
        <v>716</v>
      </c>
      <c r="D470">
        <v>70605</v>
      </c>
    </row>
    <row r="471" spans="1:5">
      <c r="A471" t="s">
        <v>375</v>
      </c>
      <c r="B471" t="s">
        <v>345</v>
      </c>
      <c r="C471" t="s">
        <v>345</v>
      </c>
      <c r="D471">
        <v>80810</v>
      </c>
    </row>
    <row r="472" spans="1:5">
      <c r="A472" t="s">
        <v>927</v>
      </c>
      <c r="B472" t="s">
        <v>345</v>
      </c>
      <c r="C472" t="s">
        <v>619</v>
      </c>
      <c r="D472">
        <v>80604</v>
      </c>
    </row>
    <row r="473" spans="1:5">
      <c r="A473" t="s">
        <v>442</v>
      </c>
      <c r="B473" t="s">
        <v>350</v>
      </c>
      <c r="C473" t="s">
        <v>668</v>
      </c>
      <c r="D473">
        <v>41405</v>
      </c>
    </row>
    <row r="474" spans="1:5">
      <c r="A474" t="s">
        <v>928</v>
      </c>
      <c r="B474" t="s">
        <v>344</v>
      </c>
      <c r="C474" t="s">
        <v>412</v>
      </c>
      <c r="D474">
        <v>50203</v>
      </c>
    </row>
    <row r="475" spans="1:5">
      <c r="A475" t="s">
        <v>929</v>
      </c>
      <c r="B475" t="s">
        <v>348</v>
      </c>
      <c r="C475" t="s">
        <v>873</v>
      </c>
      <c r="D475">
        <v>70501</v>
      </c>
    </row>
    <row r="476" spans="1:5">
      <c r="A476" t="s">
        <v>380</v>
      </c>
      <c r="B476" t="s">
        <v>345</v>
      </c>
      <c r="C476" t="s">
        <v>345</v>
      </c>
      <c r="D476">
        <v>80813</v>
      </c>
      <c r="E476" s="49"/>
    </row>
    <row r="477" spans="1:5">
      <c r="A477" t="s">
        <v>380</v>
      </c>
      <c r="B477" t="s">
        <v>350</v>
      </c>
      <c r="C477" t="s">
        <v>488</v>
      </c>
      <c r="D477">
        <v>40607</v>
      </c>
      <c r="E477" s="49"/>
    </row>
    <row r="478" spans="1:5">
      <c r="A478" t="s">
        <v>380</v>
      </c>
      <c r="B478" t="s">
        <v>350</v>
      </c>
      <c r="C478" t="s">
        <v>590</v>
      </c>
      <c r="D478">
        <v>40307</v>
      </c>
    </row>
    <row r="479" spans="1:5">
      <c r="A479" t="s">
        <v>930</v>
      </c>
      <c r="B479" t="s">
        <v>345</v>
      </c>
      <c r="C479" t="s">
        <v>811</v>
      </c>
      <c r="D479">
        <v>80205</v>
      </c>
    </row>
    <row r="480" spans="1:5">
      <c r="A480" t="s">
        <v>413</v>
      </c>
      <c r="B480" t="s">
        <v>345</v>
      </c>
      <c r="C480" t="s">
        <v>345</v>
      </c>
      <c r="D480">
        <v>99999</v>
      </c>
    </row>
    <row r="481" spans="1:4">
      <c r="A481" t="s">
        <v>426</v>
      </c>
      <c r="B481" t="s">
        <v>346</v>
      </c>
      <c r="C481" t="s">
        <v>645</v>
      </c>
      <c r="D481">
        <v>20601</v>
      </c>
    </row>
    <row r="482" spans="1:4">
      <c r="A482" t="s">
        <v>470</v>
      </c>
      <c r="B482" t="s">
        <v>340</v>
      </c>
      <c r="C482" t="s">
        <v>578</v>
      </c>
      <c r="D482">
        <v>120309</v>
      </c>
    </row>
    <row r="483" spans="1:4">
      <c r="A483" t="s">
        <v>470</v>
      </c>
      <c r="B483" t="s">
        <v>348</v>
      </c>
      <c r="C483" t="s">
        <v>452</v>
      </c>
      <c r="D483">
        <v>70217</v>
      </c>
    </row>
    <row r="484" spans="1:4">
      <c r="A484" t="s">
        <v>931</v>
      </c>
      <c r="B484" t="s">
        <v>347</v>
      </c>
      <c r="C484" t="s">
        <v>666</v>
      </c>
      <c r="D484">
        <v>60405</v>
      </c>
    </row>
    <row r="485" spans="1:4">
      <c r="A485" t="s">
        <v>932</v>
      </c>
      <c r="B485" t="s">
        <v>348</v>
      </c>
      <c r="C485" t="s">
        <v>731</v>
      </c>
      <c r="D485">
        <v>70110</v>
      </c>
    </row>
    <row r="486" spans="1:4">
      <c r="A486" t="s">
        <v>933</v>
      </c>
      <c r="B486" t="s">
        <v>347</v>
      </c>
      <c r="C486" t="s">
        <v>709</v>
      </c>
      <c r="D486">
        <v>60601</v>
      </c>
    </row>
    <row r="487" spans="1:4">
      <c r="A487" t="s">
        <v>934</v>
      </c>
      <c r="B487" t="s">
        <v>340</v>
      </c>
      <c r="C487" t="s">
        <v>381</v>
      </c>
      <c r="D487">
        <v>120607</v>
      </c>
    </row>
    <row r="488" spans="1:4">
      <c r="A488" t="s">
        <v>480</v>
      </c>
      <c r="B488" t="s">
        <v>346</v>
      </c>
      <c r="C488" t="s">
        <v>734</v>
      </c>
      <c r="D488">
        <v>20305</v>
      </c>
    </row>
    <row r="489" spans="1:4">
      <c r="A489" t="s">
        <v>935</v>
      </c>
      <c r="B489" t="s">
        <v>349</v>
      </c>
      <c r="C489" t="s">
        <v>657</v>
      </c>
      <c r="D489">
        <v>90605</v>
      </c>
    </row>
    <row r="490" spans="1:4">
      <c r="A490" t="s">
        <v>412</v>
      </c>
      <c r="B490" t="s">
        <v>344</v>
      </c>
      <c r="C490" t="s">
        <v>412</v>
      </c>
      <c r="D490">
        <v>50204</v>
      </c>
    </row>
    <row r="491" spans="1:4">
      <c r="A491" t="s">
        <v>936</v>
      </c>
      <c r="B491" t="s">
        <v>341</v>
      </c>
      <c r="C491" t="s">
        <v>566</v>
      </c>
      <c r="D491">
        <v>30206</v>
      </c>
    </row>
    <row r="492" spans="1:4">
      <c r="A492" t="s">
        <v>937</v>
      </c>
      <c r="B492" t="s">
        <v>349</v>
      </c>
      <c r="C492" t="s">
        <v>491</v>
      </c>
      <c r="D492">
        <v>90508</v>
      </c>
    </row>
    <row r="493" spans="1:4">
      <c r="A493" t="s">
        <v>938</v>
      </c>
      <c r="B493" t="s">
        <v>341</v>
      </c>
      <c r="C493" t="s">
        <v>696</v>
      </c>
      <c r="D493">
        <v>30506</v>
      </c>
    </row>
    <row r="494" spans="1:4">
      <c r="A494" t="s">
        <v>418</v>
      </c>
      <c r="B494" t="s">
        <v>342</v>
      </c>
      <c r="C494" t="s">
        <v>581</v>
      </c>
      <c r="D494">
        <v>130716</v>
      </c>
    </row>
    <row r="495" spans="1:4">
      <c r="A495" t="s">
        <v>939</v>
      </c>
      <c r="B495" t="s">
        <v>350</v>
      </c>
      <c r="C495" t="s">
        <v>617</v>
      </c>
      <c r="D495">
        <v>41005</v>
      </c>
    </row>
    <row r="496" spans="1:4">
      <c r="A496" t="s">
        <v>716</v>
      </c>
      <c r="B496" t="s">
        <v>346</v>
      </c>
      <c r="C496" t="s">
        <v>572</v>
      </c>
      <c r="D496">
        <v>20104</v>
      </c>
    </row>
    <row r="497" spans="1:4">
      <c r="A497" t="s">
        <v>940</v>
      </c>
      <c r="B497" t="s">
        <v>348</v>
      </c>
      <c r="C497" t="s">
        <v>716</v>
      </c>
      <c r="D497">
        <v>70601</v>
      </c>
    </row>
    <row r="498" spans="1:4">
      <c r="A498" t="s">
        <v>941</v>
      </c>
      <c r="B498" t="s">
        <v>349</v>
      </c>
      <c r="C498" t="s">
        <v>641</v>
      </c>
      <c r="D498">
        <v>91005</v>
      </c>
    </row>
    <row r="499" spans="1:4">
      <c r="A499" t="s">
        <v>942</v>
      </c>
      <c r="B499" t="s">
        <v>347</v>
      </c>
      <c r="C499" t="s">
        <v>626</v>
      </c>
      <c r="D499">
        <v>60506</v>
      </c>
    </row>
    <row r="500" spans="1:4">
      <c r="A500" t="s">
        <v>466</v>
      </c>
      <c r="B500" t="s">
        <v>341</v>
      </c>
      <c r="C500" t="s">
        <v>628</v>
      </c>
      <c r="D500">
        <v>30401</v>
      </c>
    </row>
    <row r="501" spans="1:4">
      <c r="A501" t="s">
        <v>943</v>
      </c>
      <c r="B501" t="s">
        <v>350</v>
      </c>
      <c r="C501" t="s">
        <v>702</v>
      </c>
      <c r="D501">
        <v>40704</v>
      </c>
    </row>
    <row r="502" spans="1:4">
      <c r="A502" t="s">
        <v>944</v>
      </c>
      <c r="B502" t="s">
        <v>350</v>
      </c>
      <c r="C502" t="s">
        <v>702</v>
      </c>
      <c r="D502">
        <v>40705</v>
      </c>
    </row>
    <row r="503" spans="1:4">
      <c r="A503" t="s">
        <v>945</v>
      </c>
      <c r="B503" t="s">
        <v>350</v>
      </c>
      <c r="C503" t="s">
        <v>609</v>
      </c>
      <c r="D503">
        <v>41307</v>
      </c>
    </row>
    <row r="504" spans="1:4">
      <c r="A504" t="s">
        <v>946</v>
      </c>
      <c r="B504" t="s">
        <v>347</v>
      </c>
      <c r="C504" t="s">
        <v>626</v>
      </c>
      <c r="D504">
        <v>60507</v>
      </c>
    </row>
    <row r="505" spans="1:4">
      <c r="A505" t="s">
        <v>441</v>
      </c>
      <c r="B505" t="s">
        <v>350</v>
      </c>
      <c r="C505" t="s">
        <v>397</v>
      </c>
      <c r="D505">
        <v>40203</v>
      </c>
    </row>
    <row r="506" spans="1:4">
      <c r="A506" t="s">
        <v>947</v>
      </c>
      <c r="B506" t="s">
        <v>344</v>
      </c>
      <c r="C506" t="s">
        <v>412</v>
      </c>
      <c r="D506">
        <v>50205</v>
      </c>
    </row>
    <row r="507" spans="1:4">
      <c r="A507" t="s">
        <v>383</v>
      </c>
      <c r="B507" t="s">
        <v>345</v>
      </c>
      <c r="C507" t="s">
        <v>345</v>
      </c>
      <c r="D507">
        <v>80808</v>
      </c>
    </row>
    <row r="508" spans="1:4">
      <c r="A508" t="s">
        <v>948</v>
      </c>
      <c r="B508" t="s">
        <v>346</v>
      </c>
      <c r="C508" t="s">
        <v>572</v>
      </c>
      <c r="D508">
        <v>20106</v>
      </c>
    </row>
    <row r="509" spans="1:4">
      <c r="A509" t="s">
        <v>396</v>
      </c>
      <c r="B509" t="s">
        <v>350</v>
      </c>
      <c r="C509" t="s">
        <v>397</v>
      </c>
      <c r="D509">
        <v>40201</v>
      </c>
    </row>
    <row r="510" spans="1:4">
      <c r="A510" t="s">
        <v>399</v>
      </c>
      <c r="B510" t="s">
        <v>342</v>
      </c>
      <c r="C510" t="s">
        <v>581</v>
      </c>
      <c r="D510">
        <v>130717</v>
      </c>
    </row>
    <row r="511" spans="1:4">
      <c r="A511" t="s">
        <v>949</v>
      </c>
      <c r="B511" t="s">
        <v>341</v>
      </c>
      <c r="C511" t="s">
        <v>628</v>
      </c>
      <c r="D511">
        <v>30403</v>
      </c>
    </row>
    <row r="512" spans="1:4">
      <c r="A512" t="s">
        <v>950</v>
      </c>
      <c r="B512" t="s">
        <v>343</v>
      </c>
      <c r="C512" t="s">
        <v>343</v>
      </c>
      <c r="D512">
        <v>100103</v>
      </c>
    </row>
    <row r="513" spans="1:4">
      <c r="A513" t="s">
        <v>445</v>
      </c>
      <c r="B513" t="s">
        <v>341</v>
      </c>
      <c r="C513" t="s">
        <v>341</v>
      </c>
      <c r="D513">
        <v>30110</v>
      </c>
    </row>
    <row r="514" spans="1:4">
      <c r="A514" t="s">
        <v>478</v>
      </c>
      <c r="B514" t="s">
        <v>344</v>
      </c>
      <c r="C514" t="s">
        <v>638</v>
      </c>
      <c r="D514">
        <v>50106</v>
      </c>
    </row>
    <row r="515" spans="1:4">
      <c r="A515" t="s">
        <v>540</v>
      </c>
      <c r="B515" t="s">
        <v>349</v>
      </c>
      <c r="C515" t="s">
        <v>491</v>
      </c>
      <c r="D515">
        <v>90509</v>
      </c>
    </row>
    <row r="516" spans="1:4">
      <c r="A516" t="s">
        <v>951</v>
      </c>
      <c r="B516" t="s">
        <v>342</v>
      </c>
      <c r="C516" t="s">
        <v>608</v>
      </c>
      <c r="D516">
        <v>130409</v>
      </c>
    </row>
    <row r="517" spans="1:4">
      <c r="A517" t="s">
        <v>952</v>
      </c>
      <c r="B517" t="s">
        <v>339</v>
      </c>
      <c r="C517" t="s">
        <v>339</v>
      </c>
      <c r="D517">
        <v>10104</v>
      </c>
    </row>
    <row r="518" spans="1:4">
      <c r="A518" t="s">
        <v>953</v>
      </c>
      <c r="B518" t="s">
        <v>339</v>
      </c>
      <c r="C518" t="s">
        <v>595</v>
      </c>
      <c r="D518">
        <v>10303</v>
      </c>
    </row>
    <row r="519" spans="1:4">
      <c r="A519" t="s">
        <v>954</v>
      </c>
      <c r="B519" t="s">
        <v>339</v>
      </c>
      <c r="C519" t="s">
        <v>595</v>
      </c>
      <c r="D519">
        <v>10304</v>
      </c>
    </row>
    <row r="520" spans="1:4">
      <c r="A520" t="s">
        <v>955</v>
      </c>
      <c r="B520" t="s">
        <v>348</v>
      </c>
      <c r="C520" t="s">
        <v>873</v>
      </c>
      <c r="D520">
        <v>70504</v>
      </c>
    </row>
    <row r="521" spans="1:4">
      <c r="A521" t="s">
        <v>956</v>
      </c>
      <c r="B521" t="s">
        <v>340</v>
      </c>
      <c r="C521" t="s">
        <v>651</v>
      </c>
      <c r="D521">
        <v>120207</v>
      </c>
    </row>
    <row r="522" spans="1:4">
      <c r="A522" t="s">
        <v>957</v>
      </c>
      <c r="B522" t="s">
        <v>349</v>
      </c>
      <c r="C522" t="s">
        <v>592</v>
      </c>
      <c r="D522">
        <v>91108</v>
      </c>
    </row>
    <row r="523" spans="1:4">
      <c r="A523" t="s">
        <v>516</v>
      </c>
      <c r="B523" t="s">
        <v>350</v>
      </c>
      <c r="C523" t="s">
        <v>609</v>
      </c>
      <c r="D523">
        <v>41308</v>
      </c>
    </row>
    <row r="524" spans="1:4">
      <c r="A524" t="s">
        <v>958</v>
      </c>
      <c r="B524" t="s">
        <v>347</v>
      </c>
      <c r="C524" t="s">
        <v>671</v>
      </c>
      <c r="D524">
        <v>60206</v>
      </c>
    </row>
    <row r="525" spans="1:4">
      <c r="A525" t="s">
        <v>959</v>
      </c>
      <c r="B525" t="s">
        <v>347</v>
      </c>
      <c r="C525" t="s">
        <v>671</v>
      </c>
      <c r="D525">
        <v>60207</v>
      </c>
    </row>
    <row r="526" spans="1:4">
      <c r="A526" t="s">
        <v>960</v>
      </c>
      <c r="B526" t="s">
        <v>349</v>
      </c>
      <c r="C526" t="s">
        <v>585</v>
      </c>
      <c r="D526">
        <v>91204</v>
      </c>
    </row>
    <row r="527" spans="1:4">
      <c r="A527" t="s">
        <v>961</v>
      </c>
      <c r="B527" t="s">
        <v>350</v>
      </c>
      <c r="C527" t="s">
        <v>573</v>
      </c>
      <c r="D527">
        <v>40106</v>
      </c>
    </row>
    <row r="528" spans="1:4">
      <c r="A528" t="s">
        <v>468</v>
      </c>
      <c r="B528" t="s">
        <v>339</v>
      </c>
      <c r="C528" t="s">
        <v>595</v>
      </c>
      <c r="D528">
        <v>10305</v>
      </c>
    </row>
    <row r="529" spans="1:4">
      <c r="A529" t="s">
        <v>485</v>
      </c>
      <c r="B529" t="s">
        <v>349</v>
      </c>
      <c r="C529" t="s">
        <v>395</v>
      </c>
      <c r="D529">
        <v>90804</v>
      </c>
    </row>
    <row r="530" spans="1:4">
      <c r="A530" t="s">
        <v>962</v>
      </c>
      <c r="B530" t="s">
        <v>350</v>
      </c>
      <c r="C530" t="s">
        <v>745</v>
      </c>
      <c r="D530">
        <v>40901</v>
      </c>
    </row>
    <row r="531" spans="1:4">
      <c r="A531" t="s">
        <v>963</v>
      </c>
      <c r="B531" t="s">
        <v>350</v>
      </c>
      <c r="C531" t="s">
        <v>448</v>
      </c>
      <c r="D531">
        <v>40805</v>
      </c>
    </row>
    <row r="532" spans="1:4">
      <c r="A532" t="s">
        <v>964</v>
      </c>
      <c r="B532" t="s">
        <v>347</v>
      </c>
      <c r="C532" t="s">
        <v>709</v>
      </c>
      <c r="D532">
        <v>60608</v>
      </c>
    </row>
    <row r="533" spans="1:4">
      <c r="A533" t="s">
        <v>387</v>
      </c>
      <c r="B533" t="s">
        <v>345</v>
      </c>
      <c r="C533" t="s">
        <v>345</v>
      </c>
      <c r="D533">
        <v>80811</v>
      </c>
    </row>
    <row r="534" spans="1:4">
      <c r="A534" t="s">
        <v>525</v>
      </c>
      <c r="B534" t="s">
        <v>340</v>
      </c>
      <c r="C534" t="s">
        <v>432</v>
      </c>
      <c r="D534">
        <v>120705</v>
      </c>
    </row>
    <row r="535" spans="1:4">
      <c r="A535" t="s">
        <v>965</v>
      </c>
      <c r="B535" t="s">
        <v>344</v>
      </c>
      <c r="C535" t="s">
        <v>571</v>
      </c>
      <c r="D535">
        <v>50307</v>
      </c>
    </row>
    <row r="536" spans="1:4">
      <c r="A536" t="s">
        <v>966</v>
      </c>
      <c r="B536" t="s">
        <v>344</v>
      </c>
      <c r="C536" t="s">
        <v>571</v>
      </c>
      <c r="D536">
        <v>50315</v>
      </c>
    </row>
    <row r="537" spans="1:4">
      <c r="A537" t="s">
        <v>967</v>
      </c>
      <c r="B537" t="s">
        <v>349</v>
      </c>
      <c r="C537" t="s">
        <v>654</v>
      </c>
      <c r="D537">
        <v>90701</v>
      </c>
    </row>
    <row r="538" spans="1:4">
      <c r="A538" t="s">
        <v>968</v>
      </c>
      <c r="B538" t="s">
        <v>349</v>
      </c>
      <c r="C538" t="s">
        <v>592</v>
      </c>
      <c r="D538">
        <v>91109</v>
      </c>
    </row>
    <row r="539" spans="1:4">
      <c r="A539" t="s">
        <v>968</v>
      </c>
      <c r="B539" t="s">
        <v>346</v>
      </c>
      <c r="C539" t="s">
        <v>645</v>
      </c>
      <c r="D539">
        <v>20607</v>
      </c>
    </row>
    <row r="540" spans="1:4">
      <c r="A540" t="s">
        <v>419</v>
      </c>
      <c r="B540" t="s">
        <v>346</v>
      </c>
      <c r="C540" t="s">
        <v>583</v>
      </c>
      <c r="D540">
        <v>20207</v>
      </c>
    </row>
    <row r="541" spans="1:4">
      <c r="A541" t="s">
        <v>969</v>
      </c>
      <c r="B541" t="s">
        <v>348</v>
      </c>
      <c r="C541" t="s">
        <v>452</v>
      </c>
      <c r="D541">
        <v>70218</v>
      </c>
    </row>
    <row r="542" spans="1:4">
      <c r="A542" t="s">
        <v>970</v>
      </c>
      <c r="B542" t="s">
        <v>344</v>
      </c>
      <c r="C542" t="s">
        <v>571</v>
      </c>
      <c r="D542">
        <v>50308</v>
      </c>
    </row>
    <row r="543" spans="1:4">
      <c r="A543" t="s">
        <v>971</v>
      </c>
      <c r="B543" t="s">
        <v>341</v>
      </c>
      <c r="C543" t="s">
        <v>688</v>
      </c>
      <c r="D543">
        <v>30305</v>
      </c>
    </row>
    <row r="544" spans="1:4">
      <c r="A544" t="s">
        <v>971</v>
      </c>
      <c r="B544" t="s">
        <v>346</v>
      </c>
      <c r="C544" t="s">
        <v>645</v>
      </c>
      <c r="D544">
        <v>20608</v>
      </c>
    </row>
    <row r="545" spans="1:4">
      <c r="A545" t="s">
        <v>544</v>
      </c>
      <c r="B545" t="s">
        <v>349</v>
      </c>
      <c r="C545" t="s">
        <v>571</v>
      </c>
      <c r="D545">
        <v>90907</v>
      </c>
    </row>
    <row r="546" spans="1:4">
      <c r="A546" t="s">
        <v>503</v>
      </c>
      <c r="B546" t="s">
        <v>684</v>
      </c>
      <c r="C546" t="s">
        <v>529</v>
      </c>
      <c r="D546">
        <v>110201</v>
      </c>
    </row>
    <row r="547" spans="1:4">
      <c r="A547" t="s">
        <v>553</v>
      </c>
      <c r="B547" t="s">
        <v>350</v>
      </c>
      <c r="C547" t="s">
        <v>617</v>
      </c>
      <c r="D547">
        <v>41001</v>
      </c>
    </row>
    <row r="548" spans="1:4">
      <c r="A548" t="s">
        <v>972</v>
      </c>
      <c r="B548" t="s">
        <v>349</v>
      </c>
      <c r="C548" t="s">
        <v>592</v>
      </c>
      <c r="D548">
        <v>91110</v>
      </c>
    </row>
    <row r="549" spans="1:4">
      <c r="A549" t="s">
        <v>512</v>
      </c>
      <c r="B549" t="s">
        <v>350</v>
      </c>
      <c r="C549" t="s">
        <v>397</v>
      </c>
      <c r="D549">
        <v>40205</v>
      </c>
    </row>
    <row r="550" spans="1:4">
      <c r="A550" t="s">
        <v>973</v>
      </c>
      <c r="B550" t="s">
        <v>349</v>
      </c>
      <c r="C550" t="s">
        <v>641</v>
      </c>
      <c r="D550">
        <v>91013</v>
      </c>
    </row>
    <row r="551" spans="1:4">
      <c r="A551" t="s">
        <v>538</v>
      </c>
      <c r="B551" t="s">
        <v>340</v>
      </c>
      <c r="C551" t="s">
        <v>578</v>
      </c>
      <c r="D551">
        <v>120310</v>
      </c>
    </row>
    <row r="552" spans="1:4">
      <c r="A552" t="s">
        <v>477</v>
      </c>
      <c r="B552" t="s">
        <v>350</v>
      </c>
      <c r="C552" t="s">
        <v>702</v>
      </c>
      <c r="D552">
        <v>40706</v>
      </c>
    </row>
    <row r="553" spans="1:4">
      <c r="A553" t="s">
        <v>974</v>
      </c>
      <c r="B553" t="s">
        <v>349</v>
      </c>
      <c r="C553" t="s">
        <v>571</v>
      </c>
      <c r="D553">
        <v>90908</v>
      </c>
    </row>
    <row r="554" spans="1:4">
      <c r="A554" t="s">
        <v>401</v>
      </c>
      <c r="B554" t="s">
        <v>345</v>
      </c>
      <c r="C554" t="s">
        <v>582</v>
      </c>
      <c r="D554">
        <v>81009</v>
      </c>
    </row>
    <row r="555" spans="1:4">
      <c r="A555" t="s">
        <v>975</v>
      </c>
      <c r="B555" t="s">
        <v>348</v>
      </c>
      <c r="C555" t="s">
        <v>348</v>
      </c>
      <c r="D555">
        <v>70310</v>
      </c>
    </row>
    <row r="556" spans="1:4">
      <c r="A556" t="s">
        <v>975</v>
      </c>
      <c r="B556" t="s">
        <v>347</v>
      </c>
      <c r="C556" t="s">
        <v>709</v>
      </c>
      <c r="D556">
        <v>60607</v>
      </c>
    </row>
    <row r="557" spans="1:4">
      <c r="A557" t="s">
        <v>409</v>
      </c>
      <c r="B557" t="s">
        <v>341</v>
      </c>
      <c r="C557" t="s">
        <v>341</v>
      </c>
      <c r="D557">
        <v>30111</v>
      </c>
    </row>
    <row r="558" spans="1:4">
      <c r="A558" t="s">
        <v>976</v>
      </c>
      <c r="B558" t="s">
        <v>345</v>
      </c>
      <c r="C558" t="s">
        <v>811</v>
      </c>
      <c r="D558">
        <v>80206</v>
      </c>
    </row>
    <row r="559" spans="1:4">
      <c r="A559" t="s">
        <v>977</v>
      </c>
      <c r="B559" t="s">
        <v>342</v>
      </c>
      <c r="C559" t="s">
        <v>608</v>
      </c>
      <c r="D559">
        <v>130410</v>
      </c>
    </row>
    <row r="560" spans="1:4">
      <c r="A560" t="s">
        <v>978</v>
      </c>
      <c r="B560" t="s">
        <v>341</v>
      </c>
      <c r="C560" t="s">
        <v>341</v>
      </c>
      <c r="D560">
        <v>30112</v>
      </c>
    </row>
    <row r="561" spans="1:4">
      <c r="A561" t="s">
        <v>979</v>
      </c>
      <c r="B561" t="s">
        <v>340</v>
      </c>
      <c r="C561" t="s">
        <v>651</v>
      </c>
      <c r="D561">
        <v>120208</v>
      </c>
    </row>
    <row r="562" spans="1:4">
      <c r="A562" t="s">
        <v>980</v>
      </c>
      <c r="B562" t="s">
        <v>341</v>
      </c>
      <c r="C562" t="s">
        <v>566</v>
      </c>
      <c r="D562">
        <v>30207</v>
      </c>
    </row>
    <row r="563" spans="1:4">
      <c r="A563" t="s">
        <v>435</v>
      </c>
      <c r="B563" t="s">
        <v>340</v>
      </c>
      <c r="C563" t="s">
        <v>623</v>
      </c>
      <c r="D563">
        <v>120801</v>
      </c>
    </row>
    <row r="564" spans="1:4">
      <c r="A564" t="s">
        <v>529</v>
      </c>
      <c r="B564" t="s">
        <v>344</v>
      </c>
      <c r="C564" t="s">
        <v>638</v>
      </c>
      <c r="D564">
        <v>50109</v>
      </c>
    </row>
    <row r="565" spans="1:4">
      <c r="A565" t="s">
        <v>981</v>
      </c>
      <c r="B565" t="s">
        <v>350</v>
      </c>
      <c r="C565" t="s">
        <v>425</v>
      </c>
      <c r="D565">
        <v>40507</v>
      </c>
    </row>
    <row r="566" spans="1:4">
      <c r="A566" t="s">
        <v>982</v>
      </c>
      <c r="B566" t="s">
        <v>349</v>
      </c>
      <c r="C566" t="s">
        <v>588</v>
      </c>
      <c r="D566">
        <v>90105</v>
      </c>
    </row>
    <row r="567" spans="1:4">
      <c r="A567" t="s">
        <v>983</v>
      </c>
      <c r="B567" t="s">
        <v>349</v>
      </c>
      <c r="C567" t="s">
        <v>539</v>
      </c>
      <c r="D567">
        <v>90405</v>
      </c>
    </row>
    <row r="568" spans="1:4">
      <c r="A568" t="s">
        <v>561</v>
      </c>
      <c r="B568" t="s">
        <v>350</v>
      </c>
      <c r="C568" t="s">
        <v>488</v>
      </c>
      <c r="D568">
        <v>40608</v>
      </c>
    </row>
    <row r="569" spans="1:4">
      <c r="A569" t="s">
        <v>984</v>
      </c>
      <c r="B569" t="s">
        <v>342</v>
      </c>
      <c r="C569" t="s">
        <v>561</v>
      </c>
      <c r="D569">
        <v>130901</v>
      </c>
    </row>
    <row r="570" spans="1:4">
      <c r="A570" t="s">
        <v>985</v>
      </c>
      <c r="B570" t="s">
        <v>345</v>
      </c>
      <c r="C570" t="s">
        <v>345</v>
      </c>
      <c r="D570">
        <v>80801</v>
      </c>
    </row>
    <row r="571" spans="1:4">
      <c r="A571" t="s">
        <v>803</v>
      </c>
      <c r="B571" t="s">
        <v>350</v>
      </c>
      <c r="C571" t="s">
        <v>803</v>
      </c>
      <c r="D571">
        <v>41104</v>
      </c>
    </row>
    <row r="572" spans="1:4">
      <c r="A572" t="s">
        <v>395</v>
      </c>
      <c r="B572" t="s">
        <v>345</v>
      </c>
      <c r="C572" t="s">
        <v>345</v>
      </c>
      <c r="D572">
        <v>80809</v>
      </c>
    </row>
    <row r="573" spans="1:4">
      <c r="A573" t="s">
        <v>986</v>
      </c>
      <c r="B573" t="s">
        <v>349</v>
      </c>
      <c r="C573" t="s">
        <v>395</v>
      </c>
      <c r="D573">
        <v>90801</v>
      </c>
    </row>
    <row r="574" spans="1:4">
      <c r="A574" t="s">
        <v>551</v>
      </c>
      <c r="B574" t="s">
        <v>350</v>
      </c>
      <c r="C574" t="s">
        <v>425</v>
      </c>
      <c r="D574">
        <v>40515</v>
      </c>
    </row>
    <row r="575" spans="1:4">
      <c r="A575" t="s">
        <v>987</v>
      </c>
      <c r="B575" t="s">
        <v>349</v>
      </c>
      <c r="C575" t="s">
        <v>646</v>
      </c>
      <c r="D575">
        <v>90305</v>
      </c>
    </row>
    <row r="576" spans="1:4">
      <c r="A576" t="s">
        <v>987</v>
      </c>
      <c r="B576" t="s">
        <v>349</v>
      </c>
      <c r="C576" t="s">
        <v>599</v>
      </c>
      <c r="D576">
        <v>90212</v>
      </c>
    </row>
    <row r="577" spans="1:4">
      <c r="A577" t="s">
        <v>987</v>
      </c>
      <c r="B577" t="s">
        <v>342</v>
      </c>
      <c r="C577" t="s">
        <v>561</v>
      </c>
      <c r="D577">
        <v>130909</v>
      </c>
    </row>
    <row r="578" spans="1:4">
      <c r="A578" t="s">
        <v>987</v>
      </c>
      <c r="B578" t="s">
        <v>348</v>
      </c>
      <c r="C578" t="s">
        <v>452</v>
      </c>
      <c r="D578">
        <v>70219</v>
      </c>
    </row>
    <row r="579" spans="1:4">
      <c r="A579" t="s">
        <v>987</v>
      </c>
      <c r="B579" t="s">
        <v>349</v>
      </c>
      <c r="C579" t="s">
        <v>395</v>
      </c>
      <c r="D579">
        <v>90806</v>
      </c>
    </row>
    <row r="580" spans="1:4">
      <c r="A580" t="s">
        <v>988</v>
      </c>
      <c r="B580" t="s">
        <v>341</v>
      </c>
      <c r="C580" t="s">
        <v>908</v>
      </c>
      <c r="D580">
        <v>30601</v>
      </c>
    </row>
    <row r="581" spans="1:4">
      <c r="A581" t="s">
        <v>377</v>
      </c>
      <c r="B581" t="s">
        <v>341</v>
      </c>
      <c r="C581" t="s">
        <v>341</v>
      </c>
      <c r="D581">
        <v>30113</v>
      </c>
    </row>
    <row r="582" spans="1:4">
      <c r="A582" t="s">
        <v>377</v>
      </c>
      <c r="B582" t="s">
        <v>350</v>
      </c>
      <c r="C582" t="s">
        <v>612</v>
      </c>
      <c r="D582">
        <v>41204</v>
      </c>
    </row>
    <row r="583" spans="1:4">
      <c r="A583" t="s">
        <v>377</v>
      </c>
      <c r="B583" t="s">
        <v>349</v>
      </c>
      <c r="C583" t="s">
        <v>395</v>
      </c>
      <c r="D583">
        <v>90805</v>
      </c>
    </row>
    <row r="584" spans="1:4">
      <c r="A584" t="s">
        <v>481</v>
      </c>
      <c r="B584" t="s">
        <v>347</v>
      </c>
      <c r="C584" t="s">
        <v>676</v>
      </c>
      <c r="D584">
        <v>60105</v>
      </c>
    </row>
    <row r="585" spans="1:4">
      <c r="A585" t="s">
        <v>989</v>
      </c>
      <c r="B585" t="s">
        <v>346</v>
      </c>
      <c r="C585" t="s">
        <v>583</v>
      </c>
      <c r="D585">
        <v>20208</v>
      </c>
    </row>
    <row r="586" spans="1:4">
      <c r="A586" t="s">
        <v>990</v>
      </c>
      <c r="B586" t="s">
        <v>341</v>
      </c>
      <c r="C586" t="s">
        <v>908</v>
      </c>
      <c r="D586">
        <v>30603</v>
      </c>
    </row>
    <row r="587" spans="1:4">
      <c r="A587" t="s">
        <v>612</v>
      </c>
      <c r="B587" t="s">
        <v>350</v>
      </c>
      <c r="C587" t="s">
        <v>612</v>
      </c>
      <c r="D587">
        <v>41205</v>
      </c>
    </row>
    <row r="588" spans="1:4">
      <c r="A588" t="s">
        <v>991</v>
      </c>
      <c r="B588" t="s">
        <v>349</v>
      </c>
      <c r="C588" t="s">
        <v>646</v>
      </c>
      <c r="D588">
        <v>90306</v>
      </c>
    </row>
    <row r="589" spans="1:4">
      <c r="A589" t="s">
        <v>416</v>
      </c>
      <c r="B589" t="s">
        <v>345</v>
      </c>
      <c r="C589" t="s">
        <v>345</v>
      </c>
      <c r="D589">
        <v>80818</v>
      </c>
    </row>
    <row r="590" spans="1:4">
      <c r="A590" t="s">
        <v>530</v>
      </c>
      <c r="B590" t="s">
        <v>349</v>
      </c>
      <c r="C590" t="s">
        <v>641</v>
      </c>
      <c r="D590">
        <v>91011</v>
      </c>
    </row>
    <row r="591" spans="1:4">
      <c r="A591" t="s">
        <v>530</v>
      </c>
      <c r="B591" t="s">
        <v>349</v>
      </c>
      <c r="C591" t="s">
        <v>491</v>
      </c>
      <c r="D591">
        <v>90510</v>
      </c>
    </row>
    <row r="592" spans="1:4">
      <c r="A592" t="s">
        <v>542</v>
      </c>
      <c r="B592" t="s">
        <v>348</v>
      </c>
      <c r="C592" t="s">
        <v>452</v>
      </c>
      <c r="D592">
        <v>70220</v>
      </c>
    </row>
    <row r="593" spans="1:4">
      <c r="A593" t="s">
        <v>992</v>
      </c>
      <c r="B593" t="s">
        <v>345</v>
      </c>
      <c r="C593" t="s">
        <v>811</v>
      </c>
      <c r="D593">
        <v>80201</v>
      </c>
    </row>
    <row r="594" spans="1:4">
      <c r="A594" t="s">
        <v>993</v>
      </c>
      <c r="B594" t="s">
        <v>350</v>
      </c>
      <c r="C594" t="s">
        <v>488</v>
      </c>
      <c r="D594">
        <v>40609</v>
      </c>
    </row>
    <row r="595" spans="1:4">
      <c r="A595" t="s">
        <v>469</v>
      </c>
      <c r="B595" t="s">
        <v>350</v>
      </c>
      <c r="C595" t="s">
        <v>488</v>
      </c>
      <c r="D595">
        <v>40610</v>
      </c>
    </row>
    <row r="596" spans="1:4">
      <c r="A596" t="s">
        <v>994</v>
      </c>
      <c r="B596" t="s">
        <v>340</v>
      </c>
      <c r="C596" t="s">
        <v>576</v>
      </c>
      <c r="D596">
        <v>120904</v>
      </c>
    </row>
    <row r="597" spans="1:4">
      <c r="A597" t="s">
        <v>995</v>
      </c>
      <c r="B597" t="s">
        <v>349</v>
      </c>
      <c r="C597" t="s">
        <v>641</v>
      </c>
      <c r="D597">
        <v>91006</v>
      </c>
    </row>
    <row r="598" spans="1:4">
      <c r="A598" t="s">
        <v>392</v>
      </c>
      <c r="B598" t="s">
        <v>345</v>
      </c>
      <c r="C598" t="s">
        <v>345</v>
      </c>
      <c r="D598">
        <v>80803</v>
      </c>
    </row>
    <row r="599" spans="1:4">
      <c r="A599" t="s">
        <v>392</v>
      </c>
      <c r="B599" t="s">
        <v>348</v>
      </c>
      <c r="C599" t="s">
        <v>348</v>
      </c>
      <c r="D599">
        <v>70311</v>
      </c>
    </row>
    <row r="600" spans="1:4">
      <c r="A600" t="s">
        <v>414</v>
      </c>
      <c r="B600" t="s">
        <v>340</v>
      </c>
      <c r="C600" t="s">
        <v>576</v>
      </c>
      <c r="D600">
        <v>120901</v>
      </c>
    </row>
    <row r="601" spans="1:4">
      <c r="A601" t="s">
        <v>521</v>
      </c>
      <c r="B601" t="s">
        <v>342</v>
      </c>
      <c r="C601" t="s">
        <v>587</v>
      </c>
      <c r="D601">
        <v>130104</v>
      </c>
    </row>
    <row r="602" spans="1:4">
      <c r="A602" t="s">
        <v>521</v>
      </c>
      <c r="B602" t="s">
        <v>350</v>
      </c>
      <c r="C602" t="s">
        <v>617</v>
      </c>
      <c r="D602">
        <v>41008</v>
      </c>
    </row>
    <row r="603" spans="1:4">
      <c r="A603" t="s">
        <v>996</v>
      </c>
      <c r="B603" t="s">
        <v>350</v>
      </c>
      <c r="C603" t="s">
        <v>617</v>
      </c>
      <c r="D603">
        <v>41006</v>
      </c>
    </row>
    <row r="604" spans="1:4">
      <c r="A604" t="s">
        <v>996</v>
      </c>
      <c r="B604" t="s">
        <v>350</v>
      </c>
      <c r="C604" t="s">
        <v>803</v>
      </c>
      <c r="D604">
        <v>41105</v>
      </c>
    </row>
    <row r="605" spans="1:4">
      <c r="A605" t="s">
        <v>997</v>
      </c>
      <c r="B605" t="s">
        <v>345</v>
      </c>
      <c r="C605" t="s">
        <v>559</v>
      </c>
      <c r="D605">
        <v>80506</v>
      </c>
    </row>
    <row r="606" spans="1:4">
      <c r="A606" t="s">
        <v>388</v>
      </c>
      <c r="B606" t="s">
        <v>344</v>
      </c>
      <c r="C606" t="s">
        <v>571</v>
      </c>
      <c r="D606">
        <v>50316</v>
      </c>
    </row>
    <row r="607" spans="1:4">
      <c r="A607" t="s">
        <v>388</v>
      </c>
      <c r="B607" t="s">
        <v>349</v>
      </c>
      <c r="C607" t="s">
        <v>571</v>
      </c>
      <c r="D607">
        <v>90901</v>
      </c>
    </row>
    <row r="608" spans="1:4">
      <c r="A608" t="s">
        <v>696</v>
      </c>
      <c r="B608" t="s">
        <v>341</v>
      </c>
      <c r="C608" t="s">
        <v>696</v>
      </c>
      <c r="D608">
        <v>30507</v>
      </c>
    </row>
    <row r="609" spans="1:4">
      <c r="A609" t="s">
        <v>500</v>
      </c>
      <c r="B609" t="s">
        <v>350</v>
      </c>
      <c r="C609" t="s">
        <v>745</v>
      </c>
      <c r="D609">
        <v>40905</v>
      </c>
    </row>
    <row r="610" spans="1:4">
      <c r="A610" t="s">
        <v>998</v>
      </c>
      <c r="B610" t="s">
        <v>347</v>
      </c>
      <c r="C610" t="s">
        <v>680</v>
      </c>
      <c r="D610">
        <v>60701</v>
      </c>
    </row>
    <row r="611" spans="1:4">
      <c r="A611" t="s">
        <v>999</v>
      </c>
      <c r="B611" t="s">
        <v>350</v>
      </c>
      <c r="C611" t="s">
        <v>425</v>
      </c>
      <c r="D611">
        <v>40508</v>
      </c>
    </row>
    <row r="612" spans="1:4">
      <c r="A612" t="s">
        <v>1000</v>
      </c>
      <c r="B612" t="s">
        <v>342</v>
      </c>
      <c r="C612" t="s">
        <v>581</v>
      </c>
      <c r="D612">
        <v>130718</v>
      </c>
    </row>
    <row r="613" spans="1:4">
      <c r="A613" t="s">
        <v>1000</v>
      </c>
      <c r="B613" t="s">
        <v>346</v>
      </c>
      <c r="C613" t="s">
        <v>583</v>
      </c>
      <c r="D613">
        <v>20209</v>
      </c>
    </row>
    <row r="614" spans="1:4">
      <c r="A614" t="s">
        <v>1001</v>
      </c>
      <c r="B614" t="s">
        <v>341</v>
      </c>
      <c r="C614" t="s">
        <v>341</v>
      </c>
      <c r="D614">
        <v>30114</v>
      </c>
    </row>
    <row r="615" spans="1:4">
      <c r="A615" t="s">
        <v>1001</v>
      </c>
      <c r="B615" t="s">
        <v>342</v>
      </c>
      <c r="C615" t="s">
        <v>630</v>
      </c>
      <c r="D615">
        <v>130313</v>
      </c>
    </row>
    <row r="616" spans="1:4">
      <c r="A616" t="s">
        <v>1001</v>
      </c>
      <c r="B616" t="s">
        <v>350</v>
      </c>
      <c r="C616" t="s">
        <v>425</v>
      </c>
      <c r="D616">
        <v>40509</v>
      </c>
    </row>
    <row r="617" spans="1:4">
      <c r="A617" t="s">
        <v>411</v>
      </c>
      <c r="B617" t="s">
        <v>349</v>
      </c>
      <c r="C617" t="s">
        <v>641</v>
      </c>
      <c r="D617">
        <v>91001</v>
      </c>
    </row>
    <row r="618" spans="1:4">
      <c r="A618" t="s">
        <v>1002</v>
      </c>
      <c r="B618" t="s">
        <v>349</v>
      </c>
      <c r="C618" t="s">
        <v>641</v>
      </c>
      <c r="D618">
        <v>91015</v>
      </c>
    </row>
    <row r="619" spans="1:4">
      <c r="A619" t="s">
        <v>1003</v>
      </c>
      <c r="B619" t="s">
        <v>349</v>
      </c>
      <c r="C619" t="s">
        <v>641</v>
      </c>
      <c r="D619">
        <v>91016</v>
      </c>
    </row>
    <row r="620" spans="1:4">
      <c r="A620" t="s">
        <v>482</v>
      </c>
      <c r="B620" t="s">
        <v>350</v>
      </c>
      <c r="C620" t="s">
        <v>425</v>
      </c>
      <c r="D620">
        <v>40510</v>
      </c>
    </row>
    <row r="621" spans="1:4">
      <c r="A621" t="s">
        <v>482</v>
      </c>
      <c r="B621" t="s">
        <v>348</v>
      </c>
      <c r="C621" t="s">
        <v>452</v>
      </c>
      <c r="D621">
        <v>70221</v>
      </c>
    </row>
    <row r="622" spans="1:4">
      <c r="A622" t="s">
        <v>1004</v>
      </c>
      <c r="B622" t="s">
        <v>350</v>
      </c>
      <c r="C622" t="s">
        <v>573</v>
      </c>
      <c r="D622">
        <v>40107</v>
      </c>
    </row>
    <row r="623" spans="1:4">
      <c r="A623" t="s">
        <v>1005</v>
      </c>
      <c r="B623" t="s">
        <v>348</v>
      </c>
      <c r="C623" t="s">
        <v>452</v>
      </c>
      <c r="D623">
        <v>70222</v>
      </c>
    </row>
    <row r="624" spans="1:4">
      <c r="A624" t="s">
        <v>1006</v>
      </c>
      <c r="B624" t="s">
        <v>344</v>
      </c>
      <c r="C624" t="s">
        <v>638</v>
      </c>
      <c r="D624">
        <v>50110</v>
      </c>
    </row>
    <row r="625" spans="1:4">
      <c r="A625" t="s">
        <v>1007</v>
      </c>
      <c r="B625" t="s">
        <v>340</v>
      </c>
      <c r="C625" t="s">
        <v>578</v>
      </c>
      <c r="D625">
        <v>120311</v>
      </c>
    </row>
    <row r="626" spans="1:4">
      <c r="A626" t="s">
        <v>507</v>
      </c>
      <c r="B626" t="s">
        <v>350</v>
      </c>
      <c r="C626" t="s">
        <v>425</v>
      </c>
      <c r="D626">
        <v>40514</v>
      </c>
    </row>
    <row r="627" spans="1:4">
      <c r="A627" t="s">
        <v>497</v>
      </c>
      <c r="B627" t="s">
        <v>340</v>
      </c>
      <c r="C627" t="s">
        <v>613</v>
      </c>
      <c r="D627">
        <v>120101</v>
      </c>
    </row>
    <row r="628" spans="1:4">
      <c r="A628" t="s">
        <v>490</v>
      </c>
      <c r="B628" t="s">
        <v>349</v>
      </c>
      <c r="C628" t="s">
        <v>592</v>
      </c>
      <c r="D628">
        <v>91101</v>
      </c>
    </row>
    <row r="629" spans="1:4">
      <c r="A629" t="s">
        <v>1008</v>
      </c>
      <c r="B629" t="s">
        <v>342</v>
      </c>
      <c r="C629" t="s">
        <v>608</v>
      </c>
      <c r="D629">
        <v>130411</v>
      </c>
    </row>
    <row r="630" spans="1:4">
      <c r="A630" t="s">
        <v>1009</v>
      </c>
      <c r="B630" t="s">
        <v>350</v>
      </c>
      <c r="C630" t="s">
        <v>425</v>
      </c>
      <c r="D630">
        <v>40511</v>
      </c>
    </row>
    <row r="631" spans="1:4">
      <c r="A631" t="s">
        <v>515</v>
      </c>
      <c r="B631" t="s">
        <v>340</v>
      </c>
      <c r="C631" t="s">
        <v>664</v>
      </c>
      <c r="D631">
        <v>120405</v>
      </c>
    </row>
    <row r="632" spans="1:4">
      <c r="A632" t="s">
        <v>455</v>
      </c>
      <c r="B632" t="s">
        <v>345</v>
      </c>
      <c r="C632" t="s">
        <v>918</v>
      </c>
      <c r="D632">
        <v>81101</v>
      </c>
    </row>
    <row r="633" spans="1:4">
      <c r="A633" t="s">
        <v>1010</v>
      </c>
      <c r="B633" t="s">
        <v>344</v>
      </c>
      <c r="C633" t="s">
        <v>638</v>
      </c>
      <c r="D633">
        <v>50111</v>
      </c>
    </row>
    <row r="634" spans="1:4">
      <c r="A634" t="s">
        <v>1011</v>
      </c>
      <c r="B634" t="s">
        <v>349</v>
      </c>
      <c r="C634" t="s">
        <v>585</v>
      </c>
      <c r="D634">
        <v>91205</v>
      </c>
    </row>
    <row r="635" spans="1:4">
      <c r="A635" t="s">
        <v>467</v>
      </c>
      <c r="B635" t="s">
        <v>339</v>
      </c>
      <c r="C635" t="s">
        <v>339</v>
      </c>
      <c r="D635">
        <v>10105</v>
      </c>
    </row>
    <row r="636" spans="1:4">
      <c r="A636" t="s">
        <v>1012</v>
      </c>
      <c r="B636" t="s">
        <v>350</v>
      </c>
      <c r="C636" t="s">
        <v>590</v>
      </c>
      <c r="D636">
        <v>40308</v>
      </c>
    </row>
    <row r="637" spans="1:4">
      <c r="A637" t="s">
        <v>1013</v>
      </c>
      <c r="B637" t="s">
        <v>350</v>
      </c>
      <c r="C637" t="s">
        <v>702</v>
      </c>
      <c r="D637">
        <v>40707</v>
      </c>
    </row>
    <row r="638" spans="1:4">
      <c r="A638" t="s">
        <v>394</v>
      </c>
      <c r="B638" t="s">
        <v>346</v>
      </c>
      <c r="C638" t="s">
        <v>645</v>
      </c>
      <c r="D638">
        <v>20609</v>
      </c>
    </row>
    <row r="639" spans="1:4">
      <c r="A639" t="s">
        <v>1014</v>
      </c>
      <c r="B639" t="s">
        <v>340</v>
      </c>
      <c r="C639" t="s">
        <v>432</v>
      </c>
      <c r="D639">
        <v>120706</v>
      </c>
    </row>
    <row r="640" spans="1:4">
      <c r="A640" t="s">
        <v>367</v>
      </c>
      <c r="B640" t="s">
        <v>345</v>
      </c>
      <c r="C640" t="s">
        <v>345</v>
      </c>
      <c r="D640">
        <v>80819</v>
      </c>
    </row>
    <row r="641" spans="1:4">
      <c r="A641" t="s">
        <v>509</v>
      </c>
      <c r="B641" t="s">
        <v>350</v>
      </c>
      <c r="C641" t="s">
        <v>609</v>
      </c>
      <c r="D641">
        <v>41301</v>
      </c>
    </row>
    <row r="642" spans="1:4">
      <c r="A642" t="s">
        <v>1015</v>
      </c>
      <c r="B642" t="s">
        <v>340</v>
      </c>
      <c r="C642" t="s">
        <v>381</v>
      </c>
      <c r="D642">
        <v>120611</v>
      </c>
    </row>
    <row r="643" spans="1:4">
      <c r="A643" t="s">
        <v>1016</v>
      </c>
      <c r="B643" t="s">
        <v>348</v>
      </c>
      <c r="C643" t="s">
        <v>580</v>
      </c>
      <c r="D643">
        <v>70701</v>
      </c>
    </row>
    <row r="644" spans="1:4">
      <c r="A644" t="s">
        <v>405</v>
      </c>
      <c r="B644" t="s">
        <v>345</v>
      </c>
      <c r="C644" t="s">
        <v>559</v>
      </c>
      <c r="D644">
        <v>80508</v>
      </c>
    </row>
    <row r="645" spans="1:4">
      <c r="A645" t="s">
        <v>1017</v>
      </c>
      <c r="B645" t="s">
        <v>346</v>
      </c>
      <c r="C645" t="s">
        <v>648</v>
      </c>
      <c r="D645">
        <v>20406</v>
      </c>
    </row>
    <row r="646" spans="1:4">
      <c r="A646" t="s">
        <v>1018</v>
      </c>
      <c r="B646" t="s">
        <v>348</v>
      </c>
      <c r="C646" t="s">
        <v>348</v>
      </c>
      <c r="D646">
        <v>70312</v>
      </c>
    </row>
    <row r="647" spans="1:4">
      <c r="A647" t="s">
        <v>446</v>
      </c>
      <c r="B647" t="s">
        <v>340</v>
      </c>
      <c r="C647" t="s">
        <v>623</v>
      </c>
      <c r="D647">
        <v>120805</v>
      </c>
    </row>
    <row r="648" spans="1:4">
      <c r="A648" t="s">
        <v>463</v>
      </c>
      <c r="B648" t="s">
        <v>343</v>
      </c>
      <c r="C648" t="s">
        <v>343</v>
      </c>
      <c r="D648">
        <v>100104</v>
      </c>
    </row>
    <row r="649" spans="1:4">
      <c r="A649" t="s">
        <v>1019</v>
      </c>
      <c r="B649" t="s">
        <v>344</v>
      </c>
      <c r="C649" t="s">
        <v>638</v>
      </c>
      <c r="D649">
        <v>50112</v>
      </c>
    </row>
    <row r="650" spans="1:4">
      <c r="A650" t="s">
        <v>1020</v>
      </c>
      <c r="B650" t="s">
        <v>346</v>
      </c>
      <c r="C650" t="s">
        <v>645</v>
      </c>
      <c r="D650">
        <v>20610</v>
      </c>
    </row>
    <row r="651" spans="1:4">
      <c r="A651" t="s">
        <v>1021</v>
      </c>
      <c r="B651" t="s">
        <v>340</v>
      </c>
      <c r="C651" t="s">
        <v>578</v>
      </c>
      <c r="D651">
        <v>120312</v>
      </c>
    </row>
    <row r="652" spans="1:4">
      <c r="A652" t="s">
        <v>1022</v>
      </c>
      <c r="B652" t="s">
        <v>349</v>
      </c>
      <c r="C652" t="s">
        <v>657</v>
      </c>
      <c r="D652">
        <v>90608</v>
      </c>
    </row>
    <row r="653" spans="1:4">
      <c r="A653" t="s">
        <v>1023</v>
      </c>
      <c r="B653" t="s">
        <v>345</v>
      </c>
      <c r="C653" t="s">
        <v>619</v>
      </c>
      <c r="D653">
        <v>80605</v>
      </c>
    </row>
    <row r="654" spans="1:4">
      <c r="A654" t="s">
        <v>1024</v>
      </c>
      <c r="B654" t="s">
        <v>349</v>
      </c>
      <c r="C654" t="s">
        <v>641</v>
      </c>
      <c r="D654">
        <v>91012</v>
      </c>
    </row>
    <row r="655" spans="1:4">
      <c r="A655" t="s">
        <v>1025</v>
      </c>
      <c r="B655" t="s">
        <v>349</v>
      </c>
      <c r="C655" t="s">
        <v>654</v>
      </c>
      <c r="D655">
        <v>90704</v>
      </c>
    </row>
    <row r="656" spans="1:4">
      <c r="A656" t="s">
        <v>1026</v>
      </c>
      <c r="B656" t="s">
        <v>340</v>
      </c>
      <c r="C656" t="s">
        <v>576</v>
      </c>
      <c r="D656">
        <v>120905</v>
      </c>
    </row>
    <row r="657" spans="1:4">
      <c r="A657" t="s">
        <v>1027</v>
      </c>
      <c r="B657" t="s">
        <v>339</v>
      </c>
      <c r="C657" t="s">
        <v>574</v>
      </c>
      <c r="D657">
        <v>10405</v>
      </c>
    </row>
    <row r="658" spans="1:4">
      <c r="A658" t="s">
        <v>1028</v>
      </c>
      <c r="B658" t="s">
        <v>339</v>
      </c>
      <c r="C658" t="s">
        <v>574</v>
      </c>
      <c r="D658">
        <v>10406</v>
      </c>
    </row>
    <row r="659" spans="1:4">
      <c r="A659" t="s">
        <v>1029</v>
      </c>
      <c r="B659" t="s">
        <v>348</v>
      </c>
      <c r="C659" t="s">
        <v>452</v>
      </c>
      <c r="D659">
        <v>70223</v>
      </c>
    </row>
    <row r="660" spans="1:4">
      <c r="A660" t="s">
        <v>1030</v>
      </c>
      <c r="B660" t="s">
        <v>348</v>
      </c>
      <c r="C660" t="s">
        <v>452</v>
      </c>
      <c r="D660">
        <v>70224</v>
      </c>
    </row>
    <row r="661" spans="1:4">
      <c r="A661" t="s">
        <v>1031</v>
      </c>
      <c r="B661" t="s">
        <v>350</v>
      </c>
      <c r="C661" t="s">
        <v>609</v>
      </c>
      <c r="D661">
        <v>41309</v>
      </c>
    </row>
    <row r="662" spans="1:4">
      <c r="A662" t="s">
        <v>393</v>
      </c>
      <c r="B662" t="s">
        <v>342</v>
      </c>
      <c r="C662" t="s">
        <v>587</v>
      </c>
      <c r="D662">
        <v>130105</v>
      </c>
    </row>
    <row r="663" spans="1:4">
      <c r="A663" t="s">
        <v>417</v>
      </c>
      <c r="B663" t="s">
        <v>345</v>
      </c>
      <c r="C663" t="s">
        <v>582</v>
      </c>
      <c r="D663">
        <v>81005</v>
      </c>
    </row>
    <row r="664" spans="1:4">
      <c r="A664" t="s">
        <v>1032</v>
      </c>
      <c r="B664" t="s">
        <v>341</v>
      </c>
      <c r="C664" t="s">
        <v>696</v>
      </c>
      <c r="D664">
        <v>30508</v>
      </c>
    </row>
    <row r="665" spans="1:4">
      <c r="A665" t="s">
        <v>1033</v>
      </c>
      <c r="B665" t="s">
        <v>349</v>
      </c>
      <c r="C665" t="s">
        <v>491</v>
      </c>
      <c r="D665">
        <v>90511</v>
      </c>
    </row>
    <row r="666" spans="1:4">
      <c r="A666" t="s">
        <v>1034</v>
      </c>
      <c r="B666" t="s">
        <v>342</v>
      </c>
      <c r="C666" t="s">
        <v>630</v>
      </c>
      <c r="D666">
        <v>130311</v>
      </c>
    </row>
    <row r="667" spans="1:4">
      <c r="A667" t="s">
        <v>1035</v>
      </c>
      <c r="B667" t="s">
        <v>348</v>
      </c>
      <c r="C667" t="s">
        <v>348</v>
      </c>
      <c r="D667">
        <v>70314</v>
      </c>
    </row>
    <row r="668" spans="1:4">
      <c r="A668" t="s">
        <v>1036</v>
      </c>
      <c r="B668" t="s">
        <v>342</v>
      </c>
      <c r="C668" t="s">
        <v>630</v>
      </c>
      <c r="D668">
        <v>130312</v>
      </c>
    </row>
    <row r="669" spans="1:4">
      <c r="A669" t="s">
        <v>1037</v>
      </c>
      <c r="B669" t="s">
        <v>346</v>
      </c>
      <c r="C669" t="s">
        <v>648</v>
      </c>
      <c r="D669">
        <v>20407</v>
      </c>
    </row>
    <row r="670" spans="1:4">
      <c r="A670" t="s">
        <v>496</v>
      </c>
      <c r="B670" t="s">
        <v>346</v>
      </c>
      <c r="C670" t="s">
        <v>572</v>
      </c>
      <c r="D670">
        <v>20107</v>
      </c>
    </row>
    <row r="671" spans="1:4">
      <c r="A671" t="s">
        <v>356</v>
      </c>
      <c r="B671" t="s">
        <v>342</v>
      </c>
      <c r="C671" t="s">
        <v>587</v>
      </c>
      <c r="D671">
        <v>130106</v>
      </c>
    </row>
    <row r="672" spans="1:4">
      <c r="A672" t="s">
        <v>460</v>
      </c>
      <c r="B672" t="s">
        <v>350</v>
      </c>
      <c r="C672" t="s">
        <v>668</v>
      </c>
      <c r="D672">
        <v>41401</v>
      </c>
    </row>
    <row r="673" spans="1:4">
      <c r="A673" t="s">
        <v>1038</v>
      </c>
      <c r="B673" t="s">
        <v>344</v>
      </c>
      <c r="C673" t="s">
        <v>412</v>
      </c>
      <c r="D673">
        <v>50206</v>
      </c>
    </row>
    <row r="674" spans="1:4">
      <c r="A674" t="s">
        <v>379</v>
      </c>
      <c r="B674" t="s">
        <v>344</v>
      </c>
      <c r="C674" t="s">
        <v>412</v>
      </c>
      <c r="D674">
        <v>50207</v>
      </c>
    </row>
    <row r="675" spans="1:4">
      <c r="A675" t="s">
        <v>508</v>
      </c>
      <c r="B675" t="s">
        <v>344</v>
      </c>
      <c r="C675" t="s">
        <v>571</v>
      </c>
      <c r="D675">
        <v>50317</v>
      </c>
    </row>
    <row r="676" spans="1:4">
      <c r="A676" t="s">
        <v>549</v>
      </c>
      <c r="B676" t="s">
        <v>349</v>
      </c>
      <c r="C676" t="s">
        <v>491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2020-11-17T01:07:57Z</dcterms:modified>
  <cp:category/>
  <cp:contentStatus/>
</cp:coreProperties>
</file>