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7864" documentId="11_9248B46DC1CBB2E3ED7FF6F9903E8C1851038383" xr6:coauthVersionLast="45" xr6:coauthVersionMax="45" xr10:uidLastSave="{ED24BAEB-0B97-4C64-A435-A2FEFEC51AE8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2" i="3" l="1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P162" i="1"/>
  <c r="AO162" i="1"/>
  <c r="I162" i="1"/>
  <c r="J162" i="1"/>
  <c r="I161" i="1"/>
  <c r="H162" i="1"/>
  <c r="H161" i="1"/>
  <c r="F162" i="1"/>
  <c r="D162" i="1"/>
  <c r="D161" i="1"/>
  <c r="K162" i="1"/>
  <c r="L162" i="1"/>
  <c r="M162" i="1"/>
  <c r="N162" i="1"/>
  <c r="O162" i="1"/>
  <c r="P162" i="1"/>
  <c r="Q162" i="1"/>
  <c r="R162" i="1"/>
  <c r="S162" i="1"/>
  <c r="T162" i="1"/>
  <c r="U162" i="1"/>
  <c r="W162" i="1"/>
  <c r="X162" i="1"/>
  <c r="Y162" i="1"/>
  <c r="AA162" i="1"/>
  <c r="AB162" i="1"/>
  <c r="AC162" i="1"/>
  <c r="AD162" i="1"/>
  <c r="AE162" i="1"/>
  <c r="AF162" i="1"/>
  <c r="AG162" i="1"/>
  <c r="AH162" i="1"/>
  <c r="AI162" i="1"/>
  <c r="AK162" i="1"/>
  <c r="AL162" i="1"/>
  <c r="AM162" i="1"/>
  <c r="AQ162" i="1"/>
  <c r="AS162" i="1"/>
  <c r="AT162" i="1"/>
  <c r="AU162" i="1"/>
  <c r="AW162" i="1"/>
  <c r="AX162" i="1"/>
  <c r="AY162" i="1"/>
  <c r="AZ162" i="1"/>
  <c r="AZ161" i="1"/>
  <c r="BA162" i="1"/>
  <c r="BB162" i="1"/>
  <c r="BC162" i="1"/>
  <c r="BE162" i="1"/>
  <c r="BG162" i="1"/>
  <c r="BI162" i="1"/>
  <c r="BK162" i="1"/>
  <c r="BM162" i="1"/>
  <c r="BO162" i="1"/>
  <c r="BQ162" i="1"/>
  <c r="BS162" i="1"/>
  <c r="BU162" i="1"/>
  <c r="BW162" i="1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AP161" i="1"/>
  <c r="AO161" i="1"/>
  <c r="J161" i="1"/>
  <c r="J160" i="1"/>
  <c r="H160" i="1"/>
  <c r="F161" i="1"/>
  <c r="F160" i="1"/>
  <c r="D160" i="1"/>
  <c r="K161" i="1"/>
  <c r="L161" i="1"/>
  <c r="M161" i="1"/>
  <c r="N161" i="1"/>
  <c r="O161" i="1"/>
  <c r="P161" i="1"/>
  <c r="Q161" i="1"/>
  <c r="R161" i="1"/>
  <c r="S161" i="1"/>
  <c r="T161" i="1"/>
  <c r="U161" i="1"/>
  <c r="W161" i="1"/>
  <c r="X161" i="1"/>
  <c r="Y161" i="1"/>
  <c r="AA161" i="1"/>
  <c r="AB161" i="1"/>
  <c r="AC161" i="1"/>
  <c r="AD161" i="1"/>
  <c r="AE161" i="1"/>
  <c r="AF161" i="1"/>
  <c r="AG161" i="1"/>
  <c r="AH161" i="1"/>
  <c r="AI161" i="1"/>
  <c r="AK161" i="1"/>
  <c r="AL161" i="1"/>
  <c r="AM161" i="1"/>
  <c r="AQ161" i="1"/>
  <c r="AS161" i="1"/>
  <c r="AT161" i="1"/>
  <c r="AU161" i="1"/>
  <c r="AW161" i="1"/>
  <c r="AX161" i="1"/>
  <c r="AY161" i="1"/>
  <c r="AZ160" i="1"/>
  <c r="BA161" i="1"/>
  <c r="BB161" i="1"/>
  <c r="BC161" i="1"/>
  <c r="BE161" i="1"/>
  <c r="BG161" i="1"/>
  <c r="BI161" i="1"/>
  <c r="BK161" i="1"/>
  <c r="BM161" i="1"/>
  <c r="BO161" i="1"/>
  <c r="BQ161" i="1"/>
  <c r="BS161" i="1"/>
  <c r="BU161" i="1"/>
  <c r="BW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P160" i="1"/>
  <c r="AO160" i="1"/>
  <c r="AO159" i="1"/>
  <c r="I160" i="1"/>
  <c r="Q160" i="1"/>
  <c r="I159" i="1"/>
  <c r="BW160" i="1"/>
  <c r="BU160" i="1"/>
  <c r="BS160" i="1"/>
  <c r="BQ160" i="1"/>
  <c r="BO160" i="1"/>
  <c r="BM160" i="1"/>
  <c r="BK160" i="1"/>
  <c r="BI160" i="1"/>
  <c r="BG160" i="1"/>
  <c r="BE160" i="1"/>
  <c r="AY160" i="1"/>
  <c r="AX160" i="1"/>
  <c r="AW160" i="1"/>
  <c r="AU160" i="1"/>
  <c r="AT160" i="1"/>
  <c r="AS160" i="1"/>
  <c r="AQ160" i="1"/>
  <c r="AM160" i="1"/>
  <c r="AL160" i="1"/>
  <c r="AK160" i="1"/>
  <c r="AD160" i="1"/>
  <c r="AF160" i="1"/>
  <c r="AB160" i="1"/>
  <c r="AA160" i="1"/>
  <c r="AC160" i="1"/>
  <c r="Y160" i="1"/>
  <c r="W160" i="1"/>
  <c r="X160" i="1"/>
  <c r="U160" i="1"/>
  <c r="T160" i="1"/>
  <c r="S160" i="1"/>
  <c r="R160" i="1"/>
  <c r="P160" i="1"/>
  <c r="O160" i="1"/>
  <c r="N160" i="1"/>
  <c r="M160" i="1"/>
  <c r="L160" i="1"/>
  <c r="K160" i="1"/>
  <c r="AE160" i="1"/>
  <c r="AI160" i="1"/>
  <c r="BC160" i="1"/>
  <c r="AP159" i="1"/>
  <c r="J159" i="1"/>
  <c r="H159" i="1"/>
  <c r="F159" i="1"/>
  <c r="D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X159" i="1"/>
  <c r="Y159" i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AQ159" i="1"/>
  <c r="AS159" i="1"/>
  <c r="AT159" i="1"/>
  <c r="AU159" i="1"/>
  <c r="AW159" i="1"/>
  <c r="AX159" i="1"/>
  <c r="AY159" i="1"/>
  <c r="AZ159" i="1"/>
  <c r="BB160" i="1"/>
  <c r="BE159" i="1"/>
  <c r="BG159" i="1"/>
  <c r="BI159" i="1"/>
  <c r="BK159" i="1"/>
  <c r="BM159" i="1"/>
  <c r="BO159" i="1"/>
  <c r="BQ159" i="1"/>
  <c r="BS159" i="1"/>
  <c r="BU159" i="1"/>
  <c r="BW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A160" i="1"/>
  <c r="AG160" i="1"/>
  <c r="AH160" i="1"/>
  <c r="BC159" i="1"/>
  <c r="BE158" i="1"/>
  <c r="O158" i="1"/>
  <c r="BW158" i="1"/>
  <c r="BU158" i="1"/>
  <c r="BS158" i="1"/>
  <c r="BQ158" i="1"/>
  <c r="BO158" i="1"/>
  <c r="BM158" i="1"/>
  <c r="BK158" i="1"/>
  <c r="BI158" i="1"/>
  <c r="BG158" i="1"/>
  <c r="AZ158" i="1"/>
  <c r="AY158" i="1"/>
  <c r="AX158" i="1"/>
  <c r="AW158" i="1"/>
  <c r="AU158" i="1"/>
  <c r="AT158" i="1"/>
  <c r="AS158" i="1"/>
  <c r="AQ158" i="1"/>
  <c r="AP158" i="1"/>
  <c r="AO158" i="1"/>
  <c r="AM158" i="1"/>
  <c r="AL158" i="1"/>
  <c r="AK158" i="1"/>
  <c r="AD158" i="1"/>
  <c r="AI158" i="1"/>
  <c r="AB158" i="1"/>
  <c r="AA158" i="1"/>
  <c r="Y158" i="1"/>
  <c r="W158" i="1"/>
  <c r="T158" i="1"/>
  <c r="S158" i="1"/>
  <c r="R158" i="1"/>
  <c r="L158" i="1"/>
  <c r="K158" i="1"/>
  <c r="I158" i="1"/>
  <c r="U158" i="1"/>
  <c r="H158" i="1"/>
  <c r="P158" i="1"/>
  <c r="F158" i="1"/>
  <c r="D158" i="1"/>
  <c r="N158" i="1"/>
  <c r="F3" i="1"/>
  <c r="AZ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A159" i="1"/>
  <c r="BB159" i="1"/>
  <c r="BB158" i="1"/>
  <c r="BC158" i="1"/>
  <c r="AF158" i="1"/>
  <c r="BA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3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O157" i="1"/>
  <c r="AO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/>
  <c r="Y156" i="1"/>
  <c r="Y157" i="1"/>
  <c r="AA156" i="1"/>
  <c r="AA157" i="1"/>
  <c r="AC158" i="1"/>
  <c r="AB156" i="1"/>
  <c r="AB157" i="1"/>
  <c r="AD156" i="1"/>
  <c r="AI156" i="1"/>
  <c r="AD157" i="1"/>
  <c r="AE158" i="1"/>
  <c r="AF156" i="1"/>
  <c r="AK156" i="1"/>
  <c r="AK157" i="1"/>
  <c r="AM156" i="1"/>
  <c r="AM157" i="1"/>
  <c r="AQ156" i="1"/>
  <c r="AQ157" i="1"/>
  <c r="AS156" i="1"/>
  <c r="AS157" i="1"/>
  <c r="AU156" i="1"/>
  <c r="AU157" i="1"/>
  <c r="AW156" i="1"/>
  <c r="AW157" i="1"/>
  <c r="AY156" i="1"/>
  <c r="AY157" i="1"/>
  <c r="AZ156" i="1"/>
  <c r="BB157" i="1"/>
  <c r="BC157" i="1"/>
  <c r="BE156" i="1"/>
  <c r="BE157" i="1"/>
  <c r="BG156" i="1"/>
  <c r="BG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P156" i="1"/>
  <c r="P157" i="1"/>
  <c r="BM152" i="1"/>
  <c r="D2" i="3"/>
  <c r="AZ2" i="1"/>
  <c r="BB2" i="1"/>
  <c r="AZ155" i="1"/>
  <c r="BA156" i="1"/>
  <c r="AZ154" i="1"/>
  <c r="AZ153" i="1"/>
  <c r="BC153" i="1"/>
  <c r="AZ152" i="1"/>
  <c r="AZ151" i="1"/>
  <c r="BC151" i="1"/>
  <c r="AZ150" i="1"/>
  <c r="AZ149" i="1"/>
  <c r="BC149" i="1"/>
  <c r="AZ148" i="1"/>
  <c r="AZ147" i="1"/>
  <c r="BC147" i="1"/>
  <c r="AZ146" i="1"/>
  <c r="AZ145" i="1"/>
  <c r="BC145" i="1"/>
  <c r="AZ144" i="1"/>
  <c r="AZ143" i="1"/>
  <c r="BC143" i="1"/>
  <c r="AZ142" i="1"/>
  <c r="AZ141" i="1"/>
  <c r="BC141" i="1"/>
  <c r="AZ140" i="1"/>
  <c r="AZ139" i="1"/>
  <c r="BC139" i="1"/>
  <c r="AZ138" i="1"/>
  <c r="AZ137" i="1"/>
  <c r="BC137" i="1"/>
  <c r="AZ136" i="1"/>
  <c r="AZ135" i="1"/>
  <c r="BC135" i="1"/>
  <c r="AZ134" i="1"/>
  <c r="AZ133" i="1"/>
  <c r="BC133" i="1"/>
  <c r="AZ132" i="1"/>
  <c r="AZ131" i="1"/>
  <c r="BC131" i="1"/>
  <c r="AZ130" i="1"/>
  <c r="AZ129" i="1"/>
  <c r="BC129" i="1"/>
  <c r="AZ128" i="1"/>
  <c r="AZ127" i="1"/>
  <c r="BC127" i="1"/>
  <c r="AZ126" i="1"/>
  <c r="AZ125" i="1"/>
  <c r="BC125" i="1"/>
  <c r="AZ124" i="1"/>
  <c r="AZ123" i="1"/>
  <c r="BC123" i="1"/>
  <c r="AZ122" i="1"/>
  <c r="AZ121" i="1"/>
  <c r="BC121" i="1"/>
  <c r="AZ120" i="1"/>
  <c r="AZ119" i="1"/>
  <c r="BC119" i="1"/>
  <c r="AZ118" i="1"/>
  <c r="AZ117" i="1"/>
  <c r="BC117" i="1"/>
  <c r="AZ116" i="1"/>
  <c r="AZ115" i="1"/>
  <c r="BC115" i="1"/>
  <c r="AZ114" i="1"/>
  <c r="AZ113" i="1"/>
  <c r="BC113" i="1"/>
  <c r="AZ112" i="1"/>
  <c r="AZ111" i="1"/>
  <c r="BC111" i="1"/>
  <c r="AZ110" i="1"/>
  <c r="AZ109" i="1"/>
  <c r="BC109" i="1"/>
  <c r="AZ108" i="1"/>
  <c r="AZ107" i="1"/>
  <c r="BC107" i="1"/>
  <c r="AZ106" i="1"/>
  <c r="AZ105" i="1"/>
  <c r="BC105" i="1"/>
  <c r="AZ104" i="1"/>
  <c r="AZ103" i="1"/>
  <c r="BC103" i="1"/>
  <c r="AZ102" i="1"/>
  <c r="AZ101" i="1"/>
  <c r="BC101" i="1"/>
  <c r="AZ100" i="1"/>
  <c r="AZ99" i="1"/>
  <c r="BC99" i="1"/>
  <c r="AZ98" i="1"/>
  <c r="AZ97" i="1"/>
  <c r="BC97" i="1"/>
  <c r="AZ96" i="1"/>
  <c r="AZ95" i="1"/>
  <c r="BC95" i="1"/>
  <c r="AZ94" i="1"/>
  <c r="AZ93" i="1"/>
  <c r="BC93" i="1"/>
  <c r="AZ92" i="1"/>
  <c r="AZ91" i="1"/>
  <c r="BC91" i="1"/>
  <c r="AZ90" i="1"/>
  <c r="AZ89" i="1"/>
  <c r="BC89" i="1"/>
  <c r="AZ88" i="1"/>
  <c r="AZ87" i="1"/>
  <c r="BC87" i="1"/>
  <c r="AZ86" i="1"/>
  <c r="AZ85" i="1"/>
  <c r="BC85" i="1"/>
  <c r="AZ84" i="1"/>
  <c r="AZ83" i="1"/>
  <c r="BC83" i="1"/>
  <c r="AZ82" i="1"/>
  <c r="AZ81" i="1"/>
  <c r="BC81" i="1"/>
  <c r="AZ80" i="1"/>
  <c r="AZ79" i="1"/>
  <c r="BC79" i="1"/>
  <c r="AZ78" i="1"/>
  <c r="AZ77" i="1"/>
  <c r="BC77" i="1"/>
  <c r="AZ76" i="1"/>
  <c r="AZ75" i="1"/>
  <c r="BC75" i="1"/>
  <c r="AZ74" i="1"/>
  <c r="AZ73" i="1"/>
  <c r="BC73" i="1"/>
  <c r="AZ72" i="1"/>
  <c r="AZ71" i="1"/>
  <c r="BC71" i="1"/>
  <c r="AZ70" i="1"/>
  <c r="AZ69" i="1"/>
  <c r="BC69" i="1"/>
  <c r="AZ68" i="1"/>
  <c r="AZ67" i="1"/>
  <c r="BC67" i="1"/>
  <c r="AZ66" i="1"/>
  <c r="AZ65" i="1"/>
  <c r="BC65" i="1"/>
  <c r="AZ64" i="1"/>
  <c r="AZ63" i="1"/>
  <c r="BC63" i="1"/>
  <c r="AZ62" i="1"/>
  <c r="AZ61" i="1"/>
  <c r="BC61" i="1"/>
  <c r="AZ60" i="1"/>
  <c r="AZ59" i="1"/>
  <c r="BC59" i="1"/>
  <c r="AZ58" i="1"/>
  <c r="AZ57" i="1"/>
  <c r="BC57" i="1"/>
  <c r="AZ56" i="1"/>
  <c r="AZ55" i="1"/>
  <c r="BC55" i="1"/>
  <c r="AZ54" i="1"/>
  <c r="AZ53" i="1"/>
  <c r="BC53" i="1"/>
  <c r="AZ52" i="1"/>
  <c r="AZ51" i="1"/>
  <c r="BC51" i="1"/>
  <c r="AZ50" i="1"/>
  <c r="AZ49" i="1"/>
  <c r="BC49" i="1"/>
  <c r="AZ48" i="1"/>
  <c r="AZ47" i="1"/>
  <c r="BC47" i="1"/>
  <c r="AZ46" i="1"/>
  <c r="AZ45" i="1"/>
  <c r="BC45" i="1"/>
  <c r="AZ44" i="1"/>
  <c r="AZ43" i="1"/>
  <c r="BC43" i="1"/>
  <c r="AZ42" i="1"/>
  <c r="AZ41" i="1"/>
  <c r="BC41" i="1"/>
  <c r="AZ40" i="1"/>
  <c r="AZ39" i="1"/>
  <c r="BC39" i="1"/>
  <c r="AZ38" i="1"/>
  <c r="AZ37" i="1"/>
  <c r="BC37" i="1"/>
  <c r="AZ36" i="1"/>
  <c r="AZ35" i="1"/>
  <c r="BC35" i="1"/>
  <c r="AZ34" i="1"/>
  <c r="AZ33" i="1"/>
  <c r="BC33" i="1"/>
  <c r="AZ32" i="1"/>
  <c r="AZ31" i="1"/>
  <c r="BC31" i="1"/>
  <c r="AZ30" i="1"/>
  <c r="AZ29" i="1"/>
  <c r="BC29" i="1"/>
  <c r="AZ28" i="1"/>
  <c r="AZ27" i="1"/>
  <c r="BC27" i="1"/>
  <c r="AZ26" i="1"/>
  <c r="AZ25" i="1"/>
  <c r="BC25" i="1"/>
  <c r="AZ24" i="1"/>
  <c r="AZ23" i="1"/>
  <c r="BC23" i="1"/>
  <c r="AZ22" i="1"/>
  <c r="AZ21" i="1"/>
  <c r="BC21" i="1"/>
  <c r="AZ20" i="1"/>
  <c r="AZ19" i="1"/>
  <c r="BC19" i="1"/>
  <c r="AZ18" i="1"/>
  <c r="AZ17" i="1"/>
  <c r="BC17" i="1"/>
  <c r="AZ16" i="1"/>
  <c r="AZ15" i="1"/>
  <c r="BC15" i="1"/>
  <c r="AZ14" i="1"/>
  <c r="AZ13" i="1"/>
  <c r="BC13" i="1"/>
  <c r="AZ12" i="1"/>
  <c r="AZ11" i="1"/>
  <c r="BC11" i="1"/>
  <c r="AZ10" i="1"/>
  <c r="AZ9" i="1"/>
  <c r="BC9" i="1"/>
  <c r="AZ8" i="1"/>
  <c r="AZ7" i="1"/>
  <c r="BC7" i="1"/>
  <c r="AZ6" i="1"/>
  <c r="AZ5" i="1"/>
  <c r="BC5" i="1"/>
  <c r="AZ4" i="1"/>
  <c r="AZ3" i="1"/>
  <c r="BB3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/>
  <c r="AD153" i="1"/>
  <c r="AI153" i="1"/>
  <c r="AD154" i="1"/>
  <c r="AI154" i="1"/>
  <c r="AD155" i="1"/>
  <c r="AE156" i="1"/>
  <c r="AH156" i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A3" i="1"/>
  <c r="BC4" i="1"/>
  <c r="BA4" i="1"/>
  <c r="BA5" i="1"/>
  <c r="BC6" i="1"/>
  <c r="BA6" i="1"/>
  <c r="BA7" i="1"/>
  <c r="BC8" i="1"/>
  <c r="BA8" i="1"/>
  <c r="BA9" i="1"/>
  <c r="BC10" i="1"/>
  <c r="BA10" i="1"/>
  <c r="BA11" i="1"/>
  <c r="BC12" i="1"/>
  <c r="BA12" i="1"/>
  <c r="BA13" i="1"/>
  <c r="BC14" i="1"/>
  <c r="BA14" i="1"/>
  <c r="BA15" i="1"/>
  <c r="BC16" i="1"/>
  <c r="BA16" i="1"/>
  <c r="BA17" i="1"/>
  <c r="BC18" i="1"/>
  <c r="BA18" i="1"/>
  <c r="BA19" i="1"/>
  <c r="BC20" i="1"/>
  <c r="BA20" i="1"/>
  <c r="BA21" i="1"/>
  <c r="BC22" i="1"/>
  <c r="BA22" i="1"/>
  <c r="BA23" i="1"/>
  <c r="BC24" i="1"/>
  <c r="BA24" i="1"/>
  <c r="BA25" i="1"/>
  <c r="BC26" i="1"/>
  <c r="BA26" i="1"/>
  <c r="BA27" i="1"/>
  <c r="BC28" i="1"/>
  <c r="BA28" i="1"/>
  <c r="BA29" i="1"/>
  <c r="BC30" i="1"/>
  <c r="BA30" i="1"/>
  <c r="BA31" i="1"/>
  <c r="BC32" i="1"/>
  <c r="BA32" i="1"/>
  <c r="BA33" i="1"/>
  <c r="BC34" i="1"/>
  <c r="BA34" i="1"/>
  <c r="BA35" i="1"/>
  <c r="BC36" i="1"/>
  <c r="BA36" i="1"/>
  <c r="BA37" i="1"/>
  <c r="BC38" i="1"/>
  <c r="BA38" i="1"/>
  <c r="BA39" i="1"/>
  <c r="BC40" i="1"/>
  <c r="BA40" i="1"/>
  <c r="BA41" i="1"/>
  <c r="BC42" i="1"/>
  <c r="BA42" i="1"/>
  <c r="BA43" i="1"/>
  <c r="BC44" i="1"/>
  <c r="BA44" i="1"/>
  <c r="BA45" i="1"/>
  <c r="BC46" i="1"/>
  <c r="BA46" i="1"/>
  <c r="BA47" i="1"/>
  <c r="BC48" i="1"/>
  <c r="BA48" i="1"/>
  <c r="BA49" i="1"/>
  <c r="BC50" i="1"/>
  <c r="BA50" i="1"/>
  <c r="BA51" i="1"/>
  <c r="BC52" i="1"/>
  <c r="BA52" i="1"/>
  <c r="BA53" i="1"/>
  <c r="BC54" i="1"/>
  <c r="BA54" i="1"/>
  <c r="BA55" i="1"/>
  <c r="BC56" i="1"/>
  <c r="BA56" i="1"/>
  <c r="BA57" i="1"/>
  <c r="BC58" i="1"/>
  <c r="BA58" i="1"/>
  <c r="BA59" i="1"/>
  <c r="BC60" i="1"/>
  <c r="BA60" i="1"/>
  <c r="BA61" i="1"/>
  <c r="BC62" i="1"/>
  <c r="BA62" i="1"/>
  <c r="BA63" i="1"/>
  <c r="BC64" i="1"/>
  <c r="BA64" i="1"/>
  <c r="BA65" i="1"/>
  <c r="BC66" i="1"/>
  <c r="BA66" i="1"/>
  <c r="BA67" i="1"/>
  <c r="BC68" i="1"/>
  <c r="BA68" i="1"/>
  <c r="BA69" i="1"/>
  <c r="BC70" i="1"/>
  <c r="BA70" i="1"/>
  <c r="BA71" i="1"/>
  <c r="BC72" i="1"/>
  <c r="BA72" i="1"/>
  <c r="BA73" i="1"/>
  <c r="BC74" i="1"/>
  <c r="BA74" i="1"/>
  <c r="BA75" i="1"/>
  <c r="BC76" i="1"/>
  <c r="BA76" i="1"/>
  <c r="BA77" i="1"/>
  <c r="BC78" i="1"/>
  <c r="BA78" i="1"/>
  <c r="BA79" i="1"/>
  <c r="BC80" i="1"/>
  <c r="BA80" i="1"/>
  <c r="BA81" i="1"/>
  <c r="BC82" i="1"/>
  <c r="BA82" i="1"/>
  <c r="BA83" i="1"/>
  <c r="BC84" i="1"/>
  <c r="BA84" i="1"/>
  <c r="BA85" i="1"/>
  <c r="BC86" i="1"/>
  <c r="BA86" i="1"/>
  <c r="BA87" i="1"/>
  <c r="BC88" i="1"/>
  <c r="BA88" i="1"/>
  <c r="BA89" i="1"/>
  <c r="BC90" i="1"/>
  <c r="BA90" i="1"/>
  <c r="BA91" i="1"/>
  <c r="BC92" i="1"/>
  <c r="BA92" i="1"/>
  <c r="BA93" i="1"/>
  <c r="BC94" i="1"/>
  <c r="BA94" i="1"/>
  <c r="BA95" i="1"/>
  <c r="BC96" i="1"/>
  <c r="BA96" i="1"/>
  <c r="BA97" i="1"/>
  <c r="BC98" i="1"/>
  <c r="BA98" i="1"/>
  <c r="BA99" i="1"/>
  <c r="BC100" i="1"/>
  <c r="BA100" i="1"/>
  <c r="BA101" i="1"/>
  <c r="BC102" i="1"/>
  <c r="BA102" i="1"/>
  <c r="BA103" i="1"/>
  <c r="BC104" i="1"/>
  <c r="BA104" i="1"/>
  <c r="BA105" i="1"/>
  <c r="BC106" i="1"/>
  <c r="BA106" i="1"/>
  <c r="BA107" i="1"/>
  <c r="BC108" i="1"/>
  <c r="BA108" i="1"/>
  <c r="BA109" i="1"/>
  <c r="BC110" i="1"/>
  <c r="BA110" i="1"/>
  <c r="BA111" i="1"/>
  <c r="BC112" i="1"/>
  <c r="BA112" i="1"/>
  <c r="BA113" i="1"/>
  <c r="BC114" i="1"/>
  <c r="BA114" i="1"/>
  <c r="BA115" i="1"/>
  <c r="BC116" i="1"/>
  <c r="BA116" i="1"/>
  <c r="BA117" i="1"/>
  <c r="BC118" i="1"/>
  <c r="BA118" i="1"/>
  <c r="BA119" i="1"/>
  <c r="BC120" i="1"/>
  <c r="BA120" i="1"/>
  <c r="BA121" i="1"/>
  <c r="BC122" i="1"/>
  <c r="BA122" i="1"/>
  <c r="BA123" i="1"/>
  <c r="BC124" i="1"/>
  <c r="BA124" i="1"/>
  <c r="BA125" i="1"/>
  <c r="BC126" i="1"/>
  <c r="BA126" i="1"/>
  <c r="BA127" i="1"/>
  <c r="BC128" i="1"/>
  <c r="BA128" i="1"/>
  <c r="BA129" i="1"/>
  <c r="BC130" i="1"/>
  <c r="BA130" i="1"/>
  <c r="BA131" i="1"/>
  <c r="BC132" i="1"/>
  <c r="BA132" i="1"/>
  <c r="BA133" i="1"/>
  <c r="BC134" i="1"/>
  <c r="BA134" i="1"/>
  <c r="BA135" i="1"/>
  <c r="BC136" i="1"/>
  <c r="BA136" i="1"/>
  <c r="BA137" i="1"/>
  <c r="BC138" i="1"/>
  <c r="BA138" i="1"/>
  <c r="BA139" i="1"/>
  <c r="BC140" i="1"/>
  <c r="BA140" i="1"/>
  <c r="BA141" i="1"/>
  <c r="BC142" i="1"/>
  <c r="BA142" i="1"/>
  <c r="BA143" i="1"/>
  <c r="BC144" i="1"/>
  <c r="BA144" i="1"/>
  <c r="BA145" i="1"/>
  <c r="BC146" i="1"/>
  <c r="BA146" i="1"/>
  <c r="BA147" i="1"/>
  <c r="BC148" i="1"/>
  <c r="BA148" i="1"/>
  <c r="BA149" i="1"/>
  <c r="BC150" i="1"/>
  <c r="BA150" i="1"/>
  <c r="BA151" i="1"/>
  <c r="BC152" i="1"/>
  <c r="BA152" i="1"/>
  <c r="BA153" i="1"/>
  <c r="BC154" i="1"/>
  <c r="BA154" i="1"/>
  <c r="BC155" i="1"/>
  <c r="BA155" i="1"/>
  <c r="BC2" i="1"/>
  <c r="BA2" i="1"/>
  <c r="AO151" i="1"/>
  <c r="AO152" i="1"/>
  <c r="AO153" i="1"/>
  <c r="AO154" i="1"/>
  <c r="AO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5" i="1"/>
  <c r="AO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AI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U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I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U9" i="1"/>
  <c r="I8" i="1"/>
  <c r="I7" i="1"/>
  <c r="I6" i="1"/>
  <c r="I5" i="1"/>
  <c r="I4" i="1"/>
  <c r="I3" i="1"/>
  <c r="U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U21" i="1"/>
  <c r="M29" i="1"/>
  <c r="U57" i="1"/>
  <c r="U65" i="1"/>
  <c r="U73" i="1"/>
  <c r="U81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/>
  <c r="U8" i="1"/>
  <c r="U16" i="1"/>
  <c r="U4" i="1"/>
  <c r="J12" i="1"/>
  <c r="Q12" i="1"/>
  <c r="M3" i="1"/>
  <c r="U7" i="1"/>
  <c r="M11" i="1"/>
  <c r="U11" i="1"/>
  <c r="U15" i="1"/>
  <c r="M15" i="1"/>
  <c r="U19" i="1"/>
  <c r="M19" i="1"/>
  <c r="U23" i="1"/>
  <c r="J23" i="1"/>
  <c r="Q23" i="1"/>
  <c r="M23" i="1"/>
  <c r="M27" i="1"/>
  <c r="M31" i="1"/>
  <c r="U35" i="1"/>
  <c r="M35" i="1"/>
  <c r="U39" i="1"/>
  <c r="M39" i="1"/>
  <c r="U43" i="1"/>
  <c r="M43" i="1"/>
  <c r="J47" i="1"/>
  <c r="Q47" i="1"/>
  <c r="M47" i="1"/>
  <c r="U51" i="1"/>
  <c r="M51" i="1"/>
  <c r="U55" i="1"/>
  <c r="M55" i="1"/>
  <c r="M59" i="1"/>
  <c r="U63" i="1"/>
  <c r="J63" i="1"/>
  <c r="Q63" i="1"/>
  <c r="M63" i="1"/>
  <c r="M67" i="1"/>
  <c r="M71" i="1"/>
  <c r="M75" i="1"/>
  <c r="U79" i="1"/>
  <c r="J79" i="1"/>
  <c r="Q79" i="1"/>
  <c r="M79" i="1"/>
  <c r="M83" i="1"/>
  <c r="M87" i="1"/>
  <c r="M91" i="1"/>
  <c r="M95" i="1"/>
  <c r="M99" i="1"/>
  <c r="U103" i="1"/>
  <c r="M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U46" i="1"/>
  <c r="U56" i="1"/>
  <c r="U78" i="1"/>
  <c r="U92" i="1"/>
  <c r="U98" i="1"/>
  <c r="M114" i="1"/>
  <c r="U142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U122" i="1"/>
  <c r="J122" i="1"/>
  <c r="Q122" i="1"/>
  <c r="M122" i="1"/>
  <c r="M138" i="1"/>
  <c r="U138" i="1"/>
  <c r="J65" i="1"/>
  <c r="Q65" i="1"/>
  <c r="J86" i="1"/>
  <c r="Q86" i="1"/>
  <c r="J114" i="1"/>
  <c r="Q114" i="1"/>
  <c r="J121" i="1"/>
  <c r="Q121" i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U96" i="1"/>
  <c r="U100" i="1"/>
  <c r="M104" i="1"/>
  <c r="J104" i="1"/>
  <c r="Q104" i="1"/>
  <c r="U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BC3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/>
  <c r="M33" i="1"/>
  <c r="J30" i="1"/>
  <c r="Q30" i="1"/>
  <c r="U41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A157" i="1"/>
  <c r="M5" i="1"/>
  <c r="U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U14" i="1"/>
  <c r="M18" i="1"/>
  <c r="J19" i="1"/>
  <c r="Q19" i="1"/>
  <c r="J18" i="1"/>
  <c r="Q18" i="1"/>
  <c r="J20" i="1"/>
  <c r="Q20" i="1"/>
  <c r="U20" i="1"/>
  <c r="M22" i="1"/>
  <c r="J22" i="1"/>
  <c r="Q22" i="1"/>
  <c r="U22" i="1"/>
  <c r="J24" i="1"/>
  <c r="Q24" i="1"/>
  <c r="U24" i="1"/>
  <c r="M37" i="1"/>
  <c r="U37" i="1"/>
  <c r="U48" i="1"/>
  <c r="J48" i="1"/>
  <c r="Q48" i="1"/>
  <c r="M50" i="1"/>
  <c r="J51" i="1"/>
  <c r="Q51" i="1"/>
  <c r="J50" i="1"/>
  <c r="Q50" i="1"/>
  <c r="M52" i="1"/>
  <c r="U52" i="1"/>
  <c r="M54" i="1"/>
  <c r="J55" i="1"/>
  <c r="Q55" i="1"/>
  <c r="U54" i="1"/>
  <c r="J54" i="1"/>
  <c r="Q54" i="1"/>
  <c r="U60" i="1"/>
  <c r="M60" i="1"/>
  <c r="M62" i="1"/>
  <c r="U62" i="1"/>
  <c r="U67" i="1"/>
  <c r="J67" i="1"/>
  <c r="Q67" i="1"/>
  <c r="U71" i="1"/>
  <c r="J71" i="1"/>
  <c r="Q71" i="1"/>
  <c r="M73" i="1"/>
  <c r="J74" i="1"/>
  <c r="Q74" i="1"/>
  <c r="U75" i="1"/>
  <c r="J75" i="1"/>
  <c r="Q75" i="1"/>
  <c r="M77" i="1"/>
  <c r="U77" i="1"/>
  <c r="U88" i="1"/>
  <c r="J88" i="1"/>
  <c r="Q88" i="1"/>
  <c r="M100" i="1"/>
  <c r="J100" i="1"/>
  <c r="Q100" i="1"/>
  <c r="U102" i="1"/>
  <c r="J102" i="1"/>
  <c r="Q102" i="1"/>
  <c r="J103" i="1"/>
  <c r="Q103" i="1"/>
  <c r="J106" i="1"/>
  <c r="Q106" i="1"/>
  <c r="U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U2" i="1"/>
  <c r="M4" i="1"/>
  <c r="J4" i="1"/>
  <c r="Q4" i="1"/>
  <c r="U13" i="1"/>
  <c r="M13" i="1"/>
  <c r="J13" i="1"/>
  <c r="Q13" i="1"/>
  <c r="U17" i="1"/>
  <c r="J17" i="1"/>
  <c r="Q17" i="1"/>
  <c r="U25" i="1"/>
  <c r="M25" i="1"/>
  <c r="J25" i="1"/>
  <c r="Q25" i="1"/>
  <c r="U27" i="1"/>
  <c r="J27" i="1"/>
  <c r="Q27" i="1"/>
  <c r="J28" i="1"/>
  <c r="Q28" i="1"/>
  <c r="J31" i="1"/>
  <c r="Q31" i="1"/>
  <c r="U31" i="1"/>
  <c r="J32" i="1"/>
  <c r="Q32" i="1"/>
  <c r="J35" i="1"/>
  <c r="Q35" i="1"/>
  <c r="U34" i="1"/>
  <c r="J36" i="1"/>
  <c r="Q36" i="1"/>
  <c r="U36" i="1"/>
  <c r="M38" i="1"/>
  <c r="J38" i="1"/>
  <c r="Q38" i="1"/>
  <c r="J39" i="1"/>
  <c r="Q39" i="1"/>
  <c r="J43" i="1"/>
  <c r="Q43" i="1"/>
  <c r="J42" i="1"/>
  <c r="Q42" i="1"/>
  <c r="M49" i="1"/>
  <c r="U49" i="1"/>
  <c r="U59" i="1"/>
  <c r="J59" i="1"/>
  <c r="Q59" i="1"/>
  <c r="M61" i="1"/>
  <c r="U61" i="1"/>
  <c r="J61" i="1"/>
  <c r="Q61" i="1"/>
  <c r="U72" i="1"/>
  <c r="J72" i="1"/>
  <c r="Q72" i="1"/>
  <c r="U76" i="1"/>
  <c r="M76" i="1"/>
  <c r="M78" i="1"/>
  <c r="J78" i="1"/>
  <c r="Q78" i="1"/>
  <c r="U83" i="1"/>
  <c r="J83" i="1"/>
  <c r="Q83" i="1"/>
  <c r="U87" i="1"/>
  <c r="J87" i="1"/>
  <c r="Q87" i="1"/>
  <c r="M89" i="1"/>
  <c r="J89" i="1"/>
  <c r="Q89" i="1"/>
  <c r="U91" i="1"/>
  <c r="J91" i="1"/>
  <c r="Q91" i="1"/>
  <c r="U95" i="1"/>
  <c r="J95" i="1"/>
  <c r="Q95" i="1"/>
  <c r="J96" i="1"/>
  <c r="Q96" i="1"/>
  <c r="U99" i="1"/>
  <c r="J99" i="1"/>
  <c r="Q99" i="1"/>
  <c r="U101" i="1"/>
  <c r="M101" i="1"/>
  <c r="U109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C156" i="1"/>
  <c r="AI157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</calcChain>
</file>

<file path=xl/sharedStrings.xml><?xml version="1.0" encoding="utf-8"?>
<sst xmlns="http://schemas.openxmlformats.org/spreadsheetml/2006/main" count="4271" uniqueCount="931">
  <si>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</si>
  <si>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</si>
  <si>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</si>
  <si>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</si>
  <si>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</si>
  <si>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</si>
  <si>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</si>
  <si>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</si>
  <si>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</si>
  <si>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</si>
  <si>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</si>
  <si>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</si>
  <si>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</si>
  <si>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</si>
  <si>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</si>
  <si>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</si>
  <si>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</si>
  <si>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</si>
  <si>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</si>
  <si>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</si>
  <si>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</si>
  <si>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</si>
  <si>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</si>
  <si>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</si>
  <si>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</si>
  <si>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</si>
  <si>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</si>
  <si>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</si>
  <si>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</si>
  <si>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</si>
  <si>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</si>
  <si>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</si>
  <si>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</si>
  <si>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</si>
  <si>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</si>
  <si>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</si>
  <si>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</si>
  <si>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</si>
  <si>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</si>
  <si>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</si>
  <si>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</si>
  <si>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</si>
  <si>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</si>
  <si>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</si>
  <si>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</si>
  <si>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</si>
  <si>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</si>
  <si>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</si>
  <si>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</si>
  <si>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</si>
  <si>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</si>
  <si>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</si>
  <si>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</si>
  <si>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</si>
  <si>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</si>
  <si>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</si>
  <si>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</si>
  <si>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</si>
  <si>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</si>
  <si>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</si>
  <si>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</si>
  <si>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</si>
  <si>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</si>
  <si>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</si>
  <si>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</si>
  <si>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</si>
  <si>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</si>
  <si>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</si>
  <si>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</si>
  <si>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</si>
  <si>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</si>
  <si>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</si>
  <si>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</si>
  <si>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</si>
  <si>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</si>
  <si>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</si>
  <si>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</si>
  <si>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</si>
  <si>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</si>
  <si>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</si>
  <si>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</si>
  <si>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</si>
  <si>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</si>
  <si>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</si>
  <si>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</si>
  <si>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</si>
  <si>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</si>
  <si>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</si>
  <si>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</si>
  <si>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</si>
  <si>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</si>
  <si>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</si>
  <si>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</si>
  <si>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</si>
  <si>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</si>
  <si>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</si>
  <si>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</si>
  <si>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</si>
  <si>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</si>
  <si>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</si>
  <si>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</si>
  <si>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</si>
  <si>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</si>
  <si>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</si>
  <si>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</si>
  <si>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</si>
  <si>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</si>
  <si>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</si>
  <si>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</si>
  <si>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</si>
  <si>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</si>
  <si>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</si>
  <si>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</si>
  <si>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</si>
  <si>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</si>
  <si>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</si>
  <si>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</si>
  <si>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</si>
  <si>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</si>
  <si>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</si>
  <si>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</si>
  <si>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</si>
  <si>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</si>
  <si>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</si>
  <si>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</si>
  <si>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</si>
  <si>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</si>
  <si>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</si>
  <si>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</si>
  <si>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</si>
  <si>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</si>
  <si>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</si>
  <si>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</si>
  <si>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</si>
  <si>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</si>
  <si>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</si>
  <si>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</si>
  <si>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</si>
  <si>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</si>
  <si>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</si>
  <si>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</si>
  <si>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</si>
  <si>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</si>
  <si>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</si>
  <si>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</si>
  <si>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</si>
  <si>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</si>
  <si>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</si>
  <si>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</si>
  <si>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</si>
  <si>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</si>
  <si>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</si>
  <si>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</si>
  <si>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</si>
  <si>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</si>
  <si>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</si>
  <si>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</si>
  <si>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</si>
  <si>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</si>
  <si>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</si>
  <si>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</si>
  <si>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</si>
  <si>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</si>
  <si>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</si>
  <si>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</si>
  <si>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</si>
  <si>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</si>
  <si>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</si>
  <si>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</si>
  <si>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</si>
  <si>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</si>
  <si>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</si>
  <si>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</si>
  <si>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</si>
  <si>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</si>
  <si>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</si>
  <si>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</si>
  <si>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</si>
  <si>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</si>
  <si>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</si>
  <si>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</si>
  <si>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</si>
  <si>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</si>
  <si>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</si>
  <si>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</si>
  <si>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</si>
  <si>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</si>
  <si>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</si>
  <si>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</si>
  <si>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</si>
  <si>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</si>
  <si>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</si>
  <si>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</si>
  <si>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</si>
  <si>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</si>
  <si>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</si>
  <si>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</si>
  <si>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</si>
  <si>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</si>
  <si>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</si>
  <si>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</si>
  <si>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</si>
  <si>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</si>
  <si>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</si>
  <si>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</si>
  <si>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</si>
  <si>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</si>
  <si>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</si>
  <si>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</si>
  <si>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</si>
  <si>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</si>
  <si>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</si>
  <si>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</si>
  <si>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</si>
  <si>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</si>
  <si>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</si>
  <si>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</si>
  <si>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</si>
  <si>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</si>
  <si>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</si>
  <si>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</si>
  <si>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</si>
  <si>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</si>
  <si>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</si>
  <si>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</si>
  <si>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</si>
  <si>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</si>
  <si>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</si>
  <si>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</si>
  <si>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</si>
  <si>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</si>
  <si>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</si>
  <si>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</si>
  <si>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</si>
  <si>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</si>
  <si>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</si>
  <si>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</si>
  <si>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</si>
  <si>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</si>
  <si>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</si>
  <si>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</si>
  <si>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</si>
  <si>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</si>
  <si>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</si>
  <si>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</si>
  <si>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</si>
  <si>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</si>
  <si>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</si>
  <si>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</si>
  <si>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</si>
  <si>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</si>
  <si>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</si>
  <si>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</si>
  <si>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</si>
  <si>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</si>
  <si>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</si>
  <si>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</si>
  <si>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</si>
  <si>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</si>
  <si>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</si>
  <si>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</si>
  <si>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</si>
  <si>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</si>
  <si>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</si>
  <si>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</si>
  <si>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</si>
  <si>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</si>
  <si>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</si>
  <si>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</si>
  <si>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</si>
  <si>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</si>
  <si>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</si>
  <si>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</si>
  <si>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</si>
  <si>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</si>
  <si>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</si>
  <si>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</si>
  <si>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</si>
  <si>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</si>
  <si>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</si>
  <si>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</si>
  <si>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</si>
  <si>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</si>
  <si>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</si>
  <si>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</si>
  <si>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</si>
  <si>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</si>
  <si>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</si>
  <si>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</si>
  <si>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</si>
  <si>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</si>
  <si>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</si>
  <si>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</si>
  <si>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</si>
  <si>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</si>
  <si>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</si>
  <si>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</si>
  <si>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</si>
  <si>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</si>
  <si>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</si>
  <si>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</si>
  <si>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</si>
  <si>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</si>
  <si>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</si>
  <si>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</si>
  <si>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</si>
  <si>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</si>
  <si>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</si>
  <si>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</si>
  <si>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</si>
  <si>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</si>
  <si>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</si>
  <si>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</si>
  <si>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</si>
  <si>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</si>
  <si>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</si>
  <si>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</si>
  <si>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</si>
  <si>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</si>
  <si>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</si>
  <si>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</si>
  <si>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</si>
  <si>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</si>
  <si>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</si>
  <si>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</si>
  <si>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</si>
  <si>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</si>
  <si>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</si>
  <si>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</si>
  <si>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</si>
  <si>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</si>
  <si>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</si>
  <si>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</si>
  <si>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</si>
  <si>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</si>
  <si>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</si>
  <si>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</si>
  <si>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</si>
  <si>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</si>
  <si>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</si>
  <si>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</si>
  <si>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</si>
  <si>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</si>
  <si>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</si>
  <si>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</si>
  <si>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</si>
  <si>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</si>
  <si>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</si>
  <si>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</si>
  <si>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</si>
  <si>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</si>
  <si>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</si>
  <si>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</si>
  <si>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</si>
  <si>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</si>
  <si>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</si>
  <si>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</si>
  <si>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</si>
  <si>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</si>
  <si>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</si>
  <si>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</si>
  <si>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</si>
  <si>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</si>
  <si>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</si>
  <si>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</si>
  <si>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</si>
  <si>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</si>
  <si>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</si>
  <si>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</si>
  <si>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</si>
  <si>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</si>
  <si>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</si>
  <si>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</si>
  <si>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</si>
  <si>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</si>
  <si>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</si>
  <si>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</si>
  <si>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</si>
  <si>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</si>
  <si>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</si>
  <si>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</si>
  <si>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</si>
  <si>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</si>
  <si>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</si>
  <si>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</si>
  <si>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</si>
  <si>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</si>
  <si>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</si>
  <si>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</si>
  <si>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</si>
  <si>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</si>
  <si>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</si>
  <si>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</si>
  <si>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</si>
  <si>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</si>
  <si>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</si>
  <si>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</si>
  <si>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</si>
  <si>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</si>
  <si>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</si>
  <si>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</si>
  <si>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</si>
  <si>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</si>
  <si>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</si>
  <si>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</si>
  <si>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</si>
  <si>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</si>
  <si>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</si>
  <si>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</si>
  <si>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</si>
  <si>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</si>
  <si>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</si>
  <si>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</si>
  <si>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</si>
  <si>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</si>
  <si>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</si>
  <si>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</si>
  <si>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</si>
  <si>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</si>
  <si>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</si>
  <si>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</si>
  <si>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</si>
  <si>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</si>
  <si>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</si>
  <si>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</si>
  <si>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</si>
  <si>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</si>
  <si>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</si>
  <si>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</si>
  <si>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</si>
  <si>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</si>
  <si>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</si>
  <si>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</si>
  <si>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</si>
  <si>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</si>
  <si>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</si>
  <si>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</si>
  <si>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</si>
  <si>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</si>
  <si>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</si>
  <si>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</si>
  <si>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</si>
  <si>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</si>
  <si>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</si>
  <si>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</si>
  <si>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</si>
  <si>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</si>
  <si>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</si>
  <si>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</si>
  <si>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</si>
  <si>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</si>
  <si>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</si>
  <si>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</si>
  <si>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</si>
  <si>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</si>
  <si>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</si>
  <si>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</si>
  <si>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</si>
  <si>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</si>
  <si>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</si>
  <si>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</si>
  <si>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</si>
  <si>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</si>
  <si>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</si>
  <si>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</si>
  <si>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</si>
  <si>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</si>
  <si>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</si>
  <si>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</si>
  <si>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</si>
  <si>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</si>
  <si>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</si>
  <si>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</si>
  <si>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</si>
  <si>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</si>
  <si>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</si>
  <si>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</si>
  <si>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</si>
  <si>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</si>
  <si>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</si>
  <si>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</si>
  <si>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</si>
  <si>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</si>
  <si>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</si>
  <si>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</si>
  <si>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</si>
  <si>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</si>
  <si>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</si>
  <si>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</si>
  <si>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</si>
  <si>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</si>
  <si>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</si>
  <si>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</si>
  <si>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</si>
  <si>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</si>
  <si>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</si>
  <si>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</si>
  <si>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</si>
  <si>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</si>
  <si>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</si>
  <si>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</si>
  <si>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</si>
  <si>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</si>
  <si>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</si>
  <si>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</si>
  <si>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</si>
  <si>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</si>
  <si>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</si>
  <si>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</si>
  <si>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</si>
  <si>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</si>
  <si>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</si>
  <si>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</si>
  <si>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</si>
  <si>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</si>
  <si>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</si>
  <si>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</si>
  <si>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</si>
  <si>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</si>
  <si>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</si>
  <si>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</si>
  <si>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</si>
  <si>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</si>
  <si>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</si>
  <si>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</si>
  <si>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</si>
  <si>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</si>
  <si>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</si>
  <si>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</si>
  <si>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</si>
  <si>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</si>
  <si>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</si>
  <si>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</si>
  <si>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</si>
  <si>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</si>
  <si>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</si>
  <si>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</si>
  <si>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</si>
  <si>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</si>
  <si>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</si>
  <si>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</si>
  <si>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</si>
  <si>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</si>
  <si>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</si>
  <si>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</si>
  <si>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</si>
  <si>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</si>
  <si>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</si>
  <si>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</si>
  <si>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</si>
  <si>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</si>
  <si>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</si>
  <si>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</si>
  <si>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</si>
  <si>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</si>
  <si>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</si>
  <si>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</si>
  <si>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</si>
  <si>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</si>
  <si>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</si>
  <si>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</si>
  <si>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</si>
  <si>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</si>
  <si>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</si>
  <si>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</si>
  <si>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</si>
  <si>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</si>
  <si>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</si>
  <si>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</si>
  <si>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</si>
  <si>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</si>
  <si>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</si>
  <si>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</si>
  <si>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</si>
  <si>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</si>
  <si>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</si>
  <si>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</si>
  <si>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</si>
  <si>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</si>
  <si>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</si>
  <si>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</si>
  <si>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</si>
  <si>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</si>
  <si>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</si>
  <si>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</si>
  <si>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</si>
  <si>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</si>
  <si>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</si>
  <si>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</si>
  <si>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</si>
  <si>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</si>
  <si>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</si>
  <si>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</si>
  <si>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</si>
  <si>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</si>
  <si>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</si>
  <si>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</si>
  <si>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</si>
  <si>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</si>
  <si>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</si>
  <si>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</si>
  <si>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</si>
  <si>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</si>
  <si>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</si>
  <si>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</si>
  <si>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</si>
  <si>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</si>
  <si>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</si>
  <si>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</si>
  <si>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</si>
  <si>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</si>
  <si>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</si>
  <si>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</si>
  <si>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</si>
  <si>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</si>
  <si>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</si>
  <si>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</si>
  <si>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</si>
  <si>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</si>
  <si>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</si>
  <si>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</si>
  <si>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</si>
  <si>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</si>
  <si>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</si>
  <si>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</si>
  <si>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</si>
  <si>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</si>
  <si>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</si>
  <si>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</si>
  <si>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</si>
  <si>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</si>
  <si>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</si>
  <si>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</si>
  <si>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</si>
  <si>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</si>
  <si>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</si>
  <si>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</si>
  <si>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</si>
  <si>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</si>
  <si>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</si>
  <si>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</si>
  <si>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</si>
  <si>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</si>
  <si>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</si>
  <si>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</si>
  <si>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</si>
  <si>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</si>
  <si>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</si>
  <si>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</si>
  <si>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</si>
  <si>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</si>
  <si>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</si>
  <si>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</si>
  <si>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</si>
  <si>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</si>
  <si>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</si>
  <si>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</si>
  <si>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</si>
  <si>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</si>
  <si>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</si>
  <si>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</si>
  <si>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</si>
  <si>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</si>
  <si>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</si>
  <si>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</si>
  <si>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</si>
  <si>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</si>
  <si>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</si>
  <si>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</si>
  <si>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</si>
  <si>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</si>
  <si>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</si>
  <si>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</si>
  <si>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</si>
  <si>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</si>
  <si>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</si>
  <si>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</si>
  <si>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</si>
  <si>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</si>
  <si>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</si>
  <si>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</si>
  <si>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</si>
  <si>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</si>
  <si>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</si>
  <si>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</si>
  <si>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</si>
  <si>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</si>
  <si>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</si>
  <si>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</si>
  <si>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</si>
  <si>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</si>
  <si>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</si>
  <si>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</si>
  <si>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</si>
  <si>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</si>
  <si>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</si>
  <si>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</si>
  <si>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</si>
  <si>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</si>
  <si>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</si>
  <si>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</si>
  <si>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</si>
  <si>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</si>
  <si>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</si>
  <si>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</si>
  <si>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</si>
  <si>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</si>
  <si>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</si>
  <si>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</si>
  <si>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</si>
  <si>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</si>
  <si>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</si>
  <si>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</si>
  <si>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</si>
  <si>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</si>
  <si>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</si>
  <si>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</si>
  <si>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</si>
  <si>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</si>
  <si>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</si>
  <si>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</si>
  <si>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</si>
  <si>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</si>
  <si>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</si>
  <si>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</si>
  <si>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</si>
  <si>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</si>
  <si>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</si>
  <si>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</si>
  <si>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</si>
  <si>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</si>
  <si>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</si>
  <si>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</si>
  <si>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</si>
  <si>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</si>
  <si>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</si>
  <si>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</si>
  <si>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</si>
  <si>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</si>
  <si>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</si>
  <si>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</si>
  <si>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</si>
  <si>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</si>
  <si>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</si>
  <si>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</si>
  <si>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</si>
  <si>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</si>
  <si>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</si>
  <si>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</si>
  <si>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</si>
  <si>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</si>
  <si>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</si>
  <si>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</si>
  <si>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</si>
  <si>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</si>
  <si>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</si>
  <si>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</si>
  <si>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</si>
  <si>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</si>
  <si>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</si>
  <si>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</si>
  <si>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</si>
  <si>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</si>
  <si>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</si>
  <si>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</si>
  <si>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</si>
  <si>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</si>
  <si>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</si>
  <si>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</si>
  <si>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</si>
  <si>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</si>
  <si>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</si>
  <si>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</si>
  <si>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</si>
  <si>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</si>
  <si>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</si>
  <si>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</si>
  <si>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</si>
  <si>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</si>
  <si>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</si>
  <si>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</si>
  <si>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</si>
  <si>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</si>
  <si>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</si>
  <si>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</si>
  <si>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</si>
  <si>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</si>
  <si>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</si>
  <si>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</si>
  <si>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</si>
  <si>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</si>
  <si>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</si>
  <si>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</si>
  <si>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</si>
  <si>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</si>
  <si>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</si>
  <si>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</si>
  <si>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</si>
  <si>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</si>
  <si>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</si>
  <si>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</si>
  <si>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</si>
  <si>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</si>
  <si>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</si>
  <si>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</si>
  <si>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</si>
  <si>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</si>
  <si>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</si>
  <si>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</si>
  <si>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</si>
  <si>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</si>
  <si>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</si>
  <si>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</si>
  <si>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</si>
  <si>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</si>
  <si>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</si>
  <si>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</si>
  <si>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</si>
  <si>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</si>
  <si>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</si>
  <si>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</si>
  <si>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</si>
  <si>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</si>
  <si>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</si>
  <si>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</si>
  <si>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</si>
  <si>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</si>
  <si>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</si>
  <si>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</si>
  <si>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</si>
  <si>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</si>
  <si>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</si>
  <si>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</si>
  <si>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</si>
  <si>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</si>
  <si>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</si>
  <si>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</si>
  <si>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</si>
  <si>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</si>
  <si>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</si>
  <si>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</si>
  <si>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</si>
  <si>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</si>
  <si>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</si>
  <si>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</si>
  <si>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</si>
  <si>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</si>
  <si>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</si>
  <si>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</si>
  <si>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</si>
  <si>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</si>
  <si>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</si>
  <si>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</si>
  <si>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</si>
  <si>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</si>
  <si>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</si>
  <si>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</si>
  <si>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</si>
  <si>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</si>
  <si>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</si>
  <si>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</si>
  <si>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</si>
  <si>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</si>
  <si>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</si>
  <si>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</si>
  <si>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</si>
  <si>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</si>
  <si>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</si>
  <si>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</si>
  <si>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</si>
  <si>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</si>
  <si>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</si>
  <si>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</si>
  <si>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</si>
  <si>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</si>
  <si>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</si>
  <si>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</si>
  <si>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</si>
  <si>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</si>
  <si>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</si>
  <si>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</si>
  <si>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</si>
  <si>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</si>
  <si>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</si>
  <si>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</si>
  <si>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</si>
  <si>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</si>
  <si>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</si>
  <si>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</si>
  <si>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</si>
  <si>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</si>
  <si>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</si>
  <si>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</si>
  <si>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</si>
  <si>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</si>
  <si>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</si>
  <si>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</si>
  <si>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</si>
  <si>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</si>
  <si>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</si>
  <si>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</si>
  <si>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</si>
  <si>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</si>
  <si>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</si>
  <si>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</si>
  <si>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</si>
  <si>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</si>
  <si>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</si>
  <si>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</si>
  <si>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</si>
  <si>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</si>
  <si>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</si>
  <si>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</si>
  <si>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</si>
  <si>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</si>
  <si>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</si>
  <si>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</si>
  <si>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</si>
  <si>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</si>
  <si>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</si>
  <si>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</si>
  <si>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</si>
  <si>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</si>
  <si>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</si>
  <si>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</si>
  <si>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</si>
  <si>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</si>
  <si>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</si>
  <si>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</si>
  <si>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</si>
  <si>
    <t>44059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</si>
</sst>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0" fontId="0" fillId="0" borderId="0" xfId="0" applyNumberFormat="1" applyAlignment="1">
      <alignment vertical="center"/>
    </xf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</cellXfs>
  <cellStyles count="2">
    <cellStyle name="Comma [0]" xfId="1" builtinId="6"/>
    <cellStyle name="Normal" xfId="0" builtinId="0"/>
  </cellStyles>
  <dxfs count="57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W162" totalsRowShown="0">
  <autoFilter ref="B1:BW162" xr:uid="{43A4EA99-D30C-4593-B4E9-BC228D6A71B3}"/>
  <tableColumns count="74">
    <tableColumn id="1" xr3:uid="{B43CE6CF-A682-4EDB-9879-C83EE5B60C32}" name="Fecha" dataDxfId="56"/>
    <tableColumn id="2" xr3:uid="{973902F0-2D6C-40A2-BFE7-09B21A33165E}" name="Confirmados Acumulados" dataDxfId="55"/>
    <tableColumn id="3" xr3:uid="{40A6486D-313D-495E-B390-825D23DB0A59}" name="Nuevos Confirmados"/>
    <tableColumn id="4" xr3:uid="{40D3D6E3-850F-4C5A-B130-A86751451D00}" name="Fallecidos Acumulados" dataDxfId="54"/>
    <tableColumn id="5" xr3:uid="{B7E20309-518B-468C-A592-39469F86B5D6}" name="Nuevos Fallecidos"/>
    <tableColumn id="6" xr3:uid="{F2FD374F-A063-484D-A17D-CE2074ED1517}" name="Recuperados Acumulados" dataDxfId="5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IFERROR(V2/4.159,0)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IFERROR(AD2/4.159,0)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IFERROR(AJ2/4.159,0)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IFERROR(AN2/4.159,0)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AR2-AR1</calculatedColumnFormula>
    </tableColumn>
    <tableColumn id="62" xr3:uid="{7C747F0E-AA13-4E3C-9C50-8538E30CAC79}" name="%Variación Hospitalizados en Sala" dataDxfId="32">
      <calculatedColumnFormula>IFERROR(AR2/AR1,0)-1</calculatedColumnFormula>
    </tableColumn>
    <tableColumn id="68" xr3:uid="{7DBCF1EA-926B-4AAD-A90A-BB75D656AD64}" name="Hospitalizados en Sala/1MM hab" dataDxfId="31">
      <calculatedColumnFormula>IFERROR(AR2/4.159,0)</calculatedColumnFormula>
    </tableColumn>
    <tableColumn id="33" xr3:uid="{71350F5A-09D2-45C4-9CCF-A9A5B2880119}" name="Hospitalizados en UCI" dataDxfId="30"/>
    <tableColumn id="34" xr3:uid="{44972169-551E-4958-82AB-B6ED0D345F30}" name="Variación Hospitalizados en UCI">
      <calculatedColumnFormula>AV2-AV1</calculatedColumnFormula>
    </tableColumn>
    <tableColumn id="63" xr3:uid="{444773CB-5DA4-4E8D-918D-25AB2AD4127B}" name="%Variación Hospitalizados en UCI" dataDxfId="29">
      <calculatedColumnFormula>IFERROR(AV2/AV1,0)-1</calculatedColumnFormula>
    </tableColumn>
    <tableColumn id="69" xr3:uid="{BB3ED07D-4978-4E45-9048-715100C1C4CE}" name="Hospitalización en UCI/1MM hab" dataDxfId="28">
      <calculatedColumnFormula>IFERROR(AV2/4.159,0)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IFERROR(AZ2-AZ1,0)</calculatedColumnFormula>
    </tableColumn>
    <tableColumn id="73" xr3:uid="{FEEEA9CC-4A2C-4532-89AC-8AEE99F07A1C}" name="%Variación Personas con Medidas Sanitarias" dataDxfId="25">
      <calculatedColumnFormula>IFERROR(AZ2/AZ1,0)-1</calculatedColumnFormula>
    </tableColumn>
    <tableColumn id="71" xr3:uid="{76D989EB-1454-4A9F-BCC9-9DBAAC8EC62A}" name="Personas con Medidas Sanitarias/1MM hab" dataDxfId="24">
      <calculatedColumnFormula>IFERROR(AZ2/4.159,0)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IFERROR((BD2-BD1),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IFERROR((BF2-BF1),0)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IFERROR((BH2-BH1),0)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IFERROR((BJ2-BJ1),0)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IFERROR((BL2-BL1),0)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IFERROR((BN2-BN1),0)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IFERROR((BP2-BP1),0)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IFERROR((BR2-BR1),0)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IFERROR((BT2-BT1),0)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IFERROR((BV2-BV1),0)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F14" totalsRowShown="0" headerRowDxfId="3">
  <autoFilter ref="A2:FF14" xr:uid="{4E023B16-8D96-417E-81CC-D158CD34A486}"/>
  <tableColumns count="162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872" totalsRowShown="0" headerRowDxfId="2">
  <autoFilter ref="B1:E187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78"/>
  <sheetViews>
    <sheetView tabSelected="1" workbookViewId="0">
      <pane xSplit="1" ySplit="1" topLeftCell="B138" activePane="bottomRight" state="frozen"/>
      <selection pane="bottomLeft" activeCell="A2" sqref="A2"/>
      <selection pane="topRight" activeCell="B1" sqref="B1"/>
      <selection pane="bottomRight" activeCell="BK164" sqref="BK164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39" width="33.765625" style="35" customWidth="1"/>
    <col min="40" max="40" width="23.80859375" style="10" customWidth="1"/>
    <col min="41" max="42" width="32.5546875" customWidth="1"/>
    <col min="43" max="43" width="32.5546875" style="35" customWidth="1"/>
    <col min="44" max="44" width="22.734375" style="10" customWidth="1"/>
    <col min="45" max="46" width="31.4765625" customWidth="1"/>
    <col min="47" max="47" width="31.4765625" style="35" customWidth="1"/>
    <col min="48" max="48" width="22.328125" style="10" customWidth="1"/>
    <col min="49" max="50" width="30.9375" customWidth="1"/>
    <col min="51" max="51" width="30.9375" style="35" customWidth="1"/>
    <col min="52" max="53" width="30.9375" style="31" customWidth="1"/>
    <col min="54" max="54" width="30.9375" style="51" customWidth="1"/>
    <col min="55" max="55" width="30.9375" style="35" customWidth="1"/>
    <col min="56" max="56" width="16.8125" style="45" customWidth="1"/>
    <col min="57" max="57" width="16.8125" style="48" customWidth="1"/>
    <col min="58" max="58" width="17.890625" style="14" customWidth="1"/>
    <col min="59" max="59" width="17.890625" style="48" customWidth="1"/>
    <col min="60" max="60" width="17.890625" style="14" customWidth="1"/>
    <col min="61" max="61" width="17.890625" style="48" customWidth="1"/>
    <col min="62" max="62" width="17.890625" style="14" customWidth="1"/>
    <col min="63" max="63" width="17.890625" style="48" customWidth="1"/>
    <col min="64" max="64" width="16.140625" style="14" customWidth="1"/>
    <col min="65" max="65" width="16.140625" style="48" customWidth="1"/>
    <col min="66" max="66" width="23" style="16" customWidth="1"/>
    <col min="67" max="67" width="23" style="25" customWidth="1"/>
    <col min="68" max="68" width="23.9453125" style="16" customWidth="1"/>
    <col min="69" max="69" width="23.9453125" style="25" customWidth="1"/>
    <col min="70" max="70" width="23.9453125" style="16" customWidth="1"/>
    <col min="71" max="71" width="23.9453125" style="25" customWidth="1"/>
    <col min="72" max="72" width="23.9453125" style="16" customWidth="1"/>
    <col min="73" max="73" width="23.9453125" style="25" customWidth="1"/>
    <col min="74" max="74" width="22.328125" style="21" customWidth="1"/>
    <col min="75" max="75" width="24.34765625" style="26" customWidth="1"/>
  </cols>
  <sheetData>
    <row r="1" spans="1:75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10" t="s">
        <v>38</v>
      </c>
      <c r="AO1" t="s">
        <v>39</v>
      </c>
      <c r="AP1" t="s">
        <v>40</v>
      </c>
      <c r="AQ1" s="35" t="s">
        <v>41</v>
      </c>
      <c r="AR1" s="10" t="s">
        <v>42</v>
      </c>
      <c r="AS1" t="s">
        <v>43</v>
      </c>
      <c r="AT1" t="s">
        <v>44</v>
      </c>
      <c r="AU1" s="35" t="s">
        <v>45</v>
      </c>
      <c r="AV1" s="10" t="s">
        <v>46</v>
      </c>
      <c r="AW1" t="s">
        <v>47</v>
      </c>
      <c r="AX1" t="s">
        <v>48</v>
      </c>
      <c r="AY1" s="35" t="s">
        <v>49</v>
      </c>
      <c r="AZ1" s="31" t="s">
        <v>50</v>
      </c>
      <c r="BA1" s="31" t="s">
        <v>51</v>
      </c>
      <c r="BB1" s="51" t="s">
        <v>52</v>
      </c>
      <c r="BC1" s="35" t="s">
        <v>53</v>
      </c>
      <c r="BD1" s="44" t="s">
        <v>54</v>
      </c>
      <c r="BE1" s="47" t="s">
        <v>55</v>
      </c>
      <c r="BF1" s="46" t="s">
        <v>56</v>
      </c>
      <c r="BG1" s="47" t="s">
        <v>57</v>
      </c>
      <c r="BH1" s="46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18" t="s">
        <v>64</v>
      </c>
      <c r="BO1" s="23" t="s">
        <v>65</v>
      </c>
      <c r="BP1" s="18" t="s">
        <v>66</v>
      </c>
      <c r="BQ1" s="23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9" t="s">
        <v>72</v>
      </c>
      <c r="BW1" s="26" t="s">
        <v>73</v>
      </c>
    </row>
    <row r="2" spans="1:75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11"/>
      <c r="AO2" s="1"/>
      <c r="AP2" s="1"/>
      <c r="AQ2" s="34">
        <f t="shared" ref="AQ2:AQ65" si="11">IFERROR(AN2/4.159,0)</f>
        <v>0</v>
      </c>
      <c r="AR2" s="11"/>
      <c r="AS2" s="1"/>
      <c r="AT2" s="1">
        <f t="shared" ref="AT2:AT33" si="12">IFERROR(AR2/AR1,0)-1</f>
        <v>-1</v>
      </c>
      <c r="AU2" s="34">
        <f t="shared" ref="AU2:AU65" si="13">IFERROR(AR2/4.159,0)</f>
        <v>0</v>
      </c>
      <c r="AV2" s="11"/>
      <c r="AX2">
        <f t="shared" ref="AX2:AX33" si="14">IFERROR(AV2/AV1,0)-1</f>
        <v>-1</v>
      </c>
      <c r="AY2" s="35">
        <f t="shared" ref="AY2:AY65" si="15">IFERROR(AV2/4.159,0)</f>
        <v>0</v>
      </c>
      <c r="AZ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A2" s="31">
        <f t="shared" ref="BA2:BA65" si="16">IFERROR(AZ2-AZ1,0)</f>
        <v>0</v>
      </c>
      <c r="BB2" s="51">
        <f t="shared" ref="BB2:BB33" si="17">IFERROR(AZ2/AZ1,0)-1</f>
        <v>-1</v>
      </c>
      <c r="BC2" s="35">
        <f t="shared" ref="BC2:BC65" si="18">IFERROR(AZ2/4.159,0)</f>
        <v>0</v>
      </c>
      <c r="BD2" s="45">
        <v>0</v>
      </c>
      <c r="BE2" s="48">
        <f t="shared" ref="BE2:BE65" si="19">IFERROR((BD2-BD1), 0)</f>
        <v>0</v>
      </c>
      <c r="BF2" s="14">
        <v>1</v>
      </c>
      <c r="BG2" s="48">
        <f t="shared" ref="BG2:BG65" si="20">IFERROR((BF2-BF1),0)</f>
        <v>0</v>
      </c>
      <c r="BH2" s="14">
        <v>0</v>
      </c>
      <c r="BI2" s="48">
        <f t="shared" ref="BI2:BI65" si="21">IFERROR((BH2-BH1),0)</f>
        <v>0</v>
      </c>
      <c r="BJ2" s="14">
        <v>0</v>
      </c>
      <c r="BK2" s="48">
        <f t="shared" ref="BK2:BK65" si="22">IFERROR((BJ2-BJ1),0)</f>
        <v>0</v>
      </c>
      <c r="BL2" s="14">
        <v>0</v>
      </c>
      <c r="BM2" s="48">
        <f t="shared" ref="BM2:BM65" si="23">IFERROR((BL2-BL1),0)</f>
        <v>0</v>
      </c>
      <c r="BN2" s="17"/>
      <c r="BO2" s="24">
        <f t="shared" ref="BO2:BO65" si="24">IFERROR((BN2-BN1),0)</f>
        <v>0</v>
      </c>
      <c r="BP2" s="17"/>
      <c r="BQ2" s="24">
        <f t="shared" ref="BQ2:BQ65" si="25">IFERROR((BP2-BP1),0)</f>
        <v>0</v>
      </c>
      <c r="BR2" s="17"/>
      <c r="BS2" s="24">
        <f t="shared" ref="BS2:BS65" si="26">IFERROR((BR2-BR1),0)</f>
        <v>0</v>
      </c>
      <c r="BT2" s="17"/>
      <c r="BU2" s="24">
        <f t="shared" ref="BU2:BU65" si="27">IFERROR((BT2-BT1),0)</f>
        <v>0</v>
      </c>
      <c r="BV2" s="20"/>
      <c r="BW2" s="27">
        <f t="shared" ref="BW2:BW65" si="28">IFERROR((BV2-BV1),0)</f>
        <v>0</v>
      </c>
    </row>
    <row r="3" spans="1:75" x14ac:dyDescent="0.2">
      <c r="A3" s="3">
        <v>43900</v>
      </c>
      <c r="B3" s="22">
        <v>43900</v>
      </c>
      <c r="C3" s="10">
        <v>8</v>
      </c>
      <c r="D3">
        <f t="shared" ref="D3:D66" si="29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0">+IFERROR(C3-E3-G3,"")</f>
        <v>8</v>
      </c>
      <c r="J3">
        <f>+IFERROR(I3-I2,"")</f>
        <v>7</v>
      </c>
      <c r="K3">
        <f t="shared" ref="K3:K66" si="31">+IFERROR(E3/C3,"")</f>
        <v>0</v>
      </c>
      <c r="L3">
        <f t="shared" ref="L3:L66" si="32">+IFERROR(G3/C3,"")</f>
        <v>0</v>
      </c>
      <c r="M3">
        <f t="shared" ref="M3:M66" si="33">+IFERROR(I3/C3,"")</f>
        <v>1</v>
      </c>
      <c r="N3">
        <f t="shared" si="0"/>
        <v>0.875</v>
      </c>
      <c r="O3" t="str">
        <f t="shared" ref="O3:O66" si="34">+IFERROR(F3/E3,"")</f>
        <v/>
      </c>
      <c r="P3" t="str">
        <f t="shared" ref="P3:P66" si="35">+IFERROR(H3/G3,"")</f>
        <v/>
      </c>
      <c r="Q3">
        <f t="shared" ref="Q3:Q66" si="36">+IFERROR(J3/I3,"")</f>
        <v>0.875</v>
      </c>
      <c r="R3">
        <f t="shared" ref="R3:R66" si="37">+IFERROR(C3/4.159,"")</f>
        <v>1.923539312334696</v>
      </c>
      <c r="S3">
        <f t="shared" ref="S3:S66" si="38">+IFERROR(E3/4.159,"")</f>
        <v>0</v>
      </c>
      <c r="T3">
        <f t="shared" ref="T3:T66" si="39">+IFERROR(G3/4.159,"")</f>
        <v>0</v>
      </c>
      <c r="U3">
        <f t="shared" ref="U3:U66" si="40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14"/>
      <c r="AO3" s="2"/>
      <c r="AP3" s="2">
        <f>IFERROR(AN3/AN2,0)-1</f>
        <v>-1</v>
      </c>
      <c r="AQ3" s="34">
        <f t="shared" si="11"/>
        <v>0</v>
      </c>
      <c r="AR3" s="14">
        <v>1</v>
      </c>
      <c r="AS3" s="2">
        <f>AR3-AR2</f>
        <v>1</v>
      </c>
      <c r="AT3" s="2">
        <f t="shared" si="12"/>
        <v>-1</v>
      </c>
      <c r="AU3" s="34">
        <f t="shared" si="13"/>
        <v>0.240442414041837</v>
      </c>
      <c r="AV3" s="14">
        <v>0</v>
      </c>
      <c r="AW3">
        <f>AV3-AV2</f>
        <v>0</v>
      </c>
      <c r="AX3">
        <f t="shared" si="14"/>
        <v>-1</v>
      </c>
      <c r="AY3" s="35">
        <f t="shared" si="15"/>
        <v>0</v>
      </c>
      <c r="AZ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A3" s="31">
        <f t="shared" si="16"/>
        <v>7</v>
      </c>
      <c r="BB3" s="51">
        <f t="shared" si="17"/>
        <v>-1</v>
      </c>
      <c r="BC3" s="35">
        <f t="shared" si="18"/>
        <v>1.6830968982928589</v>
      </c>
      <c r="BD3" s="45">
        <v>0</v>
      </c>
      <c r="BE3" s="48">
        <f t="shared" si="19"/>
        <v>0</v>
      </c>
      <c r="BF3" s="14">
        <v>3</v>
      </c>
      <c r="BG3" s="48">
        <f t="shared" si="20"/>
        <v>2</v>
      </c>
      <c r="BH3" s="14">
        <v>4</v>
      </c>
      <c r="BI3" s="48">
        <f t="shared" si="21"/>
        <v>4</v>
      </c>
      <c r="BJ3" s="14">
        <v>1</v>
      </c>
      <c r="BK3" s="48">
        <f t="shared" si="22"/>
        <v>1</v>
      </c>
      <c r="BL3" s="14">
        <v>0</v>
      </c>
      <c r="BM3" s="48">
        <f t="shared" si="23"/>
        <v>0</v>
      </c>
      <c r="BN3" s="17"/>
      <c r="BO3" s="24">
        <f t="shared" si="24"/>
        <v>0</v>
      </c>
      <c r="BP3" s="17"/>
      <c r="BQ3" s="24">
        <f t="shared" si="25"/>
        <v>0</v>
      </c>
      <c r="BR3" s="17"/>
      <c r="BS3" s="24">
        <f t="shared" si="26"/>
        <v>0</v>
      </c>
      <c r="BT3" s="17"/>
      <c r="BU3" s="24">
        <f t="shared" si="27"/>
        <v>0</v>
      </c>
      <c r="BV3" s="20"/>
      <c r="BW3" s="27">
        <f t="shared" si="28"/>
        <v>0</v>
      </c>
    </row>
    <row r="4" spans="1:75" x14ac:dyDescent="0.2">
      <c r="A4" s="3">
        <v>43901</v>
      </c>
      <c r="B4" s="22">
        <v>43901</v>
      </c>
      <c r="C4" s="10">
        <v>14</v>
      </c>
      <c r="D4">
        <f t="shared" si="29"/>
        <v>6</v>
      </c>
      <c r="E4" s="10">
        <v>1</v>
      </c>
      <c r="F4">
        <f t="shared" ref="F4:F35" si="41">E4-E3</f>
        <v>1</v>
      </c>
      <c r="G4" s="10">
        <v>0</v>
      </c>
      <c r="H4">
        <v>0</v>
      </c>
      <c r="I4">
        <f t="shared" si="30"/>
        <v>13</v>
      </c>
      <c r="J4">
        <f t="shared" ref="J4:J67" si="42">+IFERROR(I4-I3,"")</f>
        <v>5</v>
      </c>
      <c r="K4">
        <f t="shared" si="31"/>
        <v>7.1428571428571425E-2</v>
      </c>
      <c r="L4">
        <f t="shared" si="32"/>
        <v>0</v>
      </c>
      <c r="M4">
        <f t="shared" si="33"/>
        <v>0.9285714285714286</v>
      </c>
      <c r="N4">
        <f t="shared" si="0"/>
        <v>0.42857142857142855</v>
      </c>
      <c r="O4">
        <f t="shared" si="34"/>
        <v>1</v>
      </c>
      <c r="P4" t="str">
        <f t="shared" si="35"/>
        <v/>
      </c>
      <c r="Q4">
        <f t="shared" si="36"/>
        <v>0.38461538461538464</v>
      </c>
      <c r="R4">
        <f t="shared" si="37"/>
        <v>3.3661937965857178</v>
      </c>
      <c r="S4">
        <f t="shared" si="38"/>
        <v>0.240442414041837</v>
      </c>
      <c r="T4">
        <f t="shared" si="39"/>
        <v>0</v>
      </c>
      <c r="U4">
        <f t="shared" si="40"/>
        <v>3.1257513825438807</v>
      </c>
      <c r="V4" s="12">
        <v>194</v>
      </c>
      <c r="W4" s="1">
        <f t="shared" ref="W4:W67" si="43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4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14"/>
      <c r="AO4" s="2">
        <f>AN4-AN3</f>
        <v>0</v>
      </c>
      <c r="AP4" s="2">
        <f t="shared" ref="AP4:AP67" si="45">IFERROR(AN4/AN3,0)-1</f>
        <v>-1</v>
      </c>
      <c r="AQ4" s="34">
        <f t="shared" si="11"/>
        <v>0</v>
      </c>
      <c r="AR4" s="14"/>
      <c r="AS4" s="2">
        <f t="shared" ref="AS4:AS67" si="46">AR4-AR3</f>
        <v>-1</v>
      </c>
      <c r="AT4" s="2">
        <f t="shared" si="12"/>
        <v>-1</v>
      </c>
      <c r="AU4" s="34">
        <f t="shared" si="13"/>
        <v>0</v>
      </c>
      <c r="AV4" s="14">
        <v>2</v>
      </c>
      <c r="AW4">
        <f t="shared" ref="AW4:AW67" si="47">AV4-AV3</f>
        <v>2</v>
      </c>
      <c r="AX4">
        <f t="shared" si="14"/>
        <v>-1</v>
      </c>
      <c r="AY4" s="35">
        <f t="shared" si="15"/>
        <v>0.480884828083674</v>
      </c>
      <c r="AZ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A4" s="31">
        <f t="shared" si="16"/>
        <v>4</v>
      </c>
      <c r="BB4" s="51">
        <f t="shared" si="17"/>
        <v>0.5714285714285714</v>
      </c>
      <c r="BC4" s="35">
        <f t="shared" si="18"/>
        <v>2.644866554460207</v>
      </c>
      <c r="BD4" s="45">
        <v>0</v>
      </c>
      <c r="BE4" s="48">
        <f t="shared" si="19"/>
        <v>0</v>
      </c>
      <c r="BF4" s="14">
        <v>5</v>
      </c>
      <c r="BG4" s="48">
        <f t="shared" si="20"/>
        <v>2</v>
      </c>
      <c r="BH4" s="14">
        <v>7</v>
      </c>
      <c r="BI4" s="48">
        <f t="shared" si="21"/>
        <v>3</v>
      </c>
      <c r="BJ4" s="14">
        <v>2</v>
      </c>
      <c r="BK4" s="48">
        <f t="shared" si="22"/>
        <v>1</v>
      </c>
      <c r="BL4" s="14">
        <v>0</v>
      </c>
      <c r="BM4" s="48">
        <f t="shared" si="23"/>
        <v>0</v>
      </c>
      <c r="BN4" s="17"/>
      <c r="BO4" s="24">
        <f t="shared" si="24"/>
        <v>0</v>
      </c>
      <c r="BP4" s="17"/>
      <c r="BQ4" s="24">
        <f t="shared" si="25"/>
        <v>0</v>
      </c>
      <c r="BR4" s="17"/>
      <c r="BS4" s="24">
        <f t="shared" si="26"/>
        <v>0</v>
      </c>
      <c r="BT4" s="17"/>
      <c r="BU4" s="24">
        <f t="shared" si="27"/>
        <v>0</v>
      </c>
      <c r="BV4" s="20"/>
      <c r="BW4" s="27">
        <f t="shared" si="28"/>
        <v>0</v>
      </c>
    </row>
    <row r="5" spans="1:75" x14ac:dyDescent="0.2">
      <c r="A5" s="3">
        <v>43902</v>
      </c>
      <c r="B5" s="22">
        <v>43902</v>
      </c>
      <c r="C5" s="10">
        <v>27</v>
      </c>
      <c r="D5">
        <f t="shared" si="29"/>
        <v>13</v>
      </c>
      <c r="E5" s="10">
        <v>1</v>
      </c>
      <c r="F5">
        <f t="shared" si="41"/>
        <v>0</v>
      </c>
      <c r="G5" s="10">
        <v>0</v>
      </c>
      <c r="H5">
        <v>0</v>
      </c>
      <c r="I5">
        <f t="shared" si="30"/>
        <v>26</v>
      </c>
      <c r="J5">
        <f t="shared" si="42"/>
        <v>13</v>
      </c>
      <c r="K5">
        <f t="shared" si="31"/>
        <v>3.7037037037037035E-2</v>
      </c>
      <c r="L5">
        <f t="shared" si="32"/>
        <v>0</v>
      </c>
      <c r="M5">
        <f t="shared" si="33"/>
        <v>0.96296296296296291</v>
      </c>
      <c r="N5">
        <f t="shared" si="0"/>
        <v>0.48148148148148145</v>
      </c>
      <c r="O5">
        <f t="shared" si="34"/>
        <v>0</v>
      </c>
      <c r="P5" t="str">
        <f t="shared" si="35"/>
        <v/>
      </c>
      <c r="Q5">
        <f t="shared" si="36"/>
        <v>0.5</v>
      </c>
      <c r="R5">
        <f t="shared" si="37"/>
        <v>6.4919451791295986</v>
      </c>
      <c r="S5">
        <f t="shared" si="38"/>
        <v>0.240442414041837</v>
      </c>
      <c r="T5">
        <f t="shared" si="39"/>
        <v>0</v>
      </c>
      <c r="U5">
        <f t="shared" si="40"/>
        <v>6.2515027650877615</v>
      </c>
      <c r="V5" s="12">
        <v>401</v>
      </c>
      <c r="W5" s="1">
        <f t="shared" si="43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8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4"/>
        <v>27</v>
      </c>
      <c r="AE5" s="1">
        <f t="shared" ref="AE5:AE68" si="49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0">AJ5-AJ4</f>
        <v>12</v>
      </c>
      <c r="AL5" s="2">
        <f t="shared" si="9"/>
        <v>1.3333333333333335</v>
      </c>
      <c r="AM5" s="34">
        <f t="shared" si="10"/>
        <v>5.049290694878577</v>
      </c>
      <c r="AN5" s="14"/>
      <c r="AO5" s="2">
        <f>AN5-AN4</f>
        <v>0</v>
      </c>
      <c r="AP5" s="2">
        <f t="shared" si="45"/>
        <v>-1</v>
      </c>
      <c r="AQ5" s="34">
        <f t="shared" si="11"/>
        <v>0</v>
      </c>
      <c r="AR5" s="14">
        <v>3</v>
      </c>
      <c r="AS5" s="2">
        <f t="shared" si="46"/>
        <v>3</v>
      </c>
      <c r="AT5" s="2">
        <f t="shared" si="12"/>
        <v>-1</v>
      </c>
      <c r="AU5" s="34">
        <f t="shared" si="13"/>
        <v>0.72132724212551103</v>
      </c>
      <c r="AV5" s="14">
        <v>2</v>
      </c>
      <c r="AW5">
        <f t="shared" si="47"/>
        <v>0</v>
      </c>
      <c r="AX5">
        <f t="shared" si="14"/>
        <v>0</v>
      </c>
      <c r="AY5" s="35">
        <f t="shared" si="15"/>
        <v>0.480884828083674</v>
      </c>
      <c r="AZ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A5" s="31">
        <f t="shared" si="16"/>
        <v>15</v>
      </c>
      <c r="BB5" s="51">
        <f t="shared" si="17"/>
        <v>1.3636363636363638</v>
      </c>
      <c r="BC5" s="35">
        <f t="shared" si="18"/>
        <v>6.2515027650877615</v>
      </c>
      <c r="BD5" s="45">
        <v>1</v>
      </c>
      <c r="BE5" s="48">
        <f t="shared" si="19"/>
        <v>1</v>
      </c>
      <c r="BF5" s="14">
        <v>11</v>
      </c>
      <c r="BG5" s="48">
        <f t="shared" si="20"/>
        <v>6</v>
      </c>
      <c r="BH5" s="14">
        <v>10</v>
      </c>
      <c r="BI5" s="48">
        <f t="shared" si="21"/>
        <v>3</v>
      </c>
      <c r="BJ5" s="14">
        <v>5</v>
      </c>
      <c r="BK5" s="48">
        <f t="shared" si="22"/>
        <v>3</v>
      </c>
      <c r="BL5" s="14">
        <v>0</v>
      </c>
      <c r="BM5" s="48">
        <f t="shared" si="23"/>
        <v>0</v>
      </c>
      <c r="BN5" s="17"/>
      <c r="BO5" s="24">
        <f t="shared" si="24"/>
        <v>0</v>
      </c>
      <c r="BP5" s="17"/>
      <c r="BQ5" s="24">
        <f t="shared" si="25"/>
        <v>0</v>
      </c>
      <c r="BR5" s="17"/>
      <c r="BS5" s="24">
        <f t="shared" si="26"/>
        <v>0</v>
      </c>
      <c r="BT5" s="17"/>
      <c r="BU5" s="24">
        <f t="shared" si="27"/>
        <v>0</v>
      </c>
      <c r="BV5" s="20"/>
      <c r="BW5" s="27">
        <f t="shared" si="28"/>
        <v>0</v>
      </c>
    </row>
    <row r="6" spans="1:75" x14ac:dyDescent="0.2">
      <c r="A6" s="3">
        <v>43903</v>
      </c>
      <c r="B6" s="22">
        <v>43903</v>
      </c>
      <c r="C6" s="10">
        <v>36</v>
      </c>
      <c r="D6">
        <f t="shared" si="29"/>
        <v>9</v>
      </c>
      <c r="E6" s="10">
        <v>1</v>
      </c>
      <c r="F6">
        <f t="shared" si="41"/>
        <v>0</v>
      </c>
      <c r="G6" s="10">
        <v>0</v>
      </c>
      <c r="H6">
        <v>0</v>
      </c>
      <c r="I6">
        <f t="shared" si="30"/>
        <v>35</v>
      </c>
      <c r="J6">
        <f t="shared" si="42"/>
        <v>9</v>
      </c>
      <c r="K6">
        <f t="shared" si="31"/>
        <v>2.7777777777777776E-2</v>
      </c>
      <c r="L6">
        <f t="shared" si="32"/>
        <v>0</v>
      </c>
      <c r="M6">
        <f t="shared" si="33"/>
        <v>0.97222222222222221</v>
      </c>
      <c r="N6">
        <f t="shared" si="0"/>
        <v>0.25</v>
      </c>
      <c r="O6">
        <f t="shared" si="34"/>
        <v>0</v>
      </c>
      <c r="P6" t="str">
        <f t="shared" si="35"/>
        <v/>
      </c>
      <c r="Q6">
        <f t="shared" si="36"/>
        <v>0.25714285714285712</v>
      </c>
      <c r="R6">
        <f t="shared" si="37"/>
        <v>8.6559269055061314</v>
      </c>
      <c r="S6">
        <f t="shared" si="38"/>
        <v>0.240442414041837</v>
      </c>
      <c r="T6">
        <f t="shared" si="39"/>
        <v>0</v>
      </c>
      <c r="U6">
        <f t="shared" si="40"/>
        <v>8.4154844914642943</v>
      </c>
      <c r="V6" s="12">
        <v>649</v>
      </c>
      <c r="W6" s="1">
        <f t="shared" si="43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8"/>
        <v>239</v>
      </c>
      <c r="AB6" s="29">
        <f t="shared" si="3"/>
        <v>0.94453004622496151</v>
      </c>
      <c r="AC6" s="32">
        <f t="shared" si="4"/>
        <v>45</v>
      </c>
      <c r="AD6" s="1">
        <f t="shared" si="44"/>
        <v>36</v>
      </c>
      <c r="AE6" s="1">
        <f t="shared" si="49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0"/>
        <v>9</v>
      </c>
      <c r="AL6" s="2">
        <f t="shared" si="9"/>
        <v>0.4285714285714286</v>
      </c>
      <c r="AM6" s="34">
        <f t="shared" si="10"/>
        <v>7.2132724212551098</v>
      </c>
      <c r="AN6" s="14"/>
      <c r="AO6" s="2">
        <f t="shared" ref="AO6:AO69" si="51">AN6-AN5</f>
        <v>0</v>
      </c>
      <c r="AP6" s="2">
        <f t="shared" si="45"/>
        <v>-1</v>
      </c>
      <c r="AQ6" s="34">
        <f t="shared" si="11"/>
        <v>0</v>
      </c>
      <c r="AR6" s="14"/>
      <c r="AS6" s="2">
        <f t="shared" si="46"/>
        <v>-3</v>
      </c>
      <c r="AT6" s="2">
        <f t="shared" si="12"/>
        <v>-1</v>
      </c>
      <c r="AU6" s="34">
        <f t="shared" si="13"/>
        <v>0</v>
      </c>
      <c r="AV6" s="14">
        <v>2</v>
      </c>
      <c r="AW6">
        <f t="shared" si="47"/>
        <v>0</v>
      </c>
      <c r="AX6">
        <f t="shared" si="14"/>
        <v>0</v>
      </c>
      <c r="AY6" s="35">
        <f t="shared" si="15"/>
        <v>0.480884828083674</v>
      </c>
      <c r="AZ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A6" s="31">
        <f t="shared" si="16"/>
        <v>6</v>
      </c>
      <c r="BB6" s="51">
        <f t="shared" si="17"/>
        <v>0.23076923076923084</v>
      </c>
      <c r="BC6" s="35">
        <f t="shared" si="18"/>
        <v>7.694157249338784</v>
      </c>
      <c r="BD6" s="45">
        <v>2</v>
      </c>
      <c r="BE6" s="48">
        <f t="shared" si="19"/>
        <v>1</v>
      </c>
      <c r="BF6" s="14">
        <v>15</v>
      </c>
      <c r="BG6" s="48">
        <f t="shared" si="20"/>
        <v>4</v>
      </c>
      <c r="BH6" s="14">
        <v>14</v>
      </c>
      <c r="BI6" s="48">
        <f t="shared" si="21"/>
        <v>4</v>
      </c>
      <c r="BJ6" s="14">
        <v>5</v>
      </c>
      <c r="BK6" s="48">
        <f t="shared" si="22"/>
        <v>0</v>
      </c>
      <c r="BL6" s="14">
        <v>0</v>
      </c>
      <c r="BM6" s="48">
        <f t="shared" si="23"/>
        <v>0</v>
      </c>
      <c r="BN6" s="17"/>
      <c r="BO6" s="24">
        <f t="shared" si="24"/>
        <v>0</v>
      </c>
      <c r="BP6" s="17"/>
      <c r="BQ6" s="24">
        <f t="shared" si="25"/>
        <v>0</v>
      </c>
      <c r="BR6" s="17"/>
      <c r="BS6" s="24">
        <f t="shared" si="26"/>
        <v>0</v>
      </c>
      <c r="BT6" s="17"/>
      <c r="BU6" s="24">
        <f t="shared" si="27"/>
        <v>0</v>
      </c>
      <c r="BV6" s="20"/>
      <c r="BW6" s="27">
        <f t="shared" si="28"/>
        <v>0</v>
      </c>
    </row>
    <row r="7" spans="1:75" x14ac:dyDescent="0.2">
      <c r="A7" s="3">
        <v>43904</v>
      </c>
      <c r="B7" s="22">
        <v>43904</v>
      </c>
      <c r="C7" s="10">
        <v>43</v>
      </c>
      <c r="D7">
        <f t="shared" si="29"/>
        <v>7</v>
      </c>
      <c r="E7" s="10">
        <v>1</v>
      </c>
      <c r="F7">
        <f t="shared" si="41"/>
        <v>0</v>
      </c>
      <c r="G7" s="10">
        <v>0</v>
      </c>
      <c r="H7">
        <v>0</v>
      </c>
      <c r="I7">
        <f t="shared" si="30"/>
        <v>42</v>
      </c>
      <c r="J7">
        <f t="shared" si="42"/>
        <v>7</v>
      </c>
      <c r="K7">
        <f t="shared" si="31"/>
        <v>2.3255813953488372E-2</v>
      </c>
      <c r="L7">
        <f t="shared" si="32"/>
        <v>0</v>
      </c>
      <c r="M7">
        <f t="shared" si="33"/>
        <v>0.97674418604651159</v>
      </c>
      <c r="N7">
        <f t="shared" si="0"/>
        <v>0.16279069767441862</v>
      </c>
      <c r="O7">
        <f t="shared" si="34"/>
        <v>0</v>
      </c>
      <c r="P7" t="str">
        <f t="shared" si="35"/>
        <v/>
      </c>
      <c r="Q7">
        <f t="shared" si="36"/>
        <v>0.16666666666666666</v>
      </c>
      <c r="R7">
        <f t="shared" si="37"/>
        <v>10.339023803798991</v>
      </c>
      <c r="S7">
        <f t="shared" si="38"/>
        <v>0.240442414041837</v>
      </c>
      <c r="T7">
        <f t="shared" si="39"/>
        <v>0</v>
      </c>
      <c r="U7">
        <f t="shared" si="40"/>
        <v>10.098581389757154</v>
      </c>
      <c r="V7" s="12">
        <v>857</v>
      </c>
      <c r="W7" s="1">
        <f t="shared" si="43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8"/>
        <v>201</v>
      </c>
      <c r="AB7" s="29">
        <f t="shared" si="3"/>
        <v>0.94982497082847139</v>
      </c>
      <c r="AC7" s="32">
        <f t="shared" si="4"/>
        <v>-38</v>
      </c>
      <c r="AD7" s="1">
        <f t="shared" si="44"/>
        <v>43</v>
      </c>
      <c r="AE7" s="1">
        <f t="shared" si="49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0"/>
        <v>7</v>
      </c>
      <c r="AL7" s="2">
        <f t="shared" si="9"/>
        <v>0.23333333333333339</v>
      </c>
      <c r="AM7" s="34">
        <f t="shared" si="10"/>
        <v>8.8963693195479685</v>
      </c>
      <c r="AN7" s="14"/>
      <c r="AO7" s="2">
        <f t="shared" si="51"/>
        <v>0</v>
      </c>
      <c r="AP7" s="2">
        <f t="shared" si="45"/>
        <v>-1</v>
      </c>
      <c r="AQ7" s="34">
        <f t="shared" si="11"/>
        <v>0</v>
      </c>
      <c r="AR7" s="14">
        <v>3</v>
      </c>
      <c r="AS7" s="2">
        <f t="shared" si="46"/>
        <v>3</v>
      </c>
      <c r="AT7" s="2">
        <f t="shared" si="12"/>
        <v>-1</v>
      </c>
      <c r="AU7" s="34">
        <f t="shared" si="13"/>
        <v>0.72132724212551103</v>
      </c>
      <c r="AV7" s="14">
        <v>2</v>
      </c>
      <c r="AW7">
        <f t="shared" si="47"/>
        <v>0</v>
      </c>
      <c r="AX7">
        <f t="shared" si="14"/>
        <v>0</v>
      </c>
      <c r="AY7" s="35">
        <f t="shared" si="15"/>
        <v>0.480884828083674</v>
      </c>
      <c r="AZ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A7" s="31">
        <f t="shared" si="16"/>
        <v>10</v>
      </c>
      <c r="BB7" s="51">
        <f t="shared" si="17"/>
        <v>0.3125</v>
      </c>
      <c r="BC7" s="35">
        <f t="shared" si="18"/>
        <v>10.098581389757154</v>
      </c>
      <c r="BD7" s="45">
        <v>2</v>
      </c>
      <c r="BE7" s="48">
        <f t="shared" si="19"/>
        <v>0</v>
      </c>
      <c r="BF7" s="14">
        <v>15</v>
      </c>
      <c r="BG7" s="48">
        <f t="shared" si="20"/>
        <v>0</v>
      </c>
      <c r="BH7" s="14">
        <v>20</v>
      </c>
      <c r="BI7" s="48">
        <f t="shared" si="21"/>
        <v>6</v>
      </c>
      <c r="BJ7" s="14">
        <v>6</v>
      </c>
      <c r="BK7" s="48">
        <f t="shared" si="22"/>
        <v>1</v>
      </c>
      <c r="BL7" s="14">
        <v>0</v>
      </c>
      <c r="BM7" s="48">
        <f t="shared" si="23"/>
        <v>0</v>
      </c>
      <c r="BN7" s="17"/>
      <c r="BO7" s="24">
        <f t="shared" si="24"/>
        <v>0</v>
      </c>
      <c r="BP7" s="17"/>
      <c r="BQ7" s="24">
        <f t="shared" si="25"/>
        <v>0</v>
      </c>
      <c r="BR7" s="17"/>
      <c r="BS7" s="24">
        <f t="shared" si="26"/>
        <v>0</v>
      </c>
      <c r="BT7" s="17"/>
      <c r="BU7" s="24">
        <f t="shared" si="27"/>
        <v>0</v>
      </c>
      <c r="BV7" s="20"/>
      <c r="BW7" s="27">
        <f t="shared" si="28"/>
        <v>0</v>
      </c>
    </row>
    <row r="8" spans="1:75" x14ac:dyDescent="0.2">
      <c r="A8" s="3">
        <v>43905</v>
      </c>
      <c r="B8" s="22">
        <v>43905</v>
      </c>
      <c r="C8" s="10">
        <v>55</v>
      </c>
      <c r="D8">
        <f t="shared" si="29"/>
        <v>12</v>
      </c>
      <c r="E8" s="10">
        <v>1</v>
      </c>
      <c r="F8">
        <f t="shared" si="41"/>
        <v>0</v>
      </c>
      <c r="G8" s="10">
        <v>0</v>
      </c>
      <c r="H8">
        <v>0</v>
      </c>
      <c r="I8">
        <f t="shared" si="30"/>
        <v>54</v>
      </c>
      <c r="J8">
        <f t="shared" si="42"/>
        <v>12</v>
      </c>
      <c r="K8">
        <f t="shared" si="31"/>
        <v>1.8181818181818181E-2</v>
      </c>
      <c r="L8">
        <f t="shared" si="32"/>
        <v>0</v>
      </c>
      <c r="M8">
        <f t="shared" si="33"/>
        <v>0.98181818181818181</v>
      </c>
      <c r="N8">
        <f t="shared" si="0"/>
        <v>0.21818181818181817</v>
      </c>
      <c r="O8">
        <f t="shared" si="34"/>
        <v>0</v>
      </c>
      <c r="P8" t="str">
        <f t="shared" si="35"/>
        <v/>
      </c>
      <c r="Q8">
        <f t="shared" si="36"/>
        <v>0.22222222222222221</v>
      </c>
      <c r="R8">
        <f t="shared" si="37"/>
        <v>13.224332772301034</v>
      </c>
      <c r="S8">
        <f t="shared" si="38"/>
        <v>0.240442414041837</v>
      </c>
      <c r="T8">
        <f t="shared" si="39"/>
        <v>0</v>
      </c>
      <c r="U8">
        <f t="shared" si="40"/>
        <v>12.983890358259197</v>
      </c>
      <c r="V8" s="12">
        <v>976</v>
      </c>
      <c r="W8" s="1">
        <f t="shared" si="43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8"/>
        <v>107</v>
      </c>
      <c r="AB8" s="29">
        <f t="shared" si="3"/>
        <v>0.94364754098360659</v>
      </c>
      <c r="AC8" s="32">
        <f t="shared" si="4"/>
        <v>-94</v>
      </c>
      <c r="AD8" s="1">
        <f t="shared" si="44"/>
        <v>55</v>
      </c>
      <c r="AE8" s="1">
        <f t="shared" si="49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0"/>
        <v>7</v>
      </c>
      <c r="AL8" s="2">
        <f t="shared" si="9"/>
        <v>0.18918918918918926</v>
      </c>
      <c r="AM8" s="34">
        <f t="shared" si="10"/>
        <v>10.579466217840828</v>
      </c>
      <c r="AN8" s="14"/>
      <c r="AO8" s="2">
        <f t="shared" si="51"/>
        <v>0</v>
      </c>
      <c r="AP8" s="2">
        <f t="shared" si="45"/>
        <v>-1</v>
      </c>
      <c r="AQ8" s="34">
        <f t="shared" si="11"/>
        <v>0</v>
      </c>
      <c r="AR8" s="14">
        <v>4</v>
      </c>
      <c r="AS8" s="2">
        <f t="shared" si="46"/>
        <v>1</v>
      </c>
      <c r="AT8" s="2">
        <f t="shared" si="12"/>
        <v>0.33333333333333326</v>
      </c>
      <c r="AU8" s="34">
        <f t="shared" si="13"/>
        <v>0.961769656167348</v>
      </c>
      <c r="AV8" s="14">
        <v>6</v>
      </c>
      <c r="AW8">
        <f t="shared" si="47"/>
        <v>4</v>
      </c>
      <c r="AX8">
        <f t="shared" si="14"/>
        <v>2</v>
      </c>
      <c r="AY8" s="35">
        <f t="shared" si="15"/>
        <v>1.4426544842510221</v>
      </c>
      <c r="AZ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A8" s="31">
        <f t="shared" si="16"/>
        <v>12</v>
      </c>
      <c r="BB8" s="51">
        <f t="shared" si="17"/>
        <v>0.28571428571428581</v>
      </c>
      <c r="BC8" s="35">
        <f t="shared" si="18"/>
        <v>12.983890358259197</v>
      </c>
      <c r="BD8" s="45">
        <v>2</v>
      </c>
      <c r="BE8" s="48">
        <f t="shared" si="19"/>
        <v>0</v>
      </c>
      <c r="BF8" s="14">
        <v>19</v>
      </c>
      <c r="BG8" s="48">
        <f t="shared" si="20"/>
        <v>4</v>
      </c>
      <c r="BH8" s="14">
        <v>26</v>
      </c>
      <c r="BI8" s="48">
        <f t="shared" si="21"/>
        <v>6</v>
      </c>
      <c r="BJ8" s="14">
        <v>8</v>
      </c>
      <c r="BK8" s="48">
        <f t="shared" si="22"/>
        <v>2</v>
      </c>
      <c r="BL8" s="14">
        <v>0</v>
      </c>
      <c r="BM8" s="48">
        <f t="shared" si="23"/>
        <v>0</v>
      </c>
      <c r="BN8" s="17"/>
      <c r="BO8" s="24">
        <f t="shared" si="24"/>
        <v>0</v>
      </c>
      <c r="BP8" s="17"/>
      <c r="BQ8" s="24">
        <f t="shared" si="25"/>
        <v>0</v>
      </c>
      <c r="BR8" s="17"/>
      <c r="BS8" s="24">
        <f t="shared" si="26"/>
        <v>0</v>
      </c>
      <c r="BT8" s="17"/>
      <c r="BU8" s="24">
        <f t="shared" si="27"/>
        <v>0</v>
      </c>
      <c r="BV8" s="20"/>
      <c r="BW8" s="27">
        <f t="shared" si="28"/>
        <v>0</v>
      </c>
    </row>
    <row r="9" spans="1:75" x14ac:dyDescent="0.2">
      <c r="A9" s="3">
        <v>43906</v>
      </c>
      <c r="B9" s="22">
        <v>43906</v>
      </c>
      <c r="C9" s="10">
        <v>69</v>
      </c>
      <c r="D9">
        <f t="shared" si="29"/>
        <v>14</v>
      </c>
      <c r="E9" s="10">
        <v>1</v>
      </c>
      <c r="F9">
        <f t="shared" si="41"/>
        <v>0</v>
      </c>
      <c r="G9" s="10">
        <v>0</v>
      </c>
      <c r="H9">
        <v>0</v>
      </c>
      <c r="I9">
        <f t="shared" si="30"/>
        <v>68</v>
      </c>
      <c r="J9">
        <f t="shared" si="42"/>
        <v>14</v>
      </c>
      <c r="K9">
        <f t="shared" si="31"/>
        <v>1.4492753623188406E-2</v>
      </c>
      <c r="L9">
        <f t="shared" si="32"/>
        <v>0</v>
      </c>
      <c r="M9">
        <f t="shared" si="33"/>
        <v>0.98550724637681164</v>
      </c>
      <c r="N9">
        <f t="shared" si="0"/>
        <v>0.20289855072463769</v>
      </c>
      <c r="O9">
        <f t="shared" si="34"/>
        <v>0</v>
      </c>
      <c r="P9" t="str">
        <f t="shared" si="35"/>
        <v/>
      </c>
      <c r="Q9">
        <f t="shared" si="36"/>
        <v>0.20588235294117646</v>
      </c>
      <c r="R9">
        <f t="shared" si="37"/>
        <v>16.590526568886752</v>
      </c>
      <c r="S9">
        <f t="shared" si="38"/>
        <v>0.240442414041837</v>
      </c>
      <c r="T9">
        <f t="shared" si="39"/>
        <v>0</v>
      </c>
      <c r="U9">
        <f t="shared" si="40"/>
        <v>16.350084154844915</v>
      </c>
      <c r="V9" s="12">
        <v>1073</v>
      </c>
      <c r="W9" s="1">
        <f t="shared" si="43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8"/>
        <v>83</v>
      </c>
      <c r="AB9" s="29">
        <f t="shared" si="3"/>
        <v>0.93569431500465983</v>
      </c>
      <c r="AC9" s="32">
        <f t="shared" si="4"/>
        <v>-24</v>
      </c>
      <c r="AD9" s="1">
        <f t="shared" si="44"/>
        <v>69</v>
      </c>
      <c r="AE9" s="1">
        <f t="shared" si="49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0"/>
        <v>13</v>
      </c>
      <c r="AL9" s="2">
        <f t="shared" si="9"/>
        <v>0.29545454545454541</v>
      </c>
      <c r="AM9" s="34">
        <f t="shared" si="10"/>
        <v>13.705217600384708</v>
      </c>
      <c r="AN9" s="14"/>
      <c r="AO9" s="2">
        <f t="shared" si="51"/>
        <v>0</v>
      </c>
      <c r="AP9" s="2">
        <f t="shared" si="45"/>
        <v>-1</v>
      </c>
      <c r="AQ9" s="34">
        <f t="shared" si="11"/>
        <v>0</v>
      </c>
      <c r="AR9" s="14">
        <v>4</v>
      </c>
      <c r="AS9" s="2">
        <f t="shared" si="46"/>
        <v>0</v>
      </c>
      <c r="AT9" s="2">
        <f t="shared" si="12"/>
        <v>0</v>
      </c>
      <c r="AU9" s="34">
        <f t="shared" si="13"/>
        <v>0.961769656167348</v>
      </c>
      <c r="AV9" s="14">
        <v>7</v>
      </c>
      <c r="AW9">
        <f t="shared" si="47"/>
        <v>1</v>
      </c>
      <c r="AX9">
        <f t="shared" si="14"/>
        <v>0.16666666666666674</v>
      </c>
      <c r="AY9" s="35">
        <f t="shared" si="15"/>
        <v>1.6830968982928589</v>
      </c>
      <c r="AZ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A9" s="31">
        <f t="shared" si="16"/>
        <v>14</v>
      </c>
      <c r="BB9" s="51">
        <f t="shared" si="17"/>
        <v>0.2592592592592593</v>
      </c>
      <c r="BC9" s="35">
        <f t="shared" si="18"/>
        <v>16.350084154844915</v>
      </c>
      <c r="BD9" s="45">
        <v>2</v>
      </c>
      <c r="BE9" s="48">
        <f t="shared" si="19"/>
        <v>0</v>
      </c>
      <c r="BF9" s="14">
        <v>22</v>
      </c>
      <c r="BG9" s="48">
        <f t="shared" si="20"/>
        <v>3</v>
      </c>
      <c r="BH9" s="14">
        <v>36</v>
      </c>
      <c r="BI9" s="48">
        <f t="shared" si="21"/>
        <v>10</v>
      </c>
      <c r="BJ9" s="14">
        <v>9</v>
      </c>
      <c r="BK9" s="48">
        <f t="shared" si="22"/>
        <v>1</v>
      </c>
      <c r="BL9" s="14">
        <v>0</v>
      </c>
      <c r="BM9" s="48">
        <f t="shared" si="23"/>
        <v>0</v>
      </c>
      <c r="BN9" s="17"/>
      <c r="BO9" s="24">
        <f t="shared" si="24"/>
        <v>0</v>
      </c>
      <c r="BP9" s="17"/>
      <c r="BQ9" s="24">
        <f t="shared" si="25"/>
        <v>0</v>
      </c>
      <c r="BR9" s="17"/>
      <c r="BS9" s="24">
        <f t="shared" si="26"/>
        <v>0</v>
      </c>
      <c r="BT9" s="17"/>
      <c r="BU9" s="24">
        <f t="shared" si="27"/>
        <v>0</v>
      </c>
      <c r="BV9" s="20"/>
      <c r="BW9" s="27">
        <f t="shared" si="28"/>
        <v>0</v>
      </c>
    </row>
    <row r="10" spans="1:75" x14ac:dyDescent="0.2">
      <c r="A10" s="3">
        <v>43907</v>
      </c>
      <c r="B10" s="22">
        <v>43907</v>
      </c>
      <c r="C10" s="10">
        <v>86</v>
      </c>
      <c r="D10">
        <f t="shared" si="29"/>
        <v>17</v>
      </c>
      <c r="E10" s="10">
        <v>1</v>
      </c>
      <c r="F10">
        <f t="shared" si="41"/>
        <v>0</v>
      </c>
      <c r="G10" s="10">
        <v>0</v>
      </c>
      <c r="H10">
        <v>0</v>
      </c>
      <c r="I10">
        <f t="shared" si="30"/>
        <v>85</v>
      </c>
      <c r="J10">
        <f t="shared" si="42"/>
        <v>17</v>
      </c>
      <c r="K10">
        <f t="shared" si="31"/>
        <v>1.1627906976744186E-2</v>
      </c>
      <c r="L10">
        <f t="shared" si="32"/>
        <v>0</v>
      </c>
      <c r="M10">
        <f t="shared" si="33"/>
        <v>0.98837209302325579</v>
      </c>
      <c r="N10">
        <f t="shared" si="0"/>
        <v>0.19767441860465115</v>
      </c>
      <c r="O10">
        <f t="shared" si="34"/>
        <v>0</v>
      </c>
      <c r="P10" t="str">
        <f t="shared" si="35"/>
        <v/>
      </c>
      <c r="Q10">
        <f t="shared" si="36"/>
        <v>0.2</v>
      </c>
      <c r="R10">
        <f t="shared" si="37"/>
        <v>20.678047607597982</v>
      </c>
      <c r="S10">
        <f t="shared" si="38"/>
        <v>0.240442414041837</v>
      </c>
      <c r="T10">
        <f t="shared" si="39"/>
        <v>0</v>
      </c>
      <c r="U10">
        <f t="shared" si="40"/>
        <v>20.437605193556145</v>
      </c>
      <c r="V10" s="12">
        <v>1232</v>
      </c>
      <c r="W10" s="1">
        <f t="shared" si="43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8"/>
        <v>154</v>
      </c>
      <c r="AB10" s="29">
        <f t="shared" si="3"/>
        <v>0.93993506493506496</v>
      </c>
      <c r="AC10" s="32">
        <f t="shared" si="4"/>
        <v>71</v>
      </c>
      <c r="AD10" s="1">
        <f t="shared" si="44"/>
        <v>74</v>
      </c>
      <c r="AE10" s="1">
        <f t="shared" si="49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0"/>
        <v>14</v>
      </c>
      <c r="AL10" s="2">
        <f t="shared" si="9"/>
        <v>0.2456140350877194</v>
      </c>
      <c r="AM10" s="34">
        <f t="shared" si="10"/>
        <v>17.071411396970426</v>
      </c>
      <c r="AN10" s="14"/>
      <c r="AO10" s="2">
        <f t="shared" si="51"/>
        <v>0</v>
      </c>
      <c r="AP10" s="2">
        <f t="shared" si="45"/>
        <v>-1</v>
      </c>
      <c r="AQ10" s="34">
        <f t="shared" si="11"/>
        <v>0</v>
      </c>
      <c r="AR10" s="14">
        <v>6</v>
      </c>
      <c r="AS10" s="2">
        <f t="shared" si="46"/>
        <v>2</v>
      </c>
      <c r="AT10" s="2">
        <f t="shared" si="12"/>
        <v>0.5</v>
      </c>
      <c r="AU10" s="34">
        <f t="shared" si="13"/>
        <v>1.4426544842510221</v>
      </c>
      <c r="AV10" s="14">
        <v>8</v>
      </c>
      <c r="AW10">
        <f t="shared" si="47"/>
        <v>1</v>
      </c>
      <c r="AX10">
        <f t="shared" si="14"/>
        <v>0.14285714285714279</v>
      </c>
      <c r="AY10" s="35">
        <f t="shared" si="15"/>
        <v>1.923539312334696</v>
      </c>
      <c r="AZ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A10" s="31">
        <f t="shared" si="16"/>
        <v>17</v>
      </c>
      <c r="BB10" s="51">
        <f t="shared" si="17"/>
        <v>0.25</v>
      </c>
      <c r="BC10" s="35">
        <f t="shared" si="18"/>
        <v>20.437605193556145</v>
      </c>
      <c r="BD10" s="45">
        <v>2</v>
      </c>
      <c r="BE10" s="48">
        <f t="shared" si="19"/>
        <v>0</v>
      </c>
      <c r="BF10" s="14">
        <v>28</v>
      </c>
      <c r="BG10" s="48">
        <f t="shared" si="20"/>
        <v>6</v>
      </c>
      <c r="BH10" s="14">
        <v>43</v>
      </c>
      <c r="BI10" s="48">
        <f t="shared" si="21"/>
        <v>7</v>
      </c>
      <c r="BJ10" s="14">
        <v>13</v>
      </c>
      <c r="BK10" s="48">
        <f t="shared" si="22"/>
        <v>4</v>
      </c>
      <c r="BL10" s="14">
        <v>0</v>
      </c>
      <c r="BM10" s="48">
        <f t="shared" si="23"/>
        <v>0</v>
      </c>
      <c r="BN10" s="17"/>
      <c r="BO10" s="24">
        <f t="shared" si="24"/>
        <v>0</v>
      </c>
      <c r="BP10" s="17"/>
      <c r="BQ10" s="24">
        <f t="shared" si="25"/>
        <v>0</v>
      </c>
      <c r="BR10" s="17"/>
      <c r="BS10" s="24">
        <f t="shared" si="26"/>
        <v>0</v>
      </c>
      <c r="BT10" s="17"/>
      <c r="BU10" s="24">
        <f t="shared" si="27"/>
        <v>0</v>
      </c>
      <c r="BV10" s="20"/>
      <c r="BW10" s="27">
        <f t="shared" si="28"/>
        <v>0</v>
      </c>
    </row>
    <row r="11" spans="1:75" x14ac:dyDescent="0.2">
      <c r="A11" s="3">
        <v>43908</v>
      </c>
      <c r="B11" s="22">
        <v>43908</v>
      </c>
      <c r="C11" s="10">
        <v>109</v>
      </c>
      <c r="D11">
        <f t="shared" si="29"/>
        <v>23</v>
      </c>
      <c r="E11" s="10">
        <v>1</v>
      </c>
      <c r="F11">
        <f t="shared" si="41"/>
        <v>0</v>
      </c>
      <c r="G11" s="10">
        <v>0</v>
      </c>
      <c r="H11">
        <v>0</v>
      </c>
      <c r="I11">
        <f t="shared" si="30"/>
        <v>108</v>
      </c>
      <c r="J11">
        <f t="shared" si="42"/>
        <v>23</v>
      </c>
      <c r="K11">
        <f t="shared" si="31"/>
        <v>9.1743119266055051E-3</v>
      </c>
      <c r="L11">
        <f t="shared" si="32"/>
        <v>0</v>
      </c>
      <c r="M11">
        <f t="shared" si="33"/>
        <v>0.99082568807339455</v>
      </c>
      <c r="N11">
        <f t="shared" si="0"/>
        <v>0.21100917431192662</v>
      </c>
      <c r="O11">
        <f t="shared" si="34"/>
        <v>0</v>
      </c>
      <c r="P11" t="str">
        <f t="shared" si="35"/>
        <v/>
      </c>
      <c r="Q11">
        <f t="shared" si="36"/>
        <v>0.21296296296296297</v>
      </c>
      <c r="R11">
        <f t="shared" si="37"/>
        <v>26.208223130560231</v>
      </c>
      <c r="S11">
        <f t="shared" si="38"/>
        <v>0.240442414041837</v>
      </c>
      <c r="T11">
        <f t="shared" si="39"/>
        <v>0</v>
      </c>
      <c r="U11">
        <f t="shared" si="40"/>
        <v>25.967780716518394</v>
      </c>
      <c r="V11" s="12">
        <v>1455</v>
      </c>
      <c r="W11" s="1">
        <f t="shared" si="43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8"/>
        <v>188</v>
      </c>
      <c r="AB11" s="29">
        <f t="shared" si="3"/>
        <v>0.92508591065292101</v>
      </c>
      <c r="AC11" s="32">
        <f t="shared" si="4"/>
        <v>34</v>
      </c>
      <c r="AD11" s="1">
        <f t="shared" si="44"/>
        <v>109</v>
      </c>
      <c r="AE11" s="1">
        <f t="shared" si="49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0"/>
        <v>20</v>
      </c>
      <c r="AL11" s="2">
        <f t="shared" si="9"/>
        <v>0.28169014084507049</v>
      </c>
      <c r="AM11" s="34">
        <f t="shared" si="10"/>
        <v>21.880259677807167</v>
      </c>
      <c r="AN11" s="14"/>
      <c r="AO11" s="2">
        <f t="shared" si="51"/>
        <v>0</v>
      </c>
      <c r="AP11" s="2">
        <f t="shared" si="45"/>
        <v>-1</v>
      </c>
      <c r="AQ11" s="34">
        <f t="shared" si="11"/>
        <v>0</v>
      </c>
      <c r="AR11" s="14">
        <v>8</v>
      </c>
      <c r="AS11" s="2">
        <f t="shared" si="46"/>
        <v>2</v>
      </c>
      <c r="AT11" s="2">
        <f t="shared" si="12"/>
        <v>0.33333333333333326</v>
      </c>
      <c r="AU11" s="34">
        <f t="shared" si="13"/>
        <v>1.923539312334696</v>
      </c>
      <c r="AV11" s="14">
        <v>9</v>
      </c>
      <c r="AW11">
        <f t="shared" si="47"/>
        <v>1</v>
      </c>
      <c r="AX11">
        <f t="shared" si="14"/>
        <v>0.125</v>
      </c>
      <c r="AY11" s="35">
        <f t="shared" si="15"/>
        <v>2.1639817263765329</v>
      </c>
      <c r="AZ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A11" s="31">
        <f t="shared" si="16"/>
        <v>23</v>
      </c>
      <c r="BB11" s="51">
        <f t="shared" si="17"/>
        <v>0.27058823529411757</v>
      </c>
      <c r="BC11" s="35">
        <f t="shared" si="18"/>
        <v>25.967780716518394</v>
      </c>
      <c r="BD11" s="45">
        <v>2</v>
      </c>
      <c r="BE11" s="48">
        <f t="shared" si="19"/>
        <v>0</v>
      </c>
      <c r="BF11" s="14">
        <v>37</v>
      </c>
      <c r="BG11" s="48">
        <f t="shared" si="20"/>
        <v>9</v>
      </c>
      <c r="BH11" s="14">
        <v>53</v>
      </c>
      <c r="BI11" s="48">
        <f t="shared" si="21"/>
        <v>10</v>
      </c>
      <c r="BJ11" s="14">
        <v>17</v>
      </c>
      <c r="BK11" s="48">
        <f t="shared" si="22"/>
        <v>4</v>
      </c>
      <c r="BL11" s="14">
        <v>0</v>
      </c>
      <c r="BM11" s="48">
        <f t="shared" si="23"/>
        <v>0</v>
      </c>
      <c r="BN11" s="17"/>
      <c r="BO11" s="24">
        <f t="shared" si="24"/>
        <v>0</v>
      </c>
      <c r="BP11" s="17"/>
      <c r="BQ11" s="24">
        <f t="shared" si="25"/>
        <v>0</v>
      </c>
      <c r="BR11" s="17"/>
      <c r="BS11" s="24">
        <f t="shared" si="26"/>
        <v>0</v>
      </c>
      <c r="BT11" s="17"/>
      <c r="BU11" s="24">
        <f t="shared" si="27"/>
        <v>0</v>
      </c>
      <c r="BV11" s="20"/>
      <c r="BW11" s="27">
        <f t="shared" si="28"/>
        <v>0</v>
      </c>
    </row>
    <row r="12" spans="1:75" x14ac:dyDescent="0.2">
      <c r="A12" s="3">
        <v>43909</v>
      </c>
      <c r="B12" s="22">
        <v>43909</v>
      </c>
      <c r="C12" s="10">
        <v>137</v>
      </c>
      <c r="D12">
        <f t="shared" si="29"/>
        <v>28</v>
      </c>
      <c r="E12" s="10">
        <v>1</v>
      </c>
      <c r="F12">
        <f t="shared" si="41"/>
        <v>0</v>
      </c>
      <c r="G12" s="10">
        <v>1</v>
      </c>
      <c r="H12">
        <f>G12-G11</f>
        <v>1</v>
      </c>
      <c r="I12">
        <f t="shared" si="30"/>
        <v>135</v>
      </c>
      <c r="J12">
        <f t="shared" si="42"/>
        <v>27</v>
      </c>
      <c r="K12">
        <f t="shared" si="31"/>
        <v>7.2992700729927005E-3</v>
      </c>
      <c r="L12">
        <f t="shared" si="32"/>
        <v>7.2992700729927005E-3</v>
      </c>
      <c r="M12">
        <f t="shared" si="33"/>
        <v>0.98540145985401462</v>
      </c>
      <c r="N12">
        <f t="shared" si="0"/>
        <v>0.20437956204379562</v>
      </c>
      <c r="O12">
        <f t="shared" si="34"/>
        <v>0</v>
      </c>
      <c r="P12">
        <f t="shared" si="35"/>
        <v>1</v>
      </c>
      <c r="Q12">
        <f t="shared" si="36"/>
        <v>0.2</v>
      </c>
      <c r="R12">
        <f t="shared" si="37"/>
        <v>32.940610723731666</v>
      </c>
      <c r="S12">
        <f t="shared" si="38"/>
        <v>0.240442414041837</v>
      </c>
      <c r="T12">
        <f t="shared" si="39"/>
        <v>0.240442414041837</v>
      </c>
      <c r="U12">
        <f t="shared" si="40"/>
        <v>32.459725895647992</v>
      </c>
      <c r="V12" s="12">
        <v>1768</v>
      </c>
      <c r="W12" s="1">
        <f t="shared" si="43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8"/>
        <v>285</v>
      </c>
      <c r="AB12" s="29">
        <f t="shared" si="3"/>
        <v>0.92251131221719462</v>
      </c>
      <c r="AC12" s="32">
        <f t="shared" si="4"/>
        <v>97</v>
      </c>
      <c r="AD12" s="1">
        <f t="shared" si="44"/>
        <v>137</v>
      </c>
      <c r="AE12" s="1">
        <f t="shared" si="49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0"/>
        <v>24</v>
      </c>
      <c r="AL12" s="2">
        <f t="shared" si="9"/>
        <v>0.26373626373626369</v>
      </c>
      <c r="AM12" s="34">
        <f t="shared" si="10"/>
        <v>27.650877614811254</v>
      </c>
      <c r="AN12" s="14"/>
      <c r="AO12" s="2">
        <f t="shared" si="51"/>
        <v>0</v>
      </c>
      <c r="AP12" s="2">
        <f t="shared" si="45"/>
        <v>-1</v>
      </c>
      <c r="AQ12" s="34">
        <f t="shared" si="11"/>
        <v>0</v>
      </c>
      <c r="AR12" s="14">
        <v>11</v>
      </c>
      <c r="AS12" s="2">
        <f t="shared" si="46"/>
        <v>3</v>
      </c>
      <c r="AT12" s="2">
        <f t="shared" si="12"/>
        <v>0.375</v>
      </c>
      <c r="AU12" s="34">
        <f t="shared" si="13"/>
        <v>2.644866554460207</v>
      </c>
      <c r="AV12" s="14">
        <v>10</v>
      </c>
      <c r="AW12">
        <f t="shared" si="47"/>
        <v>1</v>
      </c>
      <c r="AX12">
        <f t="shared" si="14"/>
        <v>0.11111111111111116</v>
      </c>
      <c r="AY12" s="35">
        <f t="shared" si="15"/>
        <v>2.4044241404183699</v>
      </c>
      <c r="AZ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A12" s="31">
        <f t="shared" si="16"/>
        <v>28</v>
      </c>
      <c r="BB12" s="51">
        <f t="shared" si="17"/>
        <v>0.2592592592592593</v>
      </c>
      <c r="BC12" s="35">
        <f t="shared" si="18"/>
        <v>32.700168309689829</v>
      </c>
      <c r="BD12" s="45">
        <v>2</v>
      </c>
      <c r="BE12" s="48">
        <f t="shared" si="19"/>
        <v>0</v>
      </c>
      <c r="BF12" s="14">
        <v>44</v>
      </c>
      <c r="BG12" s="48">
        <f t="shared" si="20"/>
        <v>7</v>
      </c>
      <c r="BH12" s="14">
        <v>67</v>
      </c>
      <c r="BI12" s="48">
        <f t="shared" si="21"/>
        <v>14</v>
      </c>
      <c r="BJ12" s="14">
        <v>24</v>
      </c>
      <c r="BK12" s="48">
        <f t="shared" si="22"/>
        <v>7</v>
      </c>
      <c r="BL12" s="14">
        <v>0</v>
      </c>
      <c r="BM12" s="48">
        <f t="shared" si="23"/>
        <v>0</v>
      </c>
      <c r="BN12" s="17"/>
      <c r="BO12" s="24">
        <f t="shared" si="24"/>
        <v>0</v>
      </c>
      <c r="BP12" s="17"/>
      <c r="BQ12" s="24">
        <f t="shared" si="25"/>
        <v>0</v>
      </c>
      <c r="BR12" s="17"/>
      <c r="BS12" s="24">
        <f t="shared" si="26"/>
        <v>0</v>
      </c>
      <c r="BT12" s="17"/>
      <c r="BU12" s="24">
        <f t="shared" si="27"/>
        <v>0</v>
      </c>
      <c r="BV12" s="20"/>
      <c r="BW12" s="27">
        <f t="shared" si="28"/>
        <v>0</v>
      </c>
    </row>
    <row r="13" spans="1:75" x14ac:dyDescent="0.2">
      <c r="A13" s="3">
        <v>43910</v>
      </c>
      <c r="B13" s="22">
        <v>43910</v>
      </c>
      <c r="C13" s="10">
        <v>200</v>
      </c>
      <c r="D13">
        <f t="shared" si="29"/>
        <v>63</v>
      </c>
      <c r="E13" s="10">
        <v>1</v>
      </c>
      <c r="F13">
        <f t="shared" si="41"/>
        <v>0</v>
      </c>
      <c r="G13" s="10">
        <v>1</v>
      </c>
      <c r="H13">
        <f t="shared" ref="H13:H36" si="52">G13-G12</f>
        <v>0</v>
      </c>
      <c r="I13">
        <f t="shared" si="30"/>
        <v>198</v>
      </c>
      <c r="J13">
        <f t="shared" si="42"/>
        <v>63</v>
      </c>
      <c r="K13">
        <f t="shared" si="31"/>
        <v>5.0000000000000001E-3</v>
      </c>
      <c r="L13">
        <f t="shared" si="32"/>
        <v>5.0000000000000001E-3</v>
      </c>
      <c r="M13">
        <f t="shared" si="33"/>
        <v>0.99</v>
      </c>
      <c r="N13">
        <f t="shared" si="0"/>
        <v>0.315</v>
      </c>
      <c r="O13">
        <f t="shared" si="34"/>
        <v>0</v>
      </c>
      <c r="P13">
        <f t="shared" si="35"/>
        <v>0</v>
      </c>
      <c r="Q13">
        <f t="shared" si="36"/>
        <v>0.31818181818181818</v>
      </c>
      <c r="R13">
        <f t="shared" si="37"/>
        <v>48.088482808367395</v>
      </c>
      <c r="S13">
        <f t="shared" si="38"/>
        <v>0.240442414041837</v>
      </c>
      <c r="T13">
        <f t="shared" si="39"/>
        <v>0.240442414041837</v>
      </c>
      <c r="U13">
        <f t="shared" si="40"/>
        <v>47.607597980283721</v>
      </c>
      <c r="V13" s="12">
        <v>2169</v>
      </c>
      <c r="W13" s="1">
        <f t="shared" si="43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8"/>
        <v>339</v>
      </c>
      <c r="AB13" s="29">
        <f t="shared" si="3"/>
        <v>0.9082526509912402</v>
      </c>
      <c r="AC13" s="32">
        <f t="shared" si="4"/>
        <v>54</v>
      </c>
      <c r="AD13" s="1">
        <f t="shared" si="44"/>
        <v>199</v>
      </c>
      <c r="AE13" s="1">
        <f t="shared" si="49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0"/>
        <v>56</v>
      </c>
      <c r="AL13" s="2">
        <f t="shared" si="9"/>
        <v>0.48695652173913051</v>
      </c>
      <c r="AM13" s="34">
        <f t="shared" si="10"/>
        <v>41.115652801154127</v>
      </c>
      <c r="AN13" s="14"/>
      <c r="AO13" s="2">
        <f t="shared" si="51"/>
        <v>0</v>
      </c>
      <c r="AP13" s="2">
        <f t="shared" si="45"/>
        <v>-1</v>
      </c>
      <c r="AQ13" s="34">
        <f t="shared" si="11"/>
        <v>0</v>
      </c>
      <c r="AR13" s="14">
        <v>17</v>
      </c>
      <c r="AS13" s="2">
        <f t="shared" si="46"/>
        <v>6</v>
      </c>
      <c r="AT13" s="2">
        <f t="shared" si="12"/>
        <v>0.54545454545454541</v>
      </c>
      <c r="AU13" s="34">
        <f t="shared" si="13"/>
        <v>4.0875210387112286</v>
      </c>
      <c r="AV13" s="14">
        <v>11</v>
      </c>
      <c r="AW13">
        <f t="shared" si="47"/>
        <v>1</v>
      </c>
      <c r="AX13">
        <f t="shared" si="14"/>
        <v>0.10000000000000009</v>
      </c>
      <c r="AY13" s="35">
        <f t="shared" si="15"/>
        <v>2.644866554460207</v>
      </c>
      <c r="AZ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A13" s="31">
        <f t="shared" si="16"/>
        <v>63</v>
      </c>
      <c r="BB13" s="51">
        <f t="shared" si="17"/>
        <v>0.46323529411764697</v>
      </c>
      <c r="BC13" s="35">
        <f t="shared" si="18"/>
        <v>47.848040394325558</v>
      </c>
      <c r="BD13" s="45">
        <v>4</v>
      </c>
      <c r="BE13" s="48">
        <f t="shared" si="19"/>
        <v>2</v>
      </c>
      <c r="BF13" s="14">
        <v>68</v>
      </c>
      <c r="BG13" s="48">
        <f t="shared" si="20"/>
        <v>24</v>
      </c>
      <c r="BH13" s="14">
        <v>98</v>
      </c>
      <c r="BI13" s="48">
        <f t="shared" si="21"/>
        <v>31</v>
      </c>
      <c r="BJ13" s="14">
        <v>29</v>
      </c>
      <c r="BK13" s="48">
        <f t="shared" si="22"/>
        <v>5</v>
      </c>
      <c r="BL13" s="14">
        <v>1</v>
      </c>
      <c r="BM13" s="48">
        <f t="shared" si="23"/>
        <v>1</v>
      </c>
      <c r="BN13" s="17"/>
      <c r="BO13" s="24">
        <f t="shared" si="24"/>
        <v>0</v>
      </c>
      <c r="BP13" s="17"/>
      <c r="BQ13" s="24">
        <f t="shared" si="25"/>
        <v>0</v>
      </c>
      <c r="BR13" s="17"/>
      <c r="BS13" s="24">
        <f t="shared" si="26"/>
        <v>0</v>
      </c>
      <c r="BT13" s="17"/>
      <c r="BU13" s="24">
        <f t="shared" si="27"/>
        <v>0</v>
      </c>
      <c r="BV13" s="20"/>
      <c r="BW13" s="27">
        <f t="shared" si="28"/>
        <v>0</v>
      </c>
    </row>
    <row r="14" spans="1:75" x14ac:dyDescent="0.2">
      <c r="A14" s="3">
        <v>43911</v>
      </c>
      <c r="B14" s="22">
        <v>43911</v>
      </c>
      <c r="C14" s="10">
        <v>245</v>
      </c>
      <c r="D14">
        <f t="shared" si="29"/>
        <v>45</v>
      </c>
      <c r="E14" s="10">
        <v>1</v>
      </c>
      <c r="F14">
        <f t="shared" si="41"/>
        <v>0</v>
      </c>
      <c r="G14" s="10">
        <v>1</v>
      </c>
      <c r="H14">
        <f t="shared" si="52"/>
        <v>0</v>
      </c>
      <c r="I14">
        <f t="shared" si="30"/>
        <v>243</v>
      </c>
      <c r="J14">
        <f t="shared" si="42"/>
        <v>45</v>
      </c>
      <c r="K14">
        <f t="shared" si="31"/>
        <v>4.0816326530612249E-3</v>
      </c>
      <c r="L14">
        <f t="shared" si="32"/>
        <v>4.0816326530612249E-3</v>
      </c>
      <c r="M14">
        <f t="shared" si="33"/>
        <v>0.99183673469387756</v>
      </c>
      <c r="N14">
        <f t="shared" si="0"/>
        <v>0.18367346938775511</v>
      </c>
      <c r="O14">
        <f t="shared" si="34"/>
        <v>0</v>
      </c>
      <c r="P14">
        <f t="shared" si="35"/>
        <v>0</v>
      </c>
      <c r="Q14">
        <f t="shared" si="36"/>
        <v>0.18518518518518517</v>
      </c>
      <c r="R14">
        <f t="shared" si="37"/>
        <v>58.908391440250064</v>
      </c>
      <c r="S14">
        <f t="shared" si="38"/>
        <v>0.240442414041837</v>
      </c>
      <c r="T14">
        <f t="shared" si="39"/>
        <v>0.240442414041837</v>
      </c>
      <c r="U14">
        <f t="shared" si="40"/>
        <v>58.42750661216639</v>
      </c>
      <c r="V14" s="12">
        <v>2473</v>
      </c>
      <c r="W14" s="1">
        <f t="shared" si="43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8"/>
        <v>258</v>
      </c>
      <c r="AB14" s="29">
        <f t="shared" si="3"/>
        <v>0.90093004448038816</v>
      </c>
      <c r="AC14" s="32">
        <f t="shared" si="4"/>
        <v>-81</v>
      </c>
      <c r="AD14" s="1">
        <f t="shared" si="44"/>
        <v>245</v>
      </c>
      <c r="AE14" s="1">
        <f t="shared" si="49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0"/>
        <v>38</v>
      </c>
      <c r="AL14" s="2">
        <f t="shared" si="9"/>
        <v>0.22222222222222232</v>
      </c>
      <c r="AM14" s="34">
        <f t="shared" si="10"/>
        <v>50.252464534743929</v>
      </c>
      <c r="AN14" s="14"/>
      <c r="AO14" s="2">
        <f t="shared" si="51"/>
        <v>0</v>
      </c>
      <c r="AP14" s="2">
        <f t="shared" si="45"/>
        <v>-1</v>
      </c>
      <c r="AQ14" s="34">
        <f t="shared" si="11"/>
        <v>0</v>
      </c>
      <c r="AR14" s="14">
        <v>21</v>
      </c>
      <c r="AS14" s="2">
        <f t="shared" si="46"/>
        <v>4</v>
      </c>
      <c r="AT14" s="2">
        <f t="shared" si="12"/>
        <v>0.23529411764705888</v>
      </c>
      <c r="AU14" s="34">
        <f t="shared" si="13"/>
        <v>5.049290694878577</v>
      </c>
      <c r="AV14" s="14">
        <v>12</v>
      </c>
      <c r="AW14">
        <f t="shared" si="47"/>
        <v>1</v>
      </c>
      <c r="AX14">
        <f t="shared" si="14"/>
        <v>9.0909090909090828E-2</v>
      </c>
      <c r="AY14" s="35">
        <f t="shared" si="15"/>
        <v>2.8853089685020441</v>
      </c>
      <c r="AZ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A14" s="31">
        <f t="shared" si="16"/>
        <v>43</v>
      </c>
      <c r="BB14" s="51">
        <f t="shared" si="17"/>
        <v>0.21608040201005019</v>
      </c>
      <c r="BC14" s="35">
        <f t="shared" si="18"/>
        <v>58.187064198124553</v>
      </c>
      <c r="BD14" s="45">
        <v>6</v>
      </c>
      <c r="BE14" s="48">
        <f t="shared" si="19"/>
        <v>2</v>
      </c>
      <c r="BF14" s="14">
        <v>81</v>
      </c>
      <c r="BG14" s="48">
        <f t="shared" si="20"/>
        <v>13</v>
      </c>
      <c r="BH14" s="14">
        <v>123</v>
      </c>
      <c r="BI14" s="48">
        <f t="shared" si="21"/>
        <v>25</v>
      </c>
      <c r="BJ14" s="14">
        <v>34</v>
      </c>
      <c r="BK14" s="48">
        <f t="shared" si="22"/>
        <v>5</v>
      </c>
      <c r="BL14" s="14">
        <v>1</v>
      </c>
      <c r="BM14" s="48">
        <f t="shared" si="23"/>
        <v>0</v>
      </c>
      <c r="BN14" s="17"/>
      <c r="BO14" s="24">
        <f t="shared" si="24"/>
        <v>0</v>
      </c>
      <c r="BP14" s="17"/>
      <c r="BQ14" s="24">
        <f t="shared" si="25"/>
        <v>0</v>
      </c>
      <c r="BR14" s="17"/>
      <c r="BS14" s="24">
        <f t="shared" si="26"/>
        <v>0</v>
      </c>
      <c r="BT14" s="17"/>
      <c r="BU14" s="24">
        <f t="shared" si="27"/>
        <v>0</v>
      </c>
      <c r="BV14" s="20"/>
      <c r="BW14" s="27">
        <f t="shared" si="28"/>
        <v>0</v>
      </c>
    </row>
    <row r="15" spans="1:75" x14ac:dyDescent="0.2">
      <c r="A15" s="3">
        <v>43912</v>
      </c>
      <c r="B15" s="22">
        <v>43912</v>
      </c>
      <c r="C15" s="10">
        <v>313</v>
      </c>
      <c r="D15">
        <f t="shared" si="29"/>
        <v>68</v>
      </c>
      <c r="E15" s="10">
        <v>3</v>
      </c>
      <c r="F15">
        <f t="shared" si="41"/>
        <v>2</v>
      </c>
      <c r="G15" s="10">
        <v>1</v>
      </c>
      <c r="H15">
        <f t="shared" si="52"/>
        <v>0</v>
      </c>
      <c r="I15">
        <f t="shared" si="30"/>
        <v>309</v>
      </c>
      <c r="J15">
        <f t="shared" si="42"/>
        <v>66</v>
      </c>
      <c r="K15">
        <f t="shared" si="31"/>
        <v>9.5846645367412137E-3</v>
      </c>
      <c r="L15">
        <f t="shared" si="32"/>
        <v>3.1948881789137379E-3</v>
      </c>
      <c r="M15">
        <f t="shared" si="33"/>
        <v>0.98722044728434499</v>
      </c>
      <c r="N15">
        <f t="shared" si="0"/>
        <v>0.21725239616613418</v>
      </c>
      <c r="O15">
        <f t="shared" si="34"/>
        <v>0.66666666666666663</v>
      </c>
      <c r="P15">
        <f t="shared" si="35"/>
        <v>0</v>
      </c>
      <c r="Q15">
        <f t="shared" si="36"/>
        <v>0.21359223300970873</v>
      </c>
      <c r="R15">
        <f t="shared" si="37"/>
        <v>75.258475595094978</v>
      </c>
      <c r="S15">
        <f t="shared" si="38"/>
        <v>0.72132724212551103</v>
      </c>
      <c r="T15">
        <f t="shared" si="39"/>
        <v>0.240442414041837</v>
      </c>
      <c r="U15">
        <f t="shared" si="40"/>
        <v>74.29670593892763</v>
      </c>
      <c r="V15" s="12">
        <v>3099</v>
      </c>
      <c r="W15" s="1">
        <f t="shared" si="43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8"/>
        <v>558</v>
      </c>
      <c r="AB15" s="29">
        <f t="shared" si="3"/>
        <v>0.89899967731526298</v>
      </c>
      <c r="AC15" s="32">
        <f t="shared" si="4"/>
        <v>300</v>
      </c>
      <c r="AD15" s="1">
        <f t="shared" si="44"/>
        <v>313</v>
      </c>
      <c r="AE15" s="1">
        <f t="shared" si="49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0"/>
        <v>62</v>
      </c>
      <c r="AL15" s="2">
        <f t="shared" si="9"/>
        <v>0.29665071770334928</v>
      </c>
      <c r="AM15" s="34">
        <f t="shared" si="10"/>
        <v>65.159894205337821</v>
      </c>
      <c r="AN15" s="14"/>
      <c r="AO15" s="2">
        <f t="shared" si="51"/>
        <v>0</v>
      </c>
      <c r="AP15" s="2">
        <f t="shared" si="45"/>
        <v>-1</v>
      </c>
      <c r="AQ15" s="34">
        <f t="shared" si="11"/>
        <v>0</v>
      </c>
      <c r="AR15" s="14">
        <v>29</v>
      </c>
      <c r="AS15" s="2">
        <f t="shared" si="46"/>
        <v>8</v>
      </c>
      <c r="AT15" s="2">
        <f t="shared" si="12"/>
        <v>0.38095238095238093</v>
      </c>
      <c r="AU15" s="34">
        <f t="shared" si="13"/>
        <v>6.9728300072132727</v>
      </c>
      <c r="AV15" s="14">
        <v>13</v>
      </c>
      <c r="AW15">
        <f t="shared" si="47"/>
        <v>1</v>
      </c>
      <c r="AX15">
        <f t="shared" si="14"/>
        <v>8.3333333333333259E-2</v>
      </c>
      <c r="AY15" s="35">
        <f t="shared" si="15"/>
        <v>3.1257513825438807</v>
      </c>
      <c r="AZ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A15" s="31">
        <f t="shared" si="16"/>
        <v>71</v>
      </c>
      <c r="BB15" s="51">
        <f t="shared" si="17"/>
        <v>0.29338842975206614</v>
      </c>
      <c r="BC15" s="35">
        <f t="shared" si="18"/>
        <v>75.258475595094978</v>
      </c>
      <c r="BD15" s="45">
        <v>11</v>
      </c>
      <c r="BE15" s="48">
        <f t="shared" si="19"/>
        <v>5</v>
      </c>
      <c r="BF15" s="14">
        <v>112</v>
      </c>
      <c r="BG15" s="48">
        <f t="shared" si="20"/>
        <v>31</v>
      </c>
      <c r="BH15" s="14">
        <v>148</v>
      </c>
      <c r="BI15" s="48">
        <f t="shared" si="21"/>
        <v>25</v>
      </c>
      <c r="BJ15" s="14">
        <v>40</v>
      </c>
      <c r="BK15" s="48">
        <f t="shared" si="22"/>
        <v>6</v>
      </c>
      <c r="BL15" s="14">
        <v>2</v>
      </c>
      <c r="BM15" s="48">
        <f t="shared" si="23"/>
        <v>1</v>
      </c>
      <c r="BN15" s="17"/>
      <c r="BO15" s="24">
        <f t="shared" si="24"/>
        <v>0</v>
      </c>
      <c r="BP15" s="17"/>
      <c r="BQ15" s="24">
        <f t="shared" si="25"/>
        <v>0</v>
      </c>
      <c r="BR15" s="17"/>
      <c r="BS15" s="24">
        <f t="shared" si="26"/>
        <v>0</v>
      </c>
      <c r="BT15" s="17"/>
      <c r="BU15" s="24">
        <f t="shared" si="27"/>
        <v>0</v>
      </c>
      <c r="BV15" s="20"/>
      <c r="BW15" s="27">
        <f t="shared" si="28"/>
        <v>0</v>
      </c>
    </row>
    <row r="16" spans="1:75" x14ac:dyDescent="0.2">
      <c r="A16" s="3">
        <v>43913</v>
      </c>
      <c r="B16" s="22">
        <v>43913</v>
      </c>
      <c r="C16" s="10">
        <v>345</v>
      </c>
      <c r="D16">
        <f t="shared" si="29"/>
        <v>32</v>
      </c>
      <c r="E16" s="10">
        <v>6</v>
      </c>
      <c r="F16">
        <f t="shared" si="41"/>
        <v>3</v>
      </c>
      <c r="G16" s="10">
        <v>1</v>
      </c>
      <c r="H16">
        <f t="shared" si="52"/>
        <v>0</v>
      </c>
      <c r="I16">
        <f t="shared" si="30"/>
        <v>338</v>
      </c>
      <c r="J16">
        <f t="shared" si="42"/>
        <v>29</v>
      </c>
      <c r="K16">
        <f t="shared" si="31"/>
        <v>1.7391304347826087E-2</v>
      </c>
      <c r="L16">
        <f t="shared" si="32"/>
        <v>2.8985507246376812E-3</v>
      </c>
      <c r="M16">
        <f t="shared" si="33"/>
        <v>0.97971014492753628</v>
      </c>
      <c r="N16">
        <f t="shared" si="0"/>
        <v>9.2753623188405798E-2</v>
      </c>
      <c r="O16">
        <f t="shared" si="34"/>
        <v>0.5</v>
      </c>
      <c r="P16">
        <f t="shared" si="35"/>
        <v>0</v>
      </c>
      <c r="Q16">
        <f t="shared" si="36"/>
        <v>8.5798816568047331E-2</v>
      </c>
      <c r="R16">
        <f t="shared" si="37"/>
        <v>82.952632844433765</v>
      </c>
      <c r="S16">
        <f t="shared" si="38"/>
        <v>1.4426544842510221</v>
      </c>
      <c r="T16">
        <f t="shared" si="39"/>
        <v>0.240442414041837</v>
      </c>
      <c r="U16">
        <f t="shared" si="40"/>
        <v>81.269535946140905</v>
      </c>
      <c r="V16" s="12">
        <v>3233</v>
      </c>
      <c r="W16" s="1">
        <f t="shared" si="43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8"/>
        <v>108</v>
      </c>
      <c r="AB16" s="29">
        <f t="shared" si="3"/>
        <v>0.89514382926074854</v>
      </c>
      <c r="AC16" s="32">
        <f t="shared" si="4"/>
        <v>-450</v>
      </c>
      <c r="AD16" s="1">
        <f t="shared" si="44"/>
        <v>339</v>
      </c>
      <c r="AE16" s="1">
        <f t="shared" si="49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0"/>
        <v>18</v>
      </c>
      <c r="AL16" s="2">
        <f t="shared" si="9"/>
        <v>6.6420664206642055E-2</v>
      </c>
      <c r="AM16" s="34">
        <f t="shared" si="10"/>
        <v>69.487857658090888</v>
      </c>
      <c r="AN16" s="14"/>
      <c r="AO16" s="2">
        <f t="shared" si="51"/>
        <v>0</v>
      </c>
      <c r="AP16" s="2">
        <f t="shared" si="45"/>
        <v>-1</v>
      </c>
      <c r="AQ16" s="34">
        <f t="shared" si="11"/>
        <v>0</v>
      </c>
      <c r="AR16" s="14">
        <v>33</v>
      </c>
      <c r="AS16" s="2">
        <f t="shared" si="46"/>
        <v>4</v>
      </c>
      <c r="AT16" s="2">
        <f t="shared" si="12"/>
        <v>0.13793103448275867</v>
      </c>
      <c r="AU16" s="34">
        <f t="shared" si="13"/>
        <v>7.9345996633806211</v>
      </c>
      <c r="AV16" s="14">
        <v>17</v>
      </c>
      <c r="AW16">
        <f t="shared" si="47"/>
        <v>4</v>
      </c>
      <c r="AX16">
        <f t="shared" si="14"/>
        <v>0.30769230769230771</v>
      </c>
      <c r="AY16" s="35">
        <f t="shared" si="15"/>
        <v>4.0875210387112286</v>
      </c>
      <c r="AZ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A16" s="31">
        <f t="shared" si="16"/>
        <v>26</v>
      </c>
      <c r="BB16" s="51">
        <f t="shared" si="17"/>
        <v>8.3067092651757157E-2</v>
      </c>
      <c r="BC16" s="35">
        <f t="shared" si="18"/>
        <v>81.509978360182743</v>
      </c>
      <c r="BD16" s="45">
        <v>12</v>
      </c>
      <c r="BE16" s="48">
        <f t="shared" si="19"/>
        <v>1</v>
      </c>
      <c r="BF16" s="14">
        <v>126</v>
      </c>
      <c r="BG16" s="48">
        <f t="shared" si="20"/>
        <v>14</v>
      </c>
      <c r="BH16" s="14">
        <v>159</v>
      </c>
      <c r="BI16" s="48">
        <f t="shared" si="21"/>
        <v>11</v>
      </c>
      <c r="BJ16" s="14">
        <v>43</v>
      </c>
      <c r="BK16" s="48">
        <f t="shared" si="22"/>
        <v>3</v>
      </c>
      <c r="BL16" s="14">
        <v>5</v>
      </c>
      <c r="BM16" s="48">
        <f t="shared" si="23"/>
        <v>3</v>
      </c>
      <c r="BN16" s="17"/>
      <c r="BO16" s="24">
        <f t="shared" si="24"/>
        <v>0</v>
      </c>
      <c r="BP16" s="17"/>
      <c r="BQ16" s="24">
        <f t="shared" si="25"/>
        <v>0</v>
      </c>
      <c r="BR16" s="17"/>
      <c r="BS16" s="24">
        <f t="shared" si="26"/>
        <v>0</v>
      </c>
      <c r="BT16" s="17"/>
      <c r="BU16" s="24">
        <f t="shared" si="27"/>
        <v>0</v>
      </c>
      <c r="BV16" s="20"/>
      <c r="BW16" s="27">
        <f t="shared" si="28"/>
        <v>0</v>
      </c>
    </row>
    <row r="17" spans="1:75" x14ac:dyDescent="0.2">
      <c r="A17" s="3">
        <v>43914</v>
      </c>
      <c r="B17" s="22">
        <v>43914</v>
      </c>
      <c r="C17" s="10">
        <v>443</v>
      </c>
      <c r="D17">
        <f t="shared" si="29"/>
        <v>98</v>
      </c>
      <c r="E17" s="10">
        <v>6</v>
      </c>
      <c r="F17">
        <f t="shared" si="41"/>
        <v>0</v>
      </c>
      <c r="G17" s="10">
        <v>1</v>
      </c>
      <c r="H17">
        <f t="shared" si="52"/>
        <v>0</v>
      </c>
      <c r="I17">
        <f t="shared" si="30"/>
        <v>436</v>
      </c>
      <c r="J17">
        <f t="shared" si="42"/>
        <v>98</v>
      </c>
      <c r="K17">
        <f t="shared" si="31"/>
        <v>1.3544018058690745E-2</v>
      </c>
      <c r="L17">
        <f t="shared" si="32"/>
        <v>2.257336343115124E-3</v>
      </c>
      <c r="M17">
        <f t="shared" si="33"/>
        <v>0.98419864559819414</v>
      </c>
      <c r="N17">
        <f t="shared" si="0"/>
        <v>0.22121896162528218</v>
      </c>
      <c r="O17">
        <f t="shared" si="34"/>
        <v>0</v>
      </c>
      <c r="P17">
        <f t="shared" si="35"/>
        <v>0</v>
      </c>
      <c r="Q17">
        <f t="shared" si="36"/>
        <v>0.22477064220183487</v>
      </c>
      <c r="R17">
        <f t="shared" si="37"/>
        <v>106.51598942053378</v>
      </c>
      <c r="S17">
        <f t="shared" si="38"/>
        <v>1.4426544842510221</v>
      </c>
      <c r="T17">
        <f t="shared" si="39"/>
        <v>0.240442414041837</v>
      </c>
      <c r="U17">
        <f t="shared" si="40"/>
        <v>104.83289252224093</v>
      </c>
      <c r="V17" s="12">
        <v>3690</v>
      </c>
      <c r="W17" s="1">
        <f t="shared" si="43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8"/>
        <v>353</v>
      </c>
      <c r="AB17" s="29">
        <f t="shared" si="3"/>
        <v>0.87994579945799456</v>
      </c>
      <c r="AC17" s="32">
        <f t="shared" si="4"/>
        <v>245</v>
      </c>
      <c r="AD17" s="1">
        <f t="shared" si="44"/>
        <v>443</v>
      </c>
      <c r="AE17" s="1">
        <f t="shared" si="49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0"/>
        <v>84</v>
      </c>
      <c r="AL17" s="2">
        <f t="shared" si="9"/>
        <v>0.29065743944636679</v>
      </c>
      <c r="AM17" s="34">
        <f t="shared" si="10"/>
        <v>89.685020437605203</v>
      </c>
      <c r="AN17" s="14"/>
      <c r="AO17" s="2">
        <f t="shared" si="51"/>
        <v>0</v>
      </c>
      <c r="AP17" s="2">
        <f t="shared" si="45"/>
        <v>-1</v>
      </c>
      <c r="AQ17" s="34">
        <f t="shared" si="11"/>
        <v>0</v>
      </c>
      <c r="AR17" s="14">
        <v>45</v>
      </c>
      <c r="AS17" s="2">
        <f t="shared" si="46"/>
        <v>12</v>
      </c>
      <c r="AT17" s="2">
        <f t="shared" si="12"/>
        <v>0.36363636363636354</v>
      </c>
      <c r="AU17" s="34">
        <f t="shared" si="13"/>
        <v>10.819908631882665</v>
      </c>
      <c r="AV17" s="14">
        <v>19</v>
      </c>
      <c r="AW17">
        <f t="shared" si="47"/>
        <v>2</v>
      </c>
      <c r="AX17">
        <f t="shared" si="14"/>
        <v>0.11764705882352944</v>
      </c>
      <c r="AY17" s="35">
        <f t="shared" si="15"/>
        <v>4.5684058667949028</v>
      </c>
      <c r="AZ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A17" s="31">
        <f t="shared" si="16"/>
        <v>98</v>
      </c>
      <c r="BB17" s="51">
        <f t="shared" si="17"/>
        <v>0.28908554572271394</v>
      </c>
      <c r="BC17" s="35">
        <f t="shared" si="18"/>
        <v>105.07333493628276</v>
      </c>
      <c r="BD17" s="45">
        <v>19</v>
      </c>
      <c r="BE17" s="48">
        <f t="shared" si="19"/>
        <v>7</v>
      </c>
      <c r="BF17" s="14">
        <v>154</v>
      </c>
      <c r="BG17" s="48">
        <f t="shared" si="20"/>
        <v>28</v>
      </c>
      <c r="BH17" s="14">
        <v>203</v>
      </c>
      <c r="BI17" s="48">
        <f t="shared" si="21"/>
        <v>44</v>
      </c>
      <c r="BJ17" s="14">
        <v>58</v>
      </c>
      <c r="BK17" s="48">
        <f t="shared" si="22"/>
        <v>15</v>
      </c>
      <c r="BL17" s="14">
        <v>9</v>
      </c>
      <c r="BM17" s="48">
        <f t="shared" si="23"/>
        <v>4</v>
      </c>
      <c r="BN17" s="17"/>
      <c r="BO17" s="24">
        <f t="shared" si="24"/>
        <v>0</v>
      </c>
      <c r="BP17" s="17"/>
      <c r="BQ17" s="24">
        <f t="shared" si="25"/>
        <v>0</v>
      </c>
      <c r="BR17" s="17"/>
      <c r="BS17" s="24">
        <f t="shared" si="26"/>
        <v>0</v>
      </c>
      <c r="BT17" s="17"/>
      <c r="BU17" s="24">
        <f t="shared" si="27"/>
        <v>0</v>
      </c>
      <c r="BV17" s="20"/>
      <c r="BW17" s="27">
        <f t="shared" si="28"/>
        <v>0</v>
      </c>
    </row>
    <row r="18" spans="1:75" x14ac:dyDescent="0.2">
      <c r="A18" s="3">
        <v>43915</v>
      </c>
      <c r="B18" s="22">
        <v>43915</v>
      </c>
      <c r="C18" s="10">
        <v>558</v>
      </c>
      <c r="D18">
        <f t="shared" si="29"/>
        <v>115</v>
      </c>
      <c r="E18" s="10">
        <v>8</v>
      </c>
      <c r="F18">
        <f t="shared" si="41"/>
        <v>2</v>
      </c>
      <c r="G18" s="10">
        <v>2</v>
      </c>
      <c r="H18">
        <f t="shared" si="52"/>
        <v>1</v>
      </c>
      <c r="I18">
        <f t="shared" si="30"/>
        <v>548</v>
      </c>
      <c r="J18">
        <f t="shared" si="42"/>
        <v>112</v>
      </c>
      <c r="K18">
        <f t="shared" si="31"/>
        <v>1.4336917562724014E-2</v>
      </c>
      <c r="L18">
        <f t="shared" si="32"/>
        <v>3.5842293906810036E-3</v>
      </c>
      <c r="M18">
        <f t="shared" si="33"/>
        <v>0.98207885304659504</v>
      </c>
      <c r="N18">
        <f t="shared" si="0"/>
        <v>0.20609318996415771</v>
      </c>
      <c r="O18">
        <f t="shared" si="34"/>
        <v>0.25</v>
      </c>
      <c r="P18">
        <f t="shared" si="35"/>
        <v>0.5</v>
      </c>
      <c r="Q18">
        <f t="shared" si="36"/>
        <v>0.20437956204379562</v>
      </c>
      <c r="R18">
        <f t="shared" si="37"/>
        <v>134.16686703534504</v>
      </c>
      <c r="S18">
        <f t="shared" si="38"/>
        <v>1.923539312334696</v>
      </c>
      <c r="T18">
        <f t="shared" si="39"/>
        <v>0.480884828083674</v>
      </c>
      <c r="U18">
        <f t="shared" si="40"/>
        <v>131.76244289492666</v>
      </c>
      <c r="V18" s="12">
        <v>4248</v>
      </c>
      <c r="W18" s="1">
        <f t="shared" si="43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8"/>
        <v>443</v>
      </c>
      <c r="AB18" s="29">
        <f t="shared" si="3"/>
        <v>0.86864406779661019</v>
      </c>
      <c r="AC18" s="32">
        <f t="shared" si="4"/>
        <v>90</v>
      </c>
      <c r="AD18" s="1">
        <f t="shared" si="44"/>
        <v>558</v>
      </c>
      <c r="AE18" s="1">
        <f t="shared" si="49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0"/>
        <v>111</v>
      </c>
      <c r="AL18" s="2">
        <f t="shared" si="9"/>
        <v>0.2975871313672922</v>
      </c>
      <c r="AM18" s="34">
        <f t="shared" si="10"/>
        <v>116.37412839624911</v>
      </c>
      <c r="AN18" s="14"/>
      <c r="AO18" s="2">
        <f t="shared" si="51"/>
        <v>0</v>
      </c>
      <c r="AP18" s="2">
        <f t="shared" si="45"/>
        <v>-1</v>
      </c>
      <c r="AQ18" s="34">
        <f t="shared" si="11"/>
        <v>0</v>
      </c>
      <c r="AR18" s="14">
        <v>46</v>
      </c>
      <c r="AS18" s="2">
        <f t="shared" si="46"/>
        <v>1</v>
      </c>
      <c r="AT18" s="2">
        <f t="shared" si="12"/>
        <v>2.2222222222222143E-2</v>
      </c>
      <c r="AU18" s="34">
        <f t="shared" si="13"/>
        <v>11.060351045924502</v>
      </c>
      <c r="AV18" s="14">
        <v>20</v>
      </c>
      <c r="AW18">
        <f t="shared" si="47"/>
        <v>1</v>
      </c>
      <c r="AX18">
        <f t="shared" si="14"/>
        <v>5.2631578947368363E-2</v>
      </c>
      <c r="AY18" s="35">
        <f t="shared" si="15"/>
        <v>4.8088482808367399</v>
      </c>
      <c r="AZ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A18" s="31">
        <f t="shared" si="16"/>
        <v>113</v>
      </c>
      <c r="BB18" s="51">
        <f t="shared" si="17"/>
        <v>0.25858123569794045</v>
      </c>
      <c r="BC18" s="35">
        <f t="shared" si="18"/>
        <v>132.24332772301034</v>
      </c>
      <c r="BD18" s="45">
        <v>26</v>
      </c>
      <c r="BE18" s="48">
        <f t="shared" si="19"/>
        <v>7</v>
      </c>
      <c r="BF18" s="14">
        <v>196</v>
      </c>
      <c r="BG18" s="48">
        <f t="shared" si="20"/>
        <v>42</v>
      </c>
      <c r="BH18" s="14">
        <v>251</v>
      </c>
      <c r="BI18" s="48">
        <f t="shared" si="21"/>
        <v>48</v>
      </c>
      <c r="BJ18" s="14">
        <v>73</v>
      </c>
      <c r="BK18" s="48">
        <f t="shared" si="22"/>
        <v>15</v>
      </c>
      <c r="BL18" s="14">
        <v>12</v>
      </c>
      <c r="BM18" s="48">
        <f t="shared" si="23"/>
        <v>3</v>
      </c>
      <c r="BN18" s="17"/>
      <c r="BO18" s="24">
        <f t="shared" si="24"/>
        <v>0</v>
      </c>
      <c r="BP18" s="17"/>
      <c r="BQ18" s="24">
        <f t="shared" si="25"/>
        <v>0</v>
      </c>
      <c r="BR18" s="17"/>
      <c r="BS18" s="24">
        <f t="shared" si="26"/>
        <v>0</v>
      </c>
      <c r="BT18" s="17"/>
      <c r="BU18" s="24">
        <f t="shared" si="27"/>
        <v>0</v>
      </c>
      <c r="BV18" s="20"/>
      <c r="BW18" s="27">
        <f t="shared" si="28"/>
        <v>0</v>
      </c>
    </row>
    <row r="19" spans="1:75" x14ac:dyDescent="0.2">
      <c r="A19" s="3">
        <v>43916</v>
      </c>
      <c r="B19" s="22">
        <v>43916</v>
      </c>
      <c r="C19" s="10">
        <v>674</v>
      </c>
      <c r="D19">
        <f t="shared" si="29"/>
        <v>116</v>
      </c>
      <c r="E19" s="10">
        <v>8</v>
      </c>
      <c r="F19">
        <f t="shared" si="41"/>
        <v>0</v>
      </c>
      <c r="G19" s="10">
        <v>2</v>
      </c>
      <c r="H19">
        <f t="shared" si="52"/>
        <v>0</v>
      </c>
      <c r="I19">
        <f t="shared" si="30"/>
        <v>664</v>
      </c>
      <c r="J19">
        <f t="shared" si="42"/>
        <v>116</v>
      </c>
      <c r="K19">
        <f t="shared" si="31"/>
        <v>1.1869436201780416E-2</v>
      </c>
      <c r="L19">
        <f t="shared" si="32"/>
        <v>2.967359050445104E-3</v>
      </c>
      <c r="M19">
        <f t="shared" si="33"/>
        <v>0.98516320474777452</v>
      </c>
      <c r="N19">
        <f t="shared" si="0"/>
        <v>0.17210682492581603</v>
      </c>
      <c r="O19">
        <f t="shared" si="34"/>
        <v>0</v>
      </c>
      <c r="P19">
        <f t="shared" si="35"/>
        <v>0</v>
      </c>
      <c r="Q19">
        <f t="shared" si="36"/>
        <v>0.1746987951807229</v>
      </c>
      <c r="R19">
        <f t="shared" si="37"/>
        <v>162.05818706419814</v>
      </c>
      <c r="S19">
        <f t="shared" si="38"/>
        <v>1.923539312334696</v>
      </c>
      <c r="T19">
        <f t="shared" si="39"/>
        <v>0.480884828083674</v>
      </c>
      <c r="U19">
        <f t="shared" si="40"/>
        <v>159.65376292377977</v>
      </c>
      <c r="V19" s="12">
        <v>4856</v>
      </c>
      <c r="W19" s="1">
        <f t="shared" si="43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8"/>
        <v>492</v>
      </c>
      <c r="AB19" s="29">
        <f t="shared" si="3"/>
        <v>0.86120263591433277</v>
      </c>
      <c r="AC19" s="32">
        <f t="shared" si="4"/>
        <v>49</v>
      </c>
      <c r="AD19" s="1">
        <f t="shared" si="44"/>
        <v>674</v>
      </c>
      <c r="AE19" s="1">
        <f t="shared" si="49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0"/>
        <v>96</v>
      </c>
      <c r="AL19" s="2">
        <f t="shared" si="9"/>
        <v>0.19834710743801653</v>
      </c>
      <c r="AM19" s="34">
        <f t="shared" si="10"/>
        <v>139.45660014426545</v>
      </c>
      <c r="AN19" s="14"/>
      <c r="AO19" s="2">
        <f t="shared" si="51"/>
        <v>0</v>
      </c>
      <c r="AP19" s="2">
        <f t="shared" si="45"/>
        <v>-1</v>
      </c>
      <c r="AQ19" s="34">
        <f t="shared" si="11"/>
        <v>0</v>
      </c>
      <c r="AR19" s="14">
        <v>60</v>
      </c>
      <c r="AS19" s="2">
        <f t="shared" si="46"/>
        <v>14</v>
      </c>
      <c r="AT19" s="2">
        <f t="shared" si="12"/>
        <v>0.30434782608695654</v>
      </c>
      <c r="AU19" s="34">
        <f t="shared" si="13"/>
        <v>14.42654484251022</v>
      </c>
      <c r="AV19" s="14">
        <v>23</v>
      </c>
      <c r="AW19">
        <f t="shared" si="47"/>
        <v>3</v>
      </c>
      <c r="AX19">
        <f t="shared" si="14"/>
        <v>0.14999999999999991</v>
      </c>
      <c r="AY19" s="35">
        <f t="shared" si="15"/>
        <v>5.5301755229622511</v>
      </c>
      <c r="AZ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A19" s="31">
        <f t="shared" si="16"/>
        <v>113</v>
      </c>
      <c r="BB19" s="51">
        <f t="shared" si="17"/>
        <v>0.20545454545454556</v>
      </c>
      <c r="BC19" s="35">
        <f t="shared" si="18"/>
        <v>159.41332050973793</v>
      </c>
      <c r="BD19" s="45">
        <v>31</v>
      </c>
      <c r="BE19" s="48">
        <f t="shared" si="19"/>
        <v>5</v>
      </c>
      <c r="BF19" s="14">
        <v>236</v>
      </c>
      <c r="BG19" s="48">
        <f t="shared" si="20"/>
        <v>40</v>
      </c>
      <c r="BH19" s="14">
        <v>305</v>
      </c>
      <c r="BI19" s="48">
        <f t="shared" si="21"/>
        <v>54</v>
      </c>
      <c r="BJ19" s="14">
        <v>89</v>
      </c>
      <c r="BK19" s="48">
        <f t="shared" si="22"/>
        <v>16</v>
      </c>
      <c r="BL19" s="14">
        <v>13</v>
      </c>
      <c r="BM19" s="48">
        <f t="shared" si="23"/>
        <v>1</v>
      </c>
      <c r="BN19" s="17"/>
      <c r="BO19" s="24">
        <f t="shared" si="24"/>
        <v>0</v>
      </c>
      <c r="BP19" s="17"/>
      <c r="BQ19" s="24">
        <f t="shared" si="25"/>
        <v>0</v>
      </c>
      <c r="BR19" s="17"/>
      <c r="BS19" s="24">
        <f t="shared" si="26"/>
        <v>0</v>
      </c>
      <c r="BT19" s="17"/>
      <c r="BU19" s="24">
        <f t="shared" si="27"/>
        <v>0</v>
      </c>
      <c r="BV19" s="20"/>
      <c r="BW19" s="27">
        <f t="shared" si="28"/>
        <v>0</v>
      </c>
    </row>
    <row r="20" spans="1:75" x14ac:dyDescent="0.2">
      <c r="A20" s="3">
        <v>43917</v>
      </c>
      <c r="B20" s="22">
        <v>43917</v>
      </c>
      <c r="C20" s="10">
        <v>786</v>
      </c>
      <c r="D20">
        <f t="shared" si="29"/>
        <v>112</v>
      </c>
      <c r="E20" s="10">
        <v>9</v>
      </c>
      <c r="F20">
        <f t="shared" si="41"/>
        <v>1</v>
      </c>
      <c r="G20" s="10">
        <v>4</v>
      </c>
      <c r="H20">
        <f t="shared" si="52"/>
        <v>2</v>
      </c>
      <c r="I20">
        <f t="shared" si="30"/>
        <v>773</v>
      </c>
      <c r="J20">
        <f t="shared" si="42"/>
        <v>109</v>
      </c>
      <c r="K20">
        <f t="shared" si="31"/>
        <v>1.1450381679389313E-2</v>
      </c>
      <c r="L20">
        <f t="shared" si="32"/>
        <v>5.0890585241730284E-3</v>
      </c>
      <c r="M20">
        <f t="shared" si="33"/>
        <v>0.98346055979643765</v>
      </c>
      <c r="N20">
        <f t="shared" si="0"/>
        <v>0.14249363867684478</v>
      </c>
      <c r="O20">
        <f t="shared" si="34"/>
        <v>0.1111111111111111</v>
      </c>
      <c r="P20">
        <f t="shared" si="35"/>
        <v>0.5</v>
      </c>
      <c r="Q20">
        <f t="shared" si="36"/>
        <v>0.14100905562742561</v>
      </c>
      <c r="R20">
        <f t="shared" si="37"/>
        <v>188.98773743688386</v>
      </c>
      <c r="S20">
        <f t="shared" si="38"/>
        <v>2.1639817263765329</v>
      </c>
      <c r="T20">
        <f t="shared" si="39"/>
        <v>0.961769656167348</v>
      </c>
      <c r="U20">
        <f t="shared" si="40"/>
        <v>185.86198605434001</v>
      </c>
      <c r="V20" s="12">
        <v>5222</v>
      </c>
      <c r="W20" s="1">
        <f t="shared" si="43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8"/>
        <v>257</v>
      </c>
      <c r="AB20" s="29">
        <f t="shared" si="3"/>
        <v>0.85005744925315974</v>
      </c>
      <c r="AC20" s="32">
        <f t="shared" si="4"/>
        <v>-235</v>
      </c>
      <c r="AD20" s="1">
        <f t="shared" si="44"/>
        <v>783</v>
      </c>
      <c r="AE20" s="1">
        <f t="shared" si="49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0"/>
        <v>82</v>
      </c>
      <c r="AL20" s="2">
        <f t="shared" si="9"/>
        <v>0.14137931034482754</v>
      </c>
      <c r="AM20" s="34">
        <f t="shared" si="10"/>
        <v>159.17287809569609</v>
      </c>
      <c r="AN20" s="14"/>
      <c r="AO20" s="2">
        <f t="shared" si="51"/>
        <v>0</v>
      </c>
      <c r="AP20" s="2">
        <f t="shared" si="45"/>
        <v>-1</v>
      </c>
      <c r="AQ20" s="34">
        <f t="shared" si="11"/>
        <v>0</v>
      </c>
      <c r="AR20" s="14">
        <v>108</v>
      </c>
      <c r="AS20" s="2">
        <f t="shared" si="46"/>
        <v>48</v>
      </c>
      <c r="AT20" s="2">
        <f t="shared" si="12"/>
        <v>0.8</v>
      </c>
      <c r="AU20" s="34">
        <f t="shared" si="13"/>
        <v>25.967780716518394</v>
      </c>
      <c r="AV20" s="14">
        <v>28</v>
      </c>
      <c r="AW20">
        <f t="shared" si="47"/>
        <v>5</v>
      </c>
      <c r="AX20">
        <f t="shared" si="14"/>
        <v>0.21739130434782616</v>
      </c>
      <c r="AY20" s="35">
        <f t="shared" si="15"/>
        <v>6.7323875931714356</v>
      </c>
      <c r="AZ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A20" s="31">
        <f t="shared" si="16"/>
        <v>135</v>
      </c>
      <c r="BB20" s="51">
        <f t="shared" si="17"/>
        <v>0.20361990950226239</v>
      </c>
      <c r="BC20" s="35">
        <f t="shared" si="18"/>
        <v>191.87304640538591</v>
      </c>
      <c r="BD20" s="45">
        <v>34</v>
      </c>
      <c r="BE20" s="48">
        <f t="shared" si="19"/>
        <v>3</v>
      </c>
      <c r="BF20" s="14">
        <v>284</v>
      </c>
      <c r="BG20" s="48">
        <f t="shared" si="20"/>
        <v>48</v>
      </c>
      <c r="BH20" s="14">
        <v>346</v>
      </c>
      <c r="BI20" s="48">
        <f t="shared" si="21"/>
        <v>41</v>
      </c>
      <c r="BJ20" s="14">
        <v>108</v>
      </c>
      <c r="BK20" s="48">
        <f t="shared" si="22"/>
        <v>19</v>
      </c>
      <c r="BL20" s="14">
        <v>14</v>
      </c>
      <c r="BM20" s="48">
        <f t="shared" si="23"/>
        <v>1</v>
      </c>
      <c r="BN20" s="17"/>
      <c r="BO20" s="24">
        <f t="shared" si="24"/>
        <v>0</v>
      </c>
      <c r="BP20" s="17"/>
      <c r="BQ20" s="24">
        <f t="shared" si="25"/>
        <v>0</v>
      </c>
      <c r="BR20" s="17"/>
      <c r="BS20" s="24">
        <f t="shared" si="26"/>
        <v>0</v>
      </c>
      <c r="BT20" s="17"/>
      <c r="BU20" s="24">
        <f t="shared" si="27"/>
        <v>0</v>
      </c>
      <c r="BV20" s="20"/>
      <c r="BW20" s="27">
        <f t="shared" si="28"/>
        <v>0</v>
      </c>
    </row>
    <row r="21" spans="1:75" x14ac:dyDescent="0.2">
      <c r="A21" s="3">
        <v>43918</v>
      </c>
      <c r="B21" s="22">
        <v>43918</v>
      </c>
      <c r="C21" s="10">
        <v>901</v>
      </c>
      <c r="D21">
        <f t="shared" si="29"/>
        <v>115</v>
      </c>
      <c r="E21" s="10">
        <v>14</v>
      </c>
      <c r="F21">
        <f t="shared" si="41"/>
        <v>5</v>
      </c>
      <c r="G21" s="10">
        <v>4</v>
      </c>
      <c r="H21">
        <f t="shared" si="52"/>
        <v>0</v>
      </c>
      <c r="I21">
        <f t="shared" si="30"/>
        <v>883</v>
      </c>
      <c r="J21">
        <f t="shared" si="42"/>
        <v>110</v>
      </c>
      <c r="K21">
        <f t="shared" si="31"/>
        <v>1.5538290788013319E-2</v>
      </c>
      <c r="L21">
        <f t="shared" si="32"/>
        <v>4.4395116537180911E-3</v>
      </c>
      <c r="M21">
        <f t="shared" si="33"/>
        <v>0.98002219755826858</v>
      </c>
      <c r="N21">
        <f t="shared" si="0"/>
        <v>0.12763596004439512</v>
      </c>
      <c r="O21">
        <f t="shared" si="34"/>
        <v>0.35714285714285715</v>
      </c>
      <c r="P21">
        <f t="shared" si="35"/>
        <v>0</v>
      </c>
      <c r="Q21">
        <f t="shared" si="36"/>
        <v>0.1245753114382786</v>
      </c>
      <c r="R21">
        <f t="shared" si="37"/>
        <v>216.63861505169513</v>
      </c>
      <c r="S21">
        <f t="shared" si="38"/>
        <v>3.3661937965857178</v>
      </c>
      <c r="T21">
        <f t="shared" si="39"/>
        <v>0.961769656167348</v>
      </c>
      <c r="U21">
        <f t="shared" si="40"/>
        <v>212.31065159894206</v>
      </c>
      <c r="V21" s="12">
        <v>5762</v>
      </c>
      <c r="W21" s="1">
        <f t="shared" si="43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8"/>
        <v>422</v>
      </c>
      <c r="AB21" s="29">
        <f t="shared" si="3"/>
        <v>0.84363068379035056</v>
      </c>
      <c r="AC21" s="32">
        <f t="shared" si="4"/>
        <v>165</v>
      </c>
      <c r="AD21" s="1">
        <f t="shared" si="44"/>
        <v>901</v>
      </c>
      <c r="AE21" s="1">
        <f t="shared" si="49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0"/>
        <v>91</v>
      </c>
      <c r="AL21" s="2">
        <f t="shared" si="9"/>
        <v>0.13746223564954674</v>
      </c>
      <c r="AM21" s="34">
        <f t="shared" si="10"/>
        <v>181.05313777350327</v>
      </c>
      <c r="AN21" s="14"/>
      <c r="AO21" s="2">
        <f t="shared" si="51"/>
        <v>0</v>
      </c>
      <c r="AP21" s="2">
        <f t="shared" si="45"/>
        <v>-1</v>
      </c>
      <c r="AQ21" s="34">
        <f t="shared" si="11"/>
        <v>0</v>
      </c>
      <c r="AR21" s="14">
        <v>95</v>
      </c>
      <c r="AS21" s="2">
        <f t="shared" si="46"/>
        <v>-13</v>
      </c>
      <c r="AT21" s="2">
        <f t="shared" si="12"/>
        <v>-0.12037037037037035</v>
      </c>
      <c r="AU21" s="34">
        <f t="shared" si="13"/>
        <v>22.842029333974516</v>
      </c>
      <c r="AV21" s="14">
        <v>36</v>
      </c>
      <c r="AW21">
        <f t="shared" si="47"/>
        <v>8</v>
      </c>
      <c r="AX21">
        <f t="shared" si="14"/>
        <v>0.28571428571428581</v>
      </c>
      <c r="AY21" s="35">
        <f t="shared" si="15"/>
        <v>8.6559269055061314</v>
      </c>
      <c r="AZ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A21" s="31">
        <f t="shared" si="16"/>
        <v>86</v>
      </c>
      <c r="BB21" s="51">
        <f t="shared" si="17"/>
        <v>0.10776942355889729</v>
      </c>
      <c r="BC21" s="35">
        <f t="shared" si="18"/>
        <v>212.5510940129839</v>
      </c>
      <c r="BD21" s="45">
        <v>35</v>
      </c>
      <c r="BE21" s="48">
        <f t="shared" si="19"/>
        <v>1</v>
      </c>
      <c r="BF21" s="14">
        <v>333</v>
      </c>
      <c r="BG21" s="48">
        <f t="shared" si="20"/>
        <v>49</v>
      </c>
      <c r="BH21" s="14">
        <v>389</v>
      </c>
      <c r="BI21" s="48">
        <f t="shared" si="21"/>
        <v>43</v>
      </c>
      <c r="BJ21" s="14">
        <v>128</v>
      </c>
      <c r="BK21" s="48">
        <f t="shared" si="22"/>
        <v>20</v>
      </c>
      <c r="BL21" s="14">
        <v>16</v>
      </c>
      <c r="BM21" s="48">
        <f t="shared" si="23"/>
        <v>2</v>
      </c>
      <c r="BN21" s="17"/>
      <c r="BO21" s="24">
        <f t="shared" si="24"/>
        <v>0</v>
      </c>
      <c r="BP21" s="17"/>
      <c r="BQ21" s="24">
        <f t="shared" si="25"/>
        <v>0</v>
      </c>
      <c r="BR21" s="17"/>
      <c r="BS21" s="24">
        <f t="shared" si="26"/>
        <v>0</v>
      </c>
      <c r="BT21" s="17"/>
      <c r="BU21" s="24">
        <f t="shared" si="27"/>
        <v>0</v>
      </c>
      <c r="BV21" s="20"/>
      <c r="BW21" s="27">
        <f t="shared" si="28"/>
        <v>0</v>
      </c>
    </row>
    <row r="22" spans="1:75" x14ac:dyDescent="0.2">
      <c r="A22" s="3">
        <v>43919</v>
      </c>
      <c r="B22" s="22">
        <v>43919</v>
      </c>
      <c r="C22" s="10">
        <v>989</v>
      </c>
      <c r="D22">
        <f t="shared" si="29"/>
        <v>88</v>
      </c>
      <c r="E22" s="10">
        <v>17</v>
      </c>
      <c r="F22">
        <f t="shared" si="41"/>
        <v>3</v>
      </c>
      <c r="G22" s="10">
        <v>4</v>
      </c>
      <c r="H22">
        <f t="shared" si="52"/>
        <v>0</v>
      </c>
      <c r="I22">
        <f t="shared" si="30"/>
        <v>968</v>
      </c>
      <c r="J22">
        <f t="shared" si="42"/>
        <v>85</v>
      </c>
      <c r="K22">
        <f t="shared" si="31"/>
        <v>1.7189079878665317E-2</v>
      </c>
      <c r="L22">
        <f t="shared" si="32"/>
        <v>4.0444893832153692E-3</v>
      </c>
      <c r="M22">
        <f t="shared" si="33"/>
        <v>0.97876643073811931</v>
      </c>
      <c r="N22">
        <f t="shared" si="0"/>
        <v>8.8978766430738113E-2</v>
      </c>
      <c r="O22">
        <f t="shared" si="34"/>
        <v>0.17647058823529413</v>
      </c>
      <c r="P22">
        <f t="shared" si="35"/>
        <v>0</v>
      </c>
      <c r="Q22">
        <f t="shared" si="36"/>
        <v>8.78099173553719E-2</v>
      </c>
      <c r="R22">
        <f t="shared" si="37"/>
        <v>237.79754748737679</v>
      </c>
      <c r="S22">
        <f t="shared" si="38"/>
        <v>4.0875210387112286</v>
      </c>
      <c r="T22">
        <f t="shared" si="39"/>
        <v>0.961769656167348</v>
      </c>
      <c r="U22">
        <f t="shared" si="40"/>
        <v>232.74825679249821</v>
      </c>
      <c r="V22" s="12">
        <v>6160</v>
      </c>
      <c r="W22" s="1">
        <f t="shared" si="43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8"/>
        <v>375</v>
      </c>
      <c r="AB22" s="29">
        <f t="shared" si="3"/>
        <v>0.85</v>
      </c>
      <c r="AC22" s="32">
        <f t="shared" si="4"/>
        <v>-47</v>
      </c>
      <c r="AD22" s="1">
        <f t="shared" si="44"/>
        <v>924</v>
      </c>
      <c r="AE22" s="1">
        <f t="shared" si="49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0"/>
        <v>67</v>
      </c>
      <c r="AL22" s="2">
        <f t="shared" si="9"/>
        <v>8.8977423638778141E-2</v>
      </c>
      <c r="AM22" s="34">
        <f t="shared" si="10"/>
        <v>197.16277951430632</v>
      </c>
      <c r="AN22" s="14"/>
      <c r="AO22" s="2">
        <f t="shared" si="51"/>
        <v>0</v>
      </c>
      <c r="AP22" s="2">
        <f t="shared" si="45"/>
        <v>-1</v>
      </c>
      <c r="AQ22" s="34">
        <f t="shared" si="11"/>
        <v>0</v>
      </c>
      <c r="AR22" s="14">
        <v>105</v>
      </c>
      <c r="AS22" s="2">
        <f t="shared" si="46"/>
        <v>10</v>
      </c>
      <c r="AT22" s="2">
        <f t="shared" si="12"/>
        <v>0.10526315789473695</v>
      </c>
      <c r="AU22" s="34">
        <f t="shared" si="13"/>
        <v>25.246453474392883</v>
      </c>
      <c r="AV22" s="14">
        <v>36</v>
      </c>
      <c r="AW22">
        <f t="shared" si="47"/>
        <v>0</v>
      </c>
      <c r="AX22">
        <f t="shared" si="14"/>
        <v>0</v>
      </c>
      <c r="AY22" s="35">
        <f t="shared" si="15"/>
        <v>8.6559269055061314</v>
      </c>
      <c r="AZ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A22" s="31">
        <f t="shared" si="16"/>
        <v>77</v>
      </c>
      <c r="BB22" s="51">
        <f t="shared" si="17"/>
        <v>8.7104072398189958E-2</v>
      </c>
      <c r="BC22" s="35">
        <f t="shared" si="18"/>
        <v>231.06515989420535</v>
      </c>
      <c r="BD22" s="45">
        <v>39</v>
      </c>
      <c r="BE22" s="48">
        <f t="shared" si="19"/>
        <v>4</v>
      </c>
      <c r="BF22" s="14">
        <v>374</v>
      </c>
      <c r="BG22" s="48">
        <f t="shared" si="20"/>
        <v>41</v>
      </c>
      <c r="BH22" s="14">
        <v>420</v>
      </c>
      <c r="BI22" s="48">
        <f t="shared" si="21"/>
        <v>31</v>
      </c>
      <c r="BJ22" s="14">
        <v>139</v>
      </c>
      <c r="BK22" s="48">
        <f t="shared" si="22"/>
        <v>11</v>
      </c>
      <c r="BL22" s="14">
        <v>17</v>
      </c>
      <c r="BM22" s="48">
        <f t="shared" si="23"/>
        <v>1</v>
      </c>
      <c r="BN22" s="17"/>
      <c r="BO22" s="24">
        <f t="shared" si="24"/>
        <v>0</v>
      </c>
      <c r="BP22" s="17"/>
      <c r="BQ22" s="24">
        <f t="shared" si="25"/>
        <v>0</v>
      </c>
      <c r="BR22" s="17"/>
      <c r="BS22" s="24">
        <f t="shared" si="26"/>
        <v>0</v>
      </c>
      <c r="BT22" s="17"/>
      <c r="BU22" s="24">
        <f t="shared" si="27"/>
        <v>0</v>
      </c>
      <c r="BV22" s="20"/>
      <c r="BW22" s="27">
        <f t="shared" si="28"/>
        <v>0</v>
      </c>
    </row>
    <row r="23" spans="1:75" x14ac:dyDescent="0.2">
      <c r="A23" s="3">
        <v>43920</v>
      </c>
      <c r="B23" s="22">
        <v>43920</v>
      </c>
      <c r="C23" s="10">
        <v>1075</v>
      </c>
      <c r="D23">
        <f t="shared" si="29"/>
        <v>86</v>
      </c>
      <c r="E23" s="10">
        <v>24</v>
      </c>
      <c r="F23">
        <f t="shared" si="41"/>
        <v>7</v>
      </c>
      <c r="G23" s="10">
        <v>4</v>
      </c>
      <c r="H23">
        <f t="shared" si="52"/>
        <v>0</v>
      </c>
      <c r="I23">
        <f t="shared" si="30"/>
        <v>1047</v>
      </c>
      <c r="J23">
        <f t="shared" si="42"/>
        <v>79</v>
      </c>
      <c r="K23">
        <f t="shared" si="31"/>
        <v>2.2325581395348838E-2</v>
      </c>
      <c r="L23">
        <f t="shared" si="32"/>
        <v>3.7209302325581397E-3</v>
      </c>
      <c r="M23">
        <f t="shared" si="33"/>
        <v>0.97395348837209306</v>
      </c>
      <c r="N23">
        <f t="shared" si="0"/>
        <v>0.08</v>
      </c>
      <c r="O23">
        <f t="shared" si="34"/>
        <v>0.29166666666666669</v>
      </c>
      <c r="P23">
        <f t="shared" si="35"/>
        <v>0</v>
      </c>
      <c r="Q23">
        <f t="shared" si="36"/>
        <v>7.5453677172874878E-2</v>
      </c>
      <c r="R23">
        <f t="shared" si="37"/>
        <v>258.47559509497478</v>
      </c>
      <c r="S23">
        <f t="shared" si="38"/>
        <v>5.7706179370040882</v>
      </c>
      <c r="T23">
        <f t="shared" si="39"/>
        <v>0.961769656167348</v>
      </c>
      <c r="U23">
        <f t="shared" si="40"/>
        <v>251.74320750180334</v>
      </c>
      <c r="V23" s="12">
        <v>6582</v>
      </c>
      <c r="W23" s="1">
        <f t="shared" si="43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8"/>
        <v>271</v>
      </c>
      <c r="AB23" s="29">
        <f t="shared" si="3"/>
        <v>0.83667578243694929</v>
      </c>
      <c r="AC23" s="32">
        <f t="shared" si="4"/>
        <v>-104</v>
      </c>
      <c r="AD23" s="1">
        <f t="shared" si="44"/>
        <v>1075</v>
      </c>
      <c r="AE23" s="1">
        <f t="shared" si="49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0"/>
        <v>68</v>
      </c>
      <c r="AL23" s="2">
        <f t="shared" si="9"/>
        <v>8.2926829268292757E-2</v>
      </c>
      <c r="AM23" s="34">
        <f t="shared" si="10"/>
        <v>213.51286366915124</v>
      </c>
      <c r="AN23" s="14"/>
      <c r="AO23" s="2">
        <f t="shared" si="51"/>
        <v>0</v>
      </c>
      <c r="AP23" s="2">
        <f t="shared" si="45"/>
        <v>-1</v>
      </c>
      <c r="AQ23" s="34">
        <f t="shared" si="11"/>
        <v>0</v>
      </c>
      <c r="AR23" s="14">
        <v>76</v>
      </c>
      <c r="AS23" s="2">
        <f t="shared" si="46"/>
        <v>-29</v>
      </c>
      <c r="AT23" s="2">
        <f t="shared" si="12"/>
        <v>-0.27619047619047621</v>
      </c>
      <c r="AU23" s="34">
        <f t="shared" si="13"/>
        <v>18.273623467179611</v>
      </c>
      <c r="AV23" s="14">
        <v>43</v>
      </c>
      <c r="AW23">
        <f t="shared" si="47"/>
        <v>7</v>
      </c>
      <c r="AX23">
        <f t="shared" si="14"/>
        <v>0.19444444444444442</v>
      </c>
      <c r="AY23" s="35">
        <f t="shared" si="15"/>
        <v>10.339023803798991</v>
      </c>
      <c r="AZ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A23" s="31">
        <f t="shared" si="16"/>
        <v>46</v>
      </c>
      <c r="BB23" s="51">
        <f t="shared" si="17"/>
        <v>4.7866805411030278E-2</v>
      </c>
      <c r="BC23" s="35">
        <f t="shared" si="18"/>
        <v>242.12551094012986</v>
      </c>
      <c r="BD23" s="45">
        <v>41</v>
      </c>
      <c r="BE23" s="48">
        <f t="shared" si="19"/>
        <v>2</v>
      </c>
      <c r="BF23" s="14">
        <v>400</v>
      </c>
      <c r="BG23" s="48">
        <f t="shared" si="20"/>
        <v>26</v>
      </c>
      <c r="BH23" s="14">
        <v>463</v>
      </c>
      <c r="BI23" s="48">
        <f t="shared" si="21"/>
        <v>43</v>
      </c>
      <c r="BJ23" s="14">
        <v>152</v>
      </c>
      <c r="BK23" s="48">
        <f t="shared" si="22"/>
        <v>13</v>
      </c>
      <c r="BL23" s="14">
        <v>19</v>
      </c>
      <c r="BM23" s="48">
        <f t="shared" si="23"/>
        <v>2</v>
      </c>
      <c r="BN23" s="17"/>
      <c r="BO23" s="24">
        <f t="shared" si="24"/>
        <v>0</v>
      </c>
      <c r="BP23" s="17"/>
      <c r="BQ23" s="24">
        <f t="shared" si="25"/>
        <v>0</v>
      </c>
      <c r="BR23" s="17"/>
      <c r="BS23" s="24">
        <f t="shared" si="26"/>
        <v>0</v>
      </c>
      <c r="BT23" s="17"/>
      <c r="BU23" s="24">
        <f t="shared" si="27"/>
        <v>0</v>
      </c>
      <c r="BV23" s="20"/>
      <c r="BW23" s="27">
        <f t="shared" si="28"/>
        <v>0</v>
      </c>
    </row>
    <row r="24" spans="1:75" x14ac:dyDescent="0.2">
      <c r="A24" s="3">
        <v>43921</v>
      </c>
      <c r="B24" s="22">
        <v>43921</v>
      </c>
      <c r="C24" s="10">
        <v>1181</v>
      </c>
      <c r="D24">
        <f t="shared" si="29"/>
        <v>106</v>
      </c>
      <c r="E24" s="10">
        <v>30</v>
      </c>
      <c r="F24">
        <f t="shared" si="41"/>
        <v>6</v>
      </c>
      <c r="G24" s="10">
        <v>9</v>
      </c>
      <c r="H24">
        <f t="shared" si="52"/>
        <v>5</v>
      </c>
      <c r="I24">
        <f t="shared" si="30"/>
        <v>1142</v>
      </c>
      <c r="J24">
        <f t="shared" si="42"/>
        <v>95</v>
      </c>
      <c r="K24">
        <f t="shared" si="31"/>
        <v>2.5402201524132091E-2</v>
      </c>
      <c r="L24">
        <f t="shared" si="32"/>
        <v>7.6206604572396277E-3</v>
      </c>
      <c r="M24">
        <f t="shared" si="33"/>
        <v>0.96697713801862828</v>
      </c>
      <c r="N24">
        <f t="shared" si="0"/>
        <v>8.9754445385266723E-2</v>
      </c>
      <c r="O24">
        <f t="shared" si="34"/>
        <v>0.2</v>
      </c>
      <c r="P24">
        <f t="shared" si="35"/>
        <v>0.55555555555555558</v>
      </c>
      <c r="Q24">
        <f t="shared" si="36"/>
        <v>8.3187390542907177E-2</v>
      </c>
      <c r="R24">
        <f t="shared" si="37"/>
        <v>283.96249098340951</v>
      </c>
      <c r="S24">
        <f t="shared" si="38"/>
        <v>7.2132724212551098</v>
      </c>
      <c r="T24">
        <f t="shared" si="39"/>
        <v>2.1639817263765329</v>
      </c>
      <c r="U24">
        <f t="shared" si="40"/>
        <v>274.58523683577783</v>
      </c>
      <c r="V24" s="12">
        <v>6944</v>
      </c>
      <c r="W24" s="1">
        <f t="shared" si="43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8"/>
        <v>256</v>
      </c>
      <c r="AB24" s="29">
        <f t="shared" si="3"/>
        <v>0.82992511520737322</v>
      </c>
      <c r="AC24" s="32">
        <f t="shared" si="4"/>
        <v>-15</v>
      </c>
      <c r="AD24" s="1">
        <f t="shared" si="44"/>
        <v>1181</v>
      </c>
      <c r="AE24" s="1">
        <f t="shared" si="49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0"/>
        <v>81</v>
      </c>
      <c r="AL24" s="2">
        <f t="shared" si="9"/>
        <v>9.1216216216216228E-2</v>
      </c>
      <c r="AM24" s="34">
        <f t="shared" si="10"/>
        <v>232.98869920654005</v>
      </c>
      <c r="AN24" s="14"/>
      <c r="AO24" s="2">
        <f t="shared" si="51"/>
        <v>0</v>
      </c>
      <c r="AP24" s="2">
        <f t="shared" si="45"/>
        <v>-1</v>
      </c>
      <c r="AQ24" s="34">
        <f t="shared" si="11"/>
        <v>0</v>
      </c>
      <c r="AR24" s="14">
        <v>123</v>
      </c>
      <c r="AS24" s="2">
        <f t="shared" si="46"/>
        <v>47</v>
      </c>
      <c r="AT24" s="2">
        <f t="shared" si="12"/>
        <v>0.61842105263157898</v>
      </c>
      <c r="AU24" s="34">
        <f t="shared" si="13"/>
        <v>29.57441692714595</v>
      </c>
      <c r="AV24" s="14">
        <v>50</v>
      </c>
      <c r="AW24">
        <f t="shared" si="47"/>
        <v>7</v>
      </c>
      <c r="AX24">
        <f t="shared" si="14"/>
        <v>0.16279069767441867</v>
      </c>
      <c r="AY24" s="35">
        <f t="shared" si="15"/>
        <v>12.022120702091849</v>
      </c>
      <c r="AZ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A24" s="31">
        <f t="shared" si="16"/>
        <v>135</v>
      </c>
      <c r="BB24" s="51">
        <f t="shared" si="17"/>
        <v>0.13406156901688182</v>
      </c>
      <c r="BC24" s="35">
        <f t="shared" si="18"/>
        <v>274.58523683577783</v>
      </c>
      <c r="BD24" s="45">
        <v>47</v>
      </c>
      <c r="BE24" s="48">
        <f t="shared" si="19"/>
        <v>6</v>
      </c>
      <c r="BF24" s="14">
        <v>447</v>
      </c>
      <c r="BG24" s="48">
        <f t="shared" si="20"/>
        <v>47</v>
      </c>
      <c r="BH24" s="14">
        <v>499</v>
      </c>
      <c r="BI24" s="48">
        <f t="shared" si="21"/>
        <v>36</v>
      </c>
      <c r="BJ24" s="14">
        <v>163</v>
      </c>
      <c r="BK24" s="48">
        <f t="shared" si="22"/>
        <v>11</v>
      </c>
      <c r="BL24" s="14">
        <v>25</v>
      </c>
      <c r="BM24" s="48">
        <f t="shared" si="23"/>
        <v>6</v>
      </c>
      <c r="BN24" s="17"/>
      <c r="BO24" s="24">
        <f t="shared" si="24"/>
        <v>0</v>
      </c>
      <c r="BP24" s="17"/>
      <c r="BQ24" s="24">
        <f t="shared" si="25"/>
        <v>0</v>
      </c>
      <c r="BR24" s="17"/>
      <c r="BS24" s="24">
        <f t="shared" si="26"/>
        <v>0</v>
      </c>
      <c r="BT24" s="17"/>
      <c r="BU24" s="24">
        <f t="shared" si="27"/>
        <v>0</v>
      </c>
      <c r="BV24" s="20"/>
      <c r="BW24" s="27">
        <f t="shared" si="28"/>
        <v>0</v>
      </c>
    </row>
    <row r="25" spans="1:75" x14ac:dyDescent="0.2">
      <c r="A25" s="3">
        <v>43922</v>
      </c>
      <c r="B25" s="22">
        <v>43922</v>
      </c>
      <c r="C25" s="10">
        <v>1317</v>
      </c>
      <c r="D25">
        <f t="shared" si="29"/>
        <v>136</v>
      </c>
      <c r="E25" s="10">
        <v>30</v>
      </c>
      <c r="F25">
        <f t="shared" si="41"/>
        <v>0</v>
      </c>
      <c r="G25" s="10">
        <v>9</v>
      </c>
      <c r="H25">
        <f t="shared" si="52"/>
        <v>0</v>
      </c>
      <c r="I25">
        <f t="shared" si="30"/>
        <v>1278</v>
      </c>
      <c r="J25">
        <f t="shared" si="42"/>
        <v>136</v>
      </c>
      <c r="K25">
        <f t="shared" si="31"/>
        <v>2.2779043280182234E-2</v>
      </c>
      <c r="L25">
        <f t="shared" si="32"/>
        <v>6.8337129840546698E-3</v>
      </c>
      <c r="M25">
        <f t="shared" si="33"/>
        <v>0.97038724373576313</v>
      </c>
      <c r="N25">
        <f t="shared" si="0"/>
        <v>0.10326499620349279</v>
      </c>
      <c r="O25">
        <f t="shared" si="34"/>
        <v>0</v>
      </c>
      <c r="P25">
        <f t="shared" si="35"/>
        <v>0</v>
      </c>
      <c r="Q25">
        <f t="shared" si="36"/>
        <v>0.10641627543035993</v>
      </c>
      <c r="R25">
        <f t="shared" si="37"/>
        <v>316.6626592930993</v>
      </c>
      <c r="S25">
        <f t="shared" si="38"/>
        <v>7.2132724212551098</v>
      </c>
      <c r="T25">
        <f t="shared" si="39"/>
        <v>2.1639817263765329</v>
      </c>
      <c r="U25">
        <f t="shared" si="40"/>
        <v>307.28540514546768</v>
      </c>
      <c r="V25" s="12">
        <v>7333</v>
      </c>
      <c r="W25" s="1">
        <f t="shared" si="43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8"/>
        <v>253</v>
      </c>
      <c r="AB25" s="29">
        <f t="shared" si="3"/>
        <v>0.8204009273148779</v>
      </c>
      <c r="AC25" s="32">
        <f t="shared" si="4"/>
        <v>-3</v>
      </c>
      <c r="AD25" s="1">
        <f t="shared" si="44"/>
        <v>1317</v>
      </c>
      <c r="AE25" s="1">
        <f t="shared" si="49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0"/>
        <v>109</v>
      </c>
      <c r="AL25" s="2">
        <f t="shared" si="9"/>
        <v>0.11248710010319907</v>
      </c>
      <c r="AM25" s="34">
        <f t="shared" si="10"/>
        <v>259.19692233710026</v>
      </c>
      <c r="AN25" s="14"/>
      <c r="AO25" s="2">
        <f t="shared" si="51"/>
        <v>0</v>
      </c>
      <c r="AP25" s="2">
        <f t="shared" si="45"/>
        <v>-1</v>
      </c>
      <c r="AQ25" s="34">
        <f t="shared" si="11"/>
        <v>0</v>
      </c>
      <c r="AR25" s="14">
        <v>135</v>
      </c>
      <c r="AS25" s="2">
        <f t="shared" si="46"/>
        <v>12</v>
      </c>
      <c r="AT25" s="2">
        <f t="shared" si="12"/>
        <v>9.7560975609756184E-2</v>
      </c>
      <c r="AU25" s="34">
        <f t="shared" si="13"/>
        <v>32.459725895647992</v>
      </c>
      <c r="AV25" s="14">
        <v>63</v>
      </c>
      <c r="AW25">
        <f t="shared" si="47"/>
        <v>13</v>
      </c>
      <c r="AX25">
        <f t="shared" si="14"/>
        <v>0.26</v>
      </c>
      <c r="AY25" s="35">
        <f t="shared" si="15"/>
        <v>15.147872084635731</v>
      </c>
      <c r="AZ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A25" s="31">
        <f t="shared" si="16"/>
        <v>134</v>
      </c>
      <c r="BB25" s="51">
        <f t="shared" si="17"/>
        <v>0.11733800350262702</v>
      </c>
      <c r="BC25" s="35">
        <f t="shared" si="18"/>
        <v>306.804520317384</v>
      </c>
      <c r="BD25" s="45">
        <v>59</v>
      </c>
      <c r="BE25" s="48">
        <f t="shared" si="19"/>
        <v>12</v>
      </c>
      <c r="BF25" s="14">
        <v>509</v>
      </c>
      <c r="BG25" s="48">
        <f t="shared" si="20"/>
        <v>62</v>
      </c>
      <c r="BH25" s="14">
        <v>542</v>
      </c>
      <c r="BI25" s="48">
        <f t="shared" si="21"/>
        <v>43</v>
      </c>
      <c r="BJ25" s="14">
        <v>180</v>
      </c>
      <c r="BK25" s="48">
        <f t="shared" si="22"/>
        <v>17</v>
      </c>
      <c r="BL25" s="14">
        <v>27</v>
      </c>
      <c r="BM25" s="48">
        <f t="shared" si="23"/>
        <v>2</v>
      </c>
      <c r="BN25" s="17"/>
      <c r="BO25" s="24">
        <f t="shared" si="24"/>
        <v>0</v>
      </c>
      <c r="BP25" s="17"/>
      <c r="BQ25" s="24">
        <f t="shared" si="25"/>
        <v>0</v>
      </c>
      <c r="BR25" s="17"/>
      <c r="BS25" s="24">
        <f t="shared" si="26"/>
        <v>0</v>
      </c>
      <c r="BT25" s="17"/>
      <c r="BU25" s="24">
        <f t="shared" si="27"/>
        <v>0</v>
      </c>
      <c r="BV25" s="20"/>
      <c r="BW25" s="27">
        <f t="shared" si="28"/>
        <v>0</v>
      </c>
    </row>
    <row r="26" spans="1:75" x14ac:dyDescent="0.2">
      <c r="A26" s="3">
        <v>43923</v>
      </c>
      <c r="B26" s="22">
        <v>43923</v>
      </c>
      <c r="C26" s="10">
        <v>1475</v>
      </c>
      <c r="D26">
        <f t="shared" si="29"/>
        <v>158</v>
      </c>
      <c r="E26" s="10">
        <v>32</v>
      </c>
      <c r="F26">
        <f t="shared" si="41"/>
        <v>2</v>
      </c>
      <c r="G26" s="10">
        <v>10</v>
      </c>
      <c r="H26">
        <f t="shared" si="52"/>
        <v>1</v>
      </c>
      <c r="I26">
        <f t="shared" si="30"/>
        <v>1433</v>
      </c>
      <c r="J26">
        <f t="shared" si="42"/>
        <v>155</v>
      </c>
      <c r="K26">
        <f t="shared" si="31"/>
        <v>2.169491525423729E-2</v>
      </c>
      <c r="L26">
        <f t="shared" si="32"/>
        <v>6.7796610169491523E-3</v>
      </c>
      <c r="M26">
        <f t="shared" si="33"/>
        <v>0.97152542372881356</v>
      </c>
      <c r="N26">
        <f t="shared" si="0"/>
        <v>0.10711864406779661</v>
      </c>
      <c r="O26">
        <f t="shared" si="34"/>
        <v>6.25E-2</v>
      </c>
      <c r="P26">
        <f t="shared" si="35"/>
        <v>0.1</v>
      </c>
      <c r="Q26">
        <f t="shared" si="36"/>
        <v>0.10816468946266573</v>
      </c>
      <c r="R26">
        <f t="shared" si="37"/>
        <v>354.65256071170955</v>
      </c>
      <c r="S26">
        <f t="shared" si="38"/>
        <v>7.694157249338784</v>
      </c>
      <c r="T26">
        <f t="shared" si="39"/>
        <v>2.4044241404183699</v>
      </c>
      <c r="U26">
        <f t="shared" si="40"/>
        <v>344.5539793219524</v>
      </c>
      <c r="V26" s="12">
        <v>7941</v>
      </c>
      <c r="W26" s="1">
        <f t="shared" si="43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8"/>
        <v>448</v>
      </c>
      <c r="AB26" s="29">
        <f t="shared" si="3"/>
        <v>0.81400327414683293</v>
      </c>
      <c r="AC26" s="32">
        <f t="shared" si="4"/>
        <v>195</v>
      </c>
      <c r="AD26" s="1">
        <f t="shared" si="44"/>
        <v>1477</v>
      </c>
      <c r="AE26" s="1">
        <f t="shared" si="49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0"/>
        <v>129</v>
      </c>
      <c r="AL26" s="2">
        <f t="shared" si="9"/>
        <v>0.11966604823747673</v>
      </c>
      <c r="AM26" s="34">
        <f t="shared" si="10"/>
        <v>290.21399374849727</v>
      </c>
      <c r="AN26" s="14"/>
      <c r="AO26" s="2">
        <f t="shared" si="51"/>
        <v>0</v>
      </c>
      <c r="AP26" s="2">
        <f t="shared" si="45"/>
        <v>-1</v>
      </c>
      <c r="AQ26" s="34">
        <f t="shared" si="11"/>
        <v>0</v>
      </c>
      <c r="AR26" s="14">
        <v>152</v>
      </c>
      <c r="AS26" s="2">
        <f t="shared" si="46"/>
        <v>17</v>
      </c>
      <c r="AT26" s="2">
        <f t="shared" si="12"/>
        <v>0.125925925925926</v>
      </c>
      <c r="AU26" s="34">
        <f t="shared" si="13"/>
        <v>36.547246934359222</v>
      </c>
      <c r="AV26" s="14">
        <v>69</v>
      </c>
      <c r="AW26">
        <f t="shared" si="47"/>
        <v>6</v>
      </c>
      <c r="AX26">
        <f t="shared" si="14"/>
        <v>9.5238095238095344E-2</v>
      </c>
      <c r="AY26" s="35">
        <f t="shared" si="15"/>
        <v>16.590526568886752</v>
      </c>
      <c r="AZ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A26" s="31">
        <f t="shared" si="16"/>
        <v>152</v>
      </c>
      <c r="BB26" s="51">
        <f t="shared" si="17"/>
        <v>0.11912225705329149</v>
      </c>
      <c r="BC26" s="35">
        <f t="shared" si="18"/>
        <v>343.35176725174324</v>
      </c>
      <c r="BD26" s="45">
        <v>65</v>
      </c>
      <c r="BE26" s="48">
        <f t="shared" si="19"/>
        <v>6</v>
      </c>
      <c r="BF26" s="14">
        <v>572</v>
      </c>
      <c r="BG26" s="48">
        <f t="shared" si="20"/>
        <v>63</v>
      </c>
      <c r="BH26" s="14">
        <v>607</v>
      </c>
      <c r="BI26" s="48">
        <f t="shared" si="21"/>
        <v>65</v>
      </c>
      <c r="BJ26" s="14">
        <v>204</v>
      </c>
      <c r="BK26" s="48">
        <f t="shared" si="22"/>
        <v>24</v>
      </c>
      <c r="BL26" s="14">
        <v>27</v>
      </c>
      <c r="BM26" s="48">
        <f t="shared" si="23"/>
        <v>0</v>
      </c>
      <c r="BN26" s="17"/>
      <c r="BO26" s="24">
        <f t="shared" si="24"/>
        <v>0</v>
      </c>
      <c r="BP26" s="17"/>
      <c r="BQ26" s="24">
        <f t="shared" si="25"/>
        <v>0</v>
      </c>
      <c r="BR26" s="17"/>
      <c r="BS26" s="24">
        <f t="shared" si="26"/>
        <v>0</v>
      </c>
      <c r="BT26" s="17"/>
      <c r="BU26" s="24">
        <f t="shared" si="27"/>
        <v>0</v>
      </c>
      <c r="BV26" s="20"/>
      <c r="BW26" s="27">
        <f t="shared" si="28"/>
        <v>0</v>
      </c>
    </row>
    <row r="27" spans="1:75" x14ac:dyDescent="0.2">
      <c r="A27" s="3">
        <v>43924</v>
      </c>
      <c r="B27" s="22">
        <v>43924</v>
      </c>
      <c r="C27" s="10">
        <v>1673</v>
      </c>
      <c r="D27">
        <f t="shared" si="29"/>
        <v>198</v>
      </c>
      <c r="E27" s="10">
        <v>37</v>
      </c>
      <c r="F27">
        <f t="shared" si="41"/>
        <v>5</v>
      </c>
      <c r="G27" s="10">
        <v>13</v>
      </c>
      <c r="H27">
        <f t="shared" si="52"/>
        <v>3</v>
      </c>
      <c r="I27">
        <f t="shared" si="30"/>
        <v>1623</v>
      </c>
      <c r="J27">
        <f t="shared" si="42"/>
        <v>190</v>
      </c>
      <c r="K27">
        <f t="shared" si="31"/>
        <v>2.2115959354453079E-2</v>
      </c>
      <c r="L27">
        <f t="shared" si="32"/>
        <v>7.7704722056186493E-3</v>
      </c>
      <c r="M27">
        <f t="shared" si="33"/>
        <v>0.97011356843992824</v>
      </c>
      <c r="N27">
        <f t="shared" si="0"/>
        <v>0.11835026897788405</v>
      </c>
      <c r="O27">
        <f t="shared" si="34"/>
        <v>0.13513513513513514</v>
      </c>
      <c r="P27">
        <f t="shared" si="35"/>
        <v>0.23076923076923078</v>
      </c>
      <c r="Q27">
        <f t="shared" si="36"/>
        <v>0.1170671595810228</v>
      </c>
      <c r="R27">
        <f t="shared" si="37"/>
        <v>402.2601586919933</v>
      </c>
      <c r="S27">
        <f t="shared" si="38"/>
        <v>8.8963693195479685</v>
      </c>
      <c r="T27">
        <f t="shared" si="39"/>
        <v>3.1257513825438807</v>
      </c>
      <c r="U27">
        <f t="shared" si="40"/>
        <v>390.23803798990144</v>
      </c>
      <c r="V27" s="12">
        <v>8694</v>
      </c>
      <c r="W27" s="1">
        <f t="shared" si="43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8"/>
        <v>557</v>
      </c>
      <c r="AB27" s="29">
        <f t="shared" si="3"/>
        <v>0.80756843800322065</v>
      </c>
      <c r="AC27" s="32">
        <f t="shared" si="4"/>
        <v>109</v>
      </c>
      <c r="AD27" s="1">
        <f t="shared" si="44"/>
        <v>1673</v>
      </c>
      <c r="AE27" s="1">
        <f t="shared" si="49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0"/>
        <v>199</v>
      </c>
      <c r="AL27" s="2">
        <f t="shared" si="9"/>
        <v>0.16487158243579114</v>
      </c>
      <c r="AM27" s="34">
        <f t="shared" si="10"/>
        <v>338.06203414282282</v>
      </c>
      <c r="AN27" s="14"/>
      <c r="AO27" s="2">
        <f t="shared" si="51"/>
        <v>0</v>
      </c>
      <c r="AP27" s="2">
        <f t="shared" si="45"/>
        <v>-1</v>
      </c>
      <c r="AQ27" s="34">
        <f t="shared" si="11"/>
        <v>0</v>
      </c>
      <c r="AR27" s="14">
        <v>141</v>
      </c>
      <c r="AS27" s="2">
        <f t="shared" si="46"/>
        <v>-11</v>
      </c>
      <c r="AT27" s="2">
        <f t="shared" si="12"/>
        <v>-7.2368421052631526E-2</v>
      </c>
      <c r="AU27" s="34">
        <f t="shared" si="13"/>
        <v>33.902380379899014</v>
      </c>
      <c r="AV27" s="14">
        <v>72</v>
      </c>
      <c r="AW27">
        <f t="shared" si="47"/>
        <v>3</v>
      </c>
      <c r="AX27">
        <f t="shared" si="14"/>
        <v>4.3478260869565188E-2</v>
      </c>
      <c r="AY27" s="35">
        <f t="shared" si="15"/>
        <v>17.311853811012263</v>
      </c>
      <c r="AZ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A27" s="31">
        <f t="shared" si="16"/>
        <v>191</v>
      </c>
      <c r="BB27" s="51">
        <f t="shared" si="17"/>
        <v>0.13375350140056019</v>
      </c>
      <c r="BC27" s="35">
        <f t="shared" si="18"/>
        <v>389.27626833373409</v>
      </c>
      <c r="BD27" s="45">
        <v>74</v>
      </c>
      <c r="BE27" s="48">
        <f t="shared" si="19"/>
        <v>9</v>
      </c>
      <c r="BF27" s="14">
        <v>655</v>
      </c>
      <c r="BG27" s="48">
        <f t="shared" si="20"/>
        <v>83</v>
      </c>
      <c r="BH27" s="14">
        <v>680</v>
      </c>
      <c r="BI27" s="48">
        <f t="shared" si="21"/>
        <v>73</v>
      </c>
      <c r="BJ27" s="14">
        <v>233</v>
      </c>
      <c r="BK27" s="48">
        <f t="shared" si="22"/>
        <v>29</v>
      </c>
      <c r="BL27" s="14">
        <v>31</v>
      </c>
      <c r="BM27" s="48">
        <f t="shared" si="23"/>
        <v>4</v>
      </c>
      <c r="BN27" s="17"/>
      <c r="BO27" s="24">
        <f t="shared" si="24"/>
        <v>0</v>
      </c>
      <c r="BP27" s="17"/>
      <c r="BQ27" s="24">
        <f t="shared" si="25"/>
        <v>0</v>
      </c>
      <c r="BR27" s="17"/>
      <c r="BS27" s="24">
        <f t="shared" si="26"/>
        <v>0</v>
      </c>
      <c r="BT27" s="17"/>
      <c r="BU27" s="24">
        <f t="shared" si="27"/>
        <v>0</v>
      </c>
      <c r="BV27" s="20"/>
      <c r="BW27" s="27">
        <f t="shared" si="28"/>
        <v>0</v>
      </c>
    </row>
    <row r="28" spans="1:75" x14ac:dyDescent="0.2">
      <c r="A28" s="3">
        <v>43925</v>
      </c>
      <c r="B28" s="22">
        <v>43925</v>
      </c>
      <c r="C28" s="10">
        <v>1801</v>
      </c>
      <c r="D28">
        <f t="shared" si="29"/>
        <v>128</v>
      </c>
      <c r="E28" s="10">
        <v>41</v>
      </c>
      <c r="F28">
        <f t="shared" si="41"/>
        <v>4</v>
      </c>
      <c r="G28" s="10">
        <v>13</v>
      </c>
      <c r="H28">
        <f t="shared" si="52"/>
        <v>0</v>
      </c>
      <c r="I28">
        <f t="shared" si="30"/>
        <v>1747</v>
      </c>
      <c r="J28">
        <f t="shared" si="42"/>
        <v>124</v>
      </c>
      <c r="K28">
        <f t="shared" si="31"/>
        <v>2.2765130483064965E-2</v>
      </c>
      <c r="L28">
        <f t="shared" si="32"/>
        <v>7.2182121043864516E-3</v>
      </c>
      <c r="M28">
        <f t="shared" si="33"/>
        <v>0.97001665741254861</v>
      </c>
      <c r="N28">
        <f t="shared" si="0"/>
        <v>7.1071626873958918E-2</v>
      </c>
      <c r="O28">
        <f t="shared" si="34"/>
        <v>9.7560975609756101E-2</v>
      </c>
      <c r="P28">
        <f t="shared" si="35"/>
        <v>0</v>
      </c>
      <c r="Q28">
        <f t="shared" si="36"/>
        <v>7.0978820835718368E-2</v>
      </c>
      <c r="R28">
        <f t="shared" si="37"/>
        <v>433.03678768934844</v>
      </c>
      <c r="S28">
        <f t="shared" si="38"/>
        <v>9.8581389757153168</v>
      </c>
      <c r="T28">
        <f t="shared" si="39"/>
        <v>3.1257513825438807</v>
      </c>
      <c r="U28">
        <f t="shared" si="40"/>
        <v>420.05289733108924</v>
      </c>
      <c r="V28" s="12">
        <v>9256</v>
      </c>
      <c r="W28" s="1">
        <f t="shared" si="43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8"/>
        <v>434</v>
      </c>
      <c r="AB28" s="29">
        <f t="shared" si="3"/>
        <v>0.80542350907519444</v>
      </c>
      <c r="AC28" s="32">
        <f t="shared" si="4"/>
        <v>-123</v>
      </c>
      <c r="AD28" s="1">
        <f t="shared" si="44"/>
        <v>1801</v>
      </c>
      <c r="AE28" s="1">
        <f t="shared" si="49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0"/>
        <v>107</v>
      </c>
      <c r="AL28" s="2">
        <f t="shared" si="9"/>
        <v>7.6102418207681266E-2</v>
      </c>
      <c r="AM28" s="34">
        <f t="shared" si="10"/>
        <v>363.78937244529936</v>
      </c>
      <c r="AN28" s="14">
        <v>298</v>
      </c>
      <c r="AO28" s="2">
        <f t="shared" si="51"/>
        <v>298</v>
      </c>
      <c r="AP28" s="2">
        <f t="shared" si="45"/>
        <v>-1</v>
      </c>
      <c r="AQ28" s="34">
        <f t="shared" si="11"/>
        <v>71.651839384467422</v>
      </c>
      <c r="AR28" s="14">
        <v>154</v>
      </c>
      <c r="AS28" s="2">
        <f t="shared" si="46"/>
        <v>13</v>
      </c>
      <c r="AT28" s="2">
        <f t="shared" si="12"/>
        <v>9.219858156028371E-2</v>
      </c>
      <c r="AU28" s="34">
        <f t="shared" si="13"/>
        <v>37.028131762442897</v>
      </c>
      <c r="AV28" s="14">
        <v>75</v>
      </c>
      <c r="AW28">
        <f t="shared" si="47"/>
        <v>3</v>
      </c>
      <c r="AX28">
        <f t="shared" si="14"/>
        <v>4.1666666666666741E-2</v>
      </c>
      <c r="AY28" s="35">
        <f t="shared" si="15"/>
        <v>18.033181053137774</v>
      </c>
      <c r="AZ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A28" s="31">
        <f t="shared" si="16"/>
        <v>421</v>
      </c>
      <c r="BB28" s="51">
        <f t="shared" si="17"/>
        <v>0.26003705991352688</v>
      </c>
      <c r="BC28" s="35">
        <f t="shared" si="18"/>
        <v>490.50252464534748</v>
      </c>
      <c r="BD28" s="45">
        <v>79</v>
      </c>
      <c r="BE28" s="48">
        <f t="shared" si="19"/>
        <v>5</v>
      </c>
      <c r="BF28" s="14">
        <v>716</v>
      </c>
      <c r="BG28" s="48">
        <f t="shared" si="20"/>
        <v>61</v>
      </c>
      <c r="BH28" s="14">
        <v>726</v>
      </c>
      <c r="BI28" s="48">
        <f t="shared" si="21"/>
        <v>46</v>
      </c>
      <c r="BJ28" s="14">
        <v>245</v>
      </c>
      <c r="BK28" s="48">
        <f t="shared" si="22"/>
        <v>12</v>
      </c>
      <c r="BL28" s="14">
        <v>35</v>
      </c>
      <c r="BM28" s="48">
        <f t="shared" si="23"/>
        <v>4</v>
      </c>
      <c r="BN28" s="17"/>
      <c r="BO28" s="24">
        <f t="shared" si="24"/>
        <v>0</v>
      </c>
      <c r="BP28" s="17"/>
      <c r="BQ28" s="24">
        <f t="shared" si="25"/>
        <v>0</v>
      </c>
      <c r="BR28" s="17"/>
      <c r="BS28" s="24">
        <f t="shared" si="26"/>
        <v>0</v>
      </c>
      <c r="BT28" s="17"/>
      <c r="BU28" s="24">
        <f t="shared" si="27"/>
        <v>0</v>
      </c>
      <c r="BV28" s="20"/>
      <c r="BW28" s="27">
        <f t="shared" si="28"/>
        <v>0</v>
      </c>
    </row>
    <row r="29" spans="1:75" x14ac:dyDescent="0.2">
      <c r="A29" s="3">
        <v>43926</v>
      </c>
      <c r="B29" s="22">
        <v>43926</v>
      </c>
      <c r="C29" s="10">
        <v>1988</v>
      </c>
      <c r="D29">
        <f t="shared" si="29"/>
        <v>187</v>
      </c>
      <c r="E29" s="10">
        <v>46</v>
      </c>
      <c r="F29">
        <f t="shared" si="41"/>
        <v>5</v>
      </c>
      <c r="G29" s="10">
        <v>13</v>
      </c>
      <c r="H29">
        <f t="shared" si="52"/>
        <v>0</v>
      </c>
      <c r="I29">
        <f t="shared" si="30"/>
        <v>1929</v>
      </c>
      <c r="J29">
        <f t="shared" si="42"/>
        <v>182</v>
      </c>
      <c r="K29">
        <f t="shared" si="31"/>
        <v>2.3138832997987926E-2</v>
      </c>
      <c r="L29">
        <f t="shared" si="32"/>
        <v>6.5392354124748494E-3</v>
      </c>
      <c r="M29">
        <f t="shared" si="33"/>
        <v>0.97032193158953728</v>
      </c>
      <c r="N29">
        <f t="shared" si="0"/>
        <v>9.406438631790745E-2</v>
      </c>
      <c r="O29">
        <f t="shared" si="34"/>
        <v>0.10869565217391304</v>
      </c>
      <c r="P29">
        <f t="shared" si="35"/>
        <v>0</v>
      </c>
      <c r="Q29">
        <f t="shared" si="36"/>
        <v>9.4349403836184551E-2</v>
      </c>
      <c r="R29">
        <f t="shared" si="37"/>
        <v>477.99951911517195</v>
      </c>
      <c r="S29">
        <f t="shared" si="38"/>
        <v>11.060351045924502</v>
      </c>
      <c r="T29">
        <f t="shared" si="39"/>
        <v>3.1257513825438807</v>
      </c>
      <c r="U29">
        <f t="shared" si="40"/>
        <v>463.81341668670353</v>
      </c>
      <c r="V29" s="12">
        <v>9749</v>
      </c>
      <c r="W29" s="1">
        <f t="shared" si="43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8"/>
        <v>306</v>
      </c>
      <c r="AB29" s="29">
        <f t="shared" si="3"/>
        <v>0.79608164939993842</v>
      </c>
      <c r="AC29" s="32">
        <f t="shared" si="4"/>
        <v>-128</v>
      </c>
      <c r="AD29" s="1">
        <f t="shared" si="44"/>
        <v>1988</v>
      </c>
      <c r="AE29" s="1">
        <f t="shared" si="49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0"/>
        <v>87</v>
      </c>
      <c r="AL29" s="2">
        <f t="shared" si="9"/>
        <v>5.7501652346331866E-2</v>
      </c>
      <c r="AM29" s="34">
        <f t="shared" si="10"/>
        <v>384.70786246693916</v>
      </c>
      <c r="AN29" s="14">
        <v>331</v>
      </c>
      <c r="AO29" s="2">
        <f t="shared" si="51"/>
        <v>33</v>
      </c>
      <c r="AP29" s="2">
        <f t="shared" si="45"/>
        <v>0.11073825503355694</v>
      </c>
      <c r="AQ29" s="34">
        <f t="shared" si="11"/>
        <v>79.586439047848046</v>
      </c>
      <c r="AR29" s="14">
        <v>163</v>
      </c>
      <c r="AS29" s="2">
        <f t="shared" si="46"/>
        <v>9</v>
      </c>
      <c r="AT29" s="2">
        <f t="shared" si="12"/>
        <v>5.8441558441558517E-2</v>
      </c>
      <c r="AU29" s="34">
        <f t="shared" si="13"/>
        <v>39.19211348881943</v>
      </c>
      <c r="AV29" s="14">
        <v>78</v>
      </c>
      <c r="AW29">
        <f t="shared" si="47"/>
        <v>3</v>
      </c>
      <c r="AX29">
        <f t="shared" si="14"/>
        <v>4.0000000000000036E-2</v>
      </c>
      <c r="AY29" s="35">
        <f t="shared" si="15"/>
        <v>18.754508295263285</v>
      </c>
      <c r="AZ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A29" s="31">
        <f t="shared" si="16"/>
        <v>132</v>
      </c>
      <c r="BB29" s="51">
        <f t="shared" si="17"/>
        <v>6.4705882352941169E-2</v>
      </c>
      <c r="BC29" s="35">
        <f t="shared" si="18"/>
        <v>522.24092329886992</v>
      </c>
      <c r="BD29" s="45">
        <v>83</v>
      </c>
      <c r="BE29" s="48">
        <f t="shared" si="19"/>
        <v>4</v>
      </c>
      <c r="BF29" s="14">
        <v>798</v>
      </c>
      <c r="BG29" s="48">
        <f t="shared" si="20"/>
        <v>82</v>
      </c>
      <c r="BH29" s="14">
        <v>799</v>
      </c>
      <c r="BI29" s="48">
        <f t="shared" si="21"/>
        <v>73</v>
      </c>
      <c r="BJ29" s="14">
        <v>270</v>
      </c>
      <c r="BK29" s="48">
        <f t="shared" si="22"/>
        <v>25</v>
      </c>
      <c r="BL29" s="14">
        <v>38</v>
      </c>
      <c r="BM29" s="48">
        <f t="shared" si="23"/>
        <v>3</v>
      </c>
      <c r="BN29" s="17"/>
      <c r="BO29" s="24">
        <f t="shared" si="24"/>
        <v>0</v>
      </c>
      <c r="BP29" s="17"/>
      <c r="BQ29" s="24">
        <f t="shared" si="25"/>
        <v>0</v>
      </c>
      <c r="BR29" s="17"/>
      <c r="BS29" s="24">
        <f t="shared" si="26"/>
        <v>0</v>
      </c>
      <c r="BT29" s="17"/>
      <c r="BU29" s="24">
        <f t="shared" si="27"/>
        <v>0</v>
      </c>
      <c r="BV29" s="20"/>
      <c r="BW29" s="27">
        <f t="shared" si="28"/>
        <v>0</v>
      </c>
    </row>
    <row r="30" spans="1:75" x14ac:dyDescent="0.2">
      <c r="A30" s="3">
        <v>43927</v>
      </c>
      <c r="B30" s="22">
        <v>43927</v>
      </c>
      <c r="C30" s="10">
        <v>2100</v>
      </c>
      <c r="D30">
        <f t="shared" si="29"/>
        <v>112</v>
      </c>
      <c r="E30" s="10">
        <v>54</v>
      </c>
      <c r="F30">
        <f t="shared" si="41"/>
        <v>8</v>
      </c>
      <c r="G30" s="10">
        <v>14</v>
      </c>
      <c r="H30">
        <f t="shared" si="52"/>
        <v>1</v>
      </c>
      <c r="I30">
        <f t="shared" si="30"/>
        <v>2032</v>
      </c>
      <c r="J30">
        <f t="shared" si="42"/>
        <v>103</v>
      </c>
      <c r="K30">
        <f t="shared" si="31"/>
        <v>2.5714285714285714E-2</v>
      </c>
      <c r="L30">
        <f t="shared" si="32"/>
        <v>6.6666666666666671E-3</v>
      </c>
      <c r="M30">
        <f t="shared" si="33"/>
        <v>0.9676190476190476</v>
      </c>
      <c r="N30">
        <f t="shared" si="0"/>
        <v>5.3333333333333337E-2</v>
      </c>
      <c r="O30">
        <f t="shared" si="34"/>
        <v>0.14814814814814814</v>
      </c>
      <c r="P30">
        <f t="shared" si="35"/>
        <v>7.1428571428571425E-2</v>
      </c>
      <c r="Q30">
        <f t="shared" si="36"/>
        <v>5.0688976377952756E-2</v>
      </c>
      <c r="R30">
        <f t="shared" si="37"/>
        <v>504.9290694878577</v>
      </c>
      <c r="S30">
        <f t="shared" si="38"/>
        <v>12.983890358259197</v>
      </c>
      <c r="T30">
        <f t="shared" si="39"/>
        <v>3.3661937965857178</v>
      </c>
      <c r="U30">
        <f t="shared" si="40"/>
        <v>488.57898533301278</v>
      </c>
      <c r="V30" s="12">
        <v>10297</v>
      </c>
      <c r="W30" s="1">
        <f t="shared" si="43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8"/>
        <v>436</v>
      </c>
      <c r="AB30" s="29">
        <f t="shared" si="3"/>
        <v>0.79605710401087693</v>
      </c>
      <c r="AC30" s="32">
        <f t="shared" si="4"/>
        <v>130</v>
      </c>
      <c r="AD30" s="1">
        <f t="shared" si="44"/>
        <v>2100</v>
      </c>
      <c r="AE30" s="1">
        <f t="shared" si="49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0"/>
        <v>177</v>
      </c>
      <c r="AL30" s="2">
        <f t="shared" si="9"/>
        <v>0.11062499999999997</v>
      </c>
      <c r="AM30" s="34">
        <f t="shared" si="10"/>
        <v>427.26616975234435</v>
      </c>
      <c r="AN30" s="14">
        <v>359</v>
      </c>
      <c r="AO30" s="2">
        <f t="shared" si="51"/>
        <v>28</v>
      </c>
      <c r="AP30" s="2">
        <f t="shared" si="45"/>
        <v>8.4592145015105702E-2</v>
      </c>
      <c r="AQ30" s="34">
        <f t="shared" si="11"/>
        <v>86.318826641019484</v>
      </c>
      <c r="AR30" s="14">
        <v>167</v>
      </c>
      <c r="AS30" s="2">
        <f t="shared" si="46"/>
        <v>4</v>
      </c>
      <c r="AT30" s="2">
        <f t="shared" si="12"/>
        <v>2.4539877300613577E-2</v>
      </c>
      <c r="AU30" s="34">
        <f t="shared" si="13"/>
        <v>40.153883144986779</v>
      </c>
      <c r="AV30" s="14">
        <v>88</v>
      </c>
      <c r="AW30">
        <f t="shared" si="47"/>
        <v>10</v>
      </c>
      <c r="AX30">
        <f t="shared" si="14"/>
        <v>0.12820512820512819</v>
      </c>
      <c r="AY30" s="35">
        <f t="shared" si="15"/>
        <v>21.158932435681656</v>
      </c>
      <c r="AZ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A30" s="31">
        <f t="shared" si="16"/>
        <v>219</v>
      </c>
      <c r="BB30" s="51">
        <f t="shared" si="17"/>
        <v>0.100828729281768</v>
      </c>
      <c r="BC30" s="35">
        <f t="shared" si="18"/>
        <v>574.89781197403227</v>
      </c>
      <c r="BD30" s="45">
        <v>87</v>
      </c>
      <c r="BE30" s="48">
        <f t="shared" si="19"/>
        <v>4</v>
      </c>
      <c r="BF30" s="14">
        <v>850</v>
      </c>
      <c r="BG30" s="48">
        <f t="shared" si="20"/>
        <v>52</v>
      </c>
      <c r="BH30" s="14">
        <v>835</v>
      </c>
      <c r="BI30" s="48">
        <f t="shared" si="21"/>
        <v>36</v>
      </c>
      <c r="BJ30" s="14">
        <v>288</v>
      </c>
      <c r="BK30" s="48">
        <f t="shared" si="22"/>
        <v>18</v>
      </c>
      <c r="BL30" s="14">
        <v>40</v>
      </c>
      <c r="BM30" s="48">
        <f t="shared" si="23"/>
        <v>2</v>
      </c>
      <c r="BN30" s="17"/>
      <c r="BO30" s="24">
        <f t="shared" si="24"/>
        <v>0</v>
      </c>
      <c r="BP30" s="17"/>
      <c r="BQ30" s="24">
        <f t="shared" si="25"/>
        <v>0</v>
      </c>
      <c r="BR30" s="17"/>
      <c r="BS30" s="24">
        <f t="shared" si="26"/>
        <v>0</v>
      </c>
      <c r="BT30" s="17"/>
      <c r="BU30" s="24">
        <f t="shared" si="27"/>
        <v>0</v>
      </c>
      <c r="BV30" s="20"/>
      <c r="BW30" s="27">
        <f t="shared" si="28"/>
        <v>0</v>
      </c>
    </row>
    <row r="31" spans="1:75" x14ac:dyDescent="0.2">
      <c r="A31" s="3">
        <v>43928</v>
      </c>
      <c r="B31" s="22">
        <v>43928</v>
      </c>
      <c r="C31" s="10">
        <v>2249</v>
      </c>
      <c r="D31">
        <f t="shared" si="29"/>
        <v>149</v>
      </c>
      <c r="E31" s="10">
        <v>55</v>
      </c>
      <c r="F31">
        <f t="shared" si="41"/>
        <v>1</v>
      </c>
      <c r="G31" s="10">
        <v>16</v>
      </c>
      <c r="H31">
        <f t="shared" si="52"/>
        <v>2</v>
      </c>
      <c r="I31">
        <f t="shared" si="30"/>
        <v>2178</v>
      </c>
      <c r="J31">
        <f t="shared" si="42"/>
        <v>146</v>
      </c>
      <c r="K31">
        <f t="shared" si="31"/>
        <v>2.4455313472654512E-2</v>
      </c>
      <c r="L31">
        <f t="shared" si="32"/>
        <v>7.1142730102267673E-3</v>
      </c>
      <c r="M31">
        <f t="shared" si="33"/>
        <v>0.96843041351711867</v>
      </c>
      <c r="N31">
        <f t="shared" si="0"/>
        <v>6.6251667407736775E-2</v>
      </c>
      <c r="O31">
        <f t="shared" si="34"/>
        <v>1.8181818181818181E-2</v>
      </c>
      <c r="P31">
        <f t="shared" si="35"/>
        <v>0.125</v>
      </c>
      <c r="Q31">
        <f t="shared" si="36"/>
        <v>6.7033976124885222E-2</v>
      </c>
      <c r="R31">
        <f t="shared" si="37"/>
        <v>540.75498918009134</v>
      </c>
      <c r="S31">
        <f t="shared" si="38"/>
        <v>13.224332772301034</v>
      </c>
      <c r="T31">
        <f t="shared" si="39"/>
        <v>3.847078624669392</v>
      </c>
      <c r="U31">
        <f t="shared" si="40"/>
        <v>523.683577783121</v>
      </c>
      <c r="V31" s="12">
        <v>10681</v>
      </c>
      <c r="W31" s="1">
        <f t="shared" si="43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8"/>
        <v>235</v>
      </c>
      <c r="AB31" s="29">
        <f t="shared" si="3"/>
        <v>0.78943919108697691</v>
      </c>
      <c r="AC31" s="32">
        <f t="shared" si="4"/>
        <v>-201</v>
      </c>
      <c r="AD31" s="1">
        <f t="shared" si="44"/>
        <v>2249</v>
      </c>
      <c r="AE31" s="1">
        <f t="shared" si="49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0"/>
        <v>129</v>
      </c>
      <c r="AL31" s="2">
        <f t="shared" si="9"/>
        <v>7.2594259988745025E-2</v>
      </c>
      <c r="AM31" s="34">
        <f t="shared" si="10"/>
        <v>458.28324116374131</v>
      </c>
      <c r="AN31" s="14">
        <v>379</v>
      </c>
      <c r="AO31" s="2">
        <f t="shared" si="51"/>
        <v>20</v>
      </c>
      <c r="AP31" s="2">
        <f t="shared" si="45"/>
        <v>5.5710306406685284E-2</v>
      </c>
      <c r="AQ31" s="34">
        <f t="shared" si="11"/>
        <v>91.127674921856226</v>
      </c>
      <c r="AR31" s="14">
        <v>177</v>
      </c>
      <c r="AS31" s="2">
        <f t="shared" si="46"/>
        <v>10</v>
      </c>
      <c r="AT31" s="2">
        <f t="shared" si="12"/>
        <v>5.9880239520958112E-2</v>
      </c>
      <c r="AU31" s="34">
        <f t="shared" si="13"/>
        <v>42.558307285405149</v>
      </c>
      <c r="AV31" s="14">
        <v>91</v>
      </c>
      <c r="AW31">
        <f t="shared" si="47"/>
        <v>3</v>
      </c>
      <c r="AX31">
        <f t="shared" si="14"/>
        <v>3.4090909090909172E-2</v>
      </c>
      <c r="AY31" s="35">
        <f t="shared" si="15"/>
        <v>21.880259677807167</v>
      </c>
      <c r="AZ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A31" s="31">
        <f t="shared" si="16"/>
        <v>162</v>
      </c>
      <c r="BB31" s="51">
        <f t="shared" si="17"/>
        <v>6.7754077791718936E-2</v>
      </c>
      <c r="BC31" s="35">
        <f t="shared" si="18"/>
        <v>613.84948304880982</v>
      </c>
      <c r="BD31" s="45">
        <v>97</v>
      </c>
      <c r="BE31" s="48">
        <f t="shared" si="19"/>
        <v>10</v>
      </c>
      <c r="BF31" s="14">
        <v>905</v>
      </c>
      <c r="BG31" s="48">
        <f t="shared" si="20"/>
        <v>55</v>
      </c>
      <c r="BH31" s="14">
        <v>889</v>
      </c>
      <c r="BI31" s="48">
        <f t="shared" si="21"/>
        <v>54</v>
      </c>
      <c r="BJ31" s="14">
        <v>312</v>
      </c>
      <c r="BK31" s="48">
        <f t="shared" si="22"/>
        <v>24</v>
      </c>
      <c r="BL31" s="14">
        <v>46</v>
      </c>
      <c r="BM31" s="48">
        <f t="shared" si="23"/>
        <v>6</v>
      </c>
      <c r="BN31" s="17"/>
      <c r="BO31" s="24">
        <f t="shared" si="24"/>
        <v>0</v>
      </c>
      <c r="BP31" s="17"/>
      <c r="BQ31" s="24">
        <f t="shared" si="25"/>
        <v>0</v>
      </c>
      <c r="BR31" s="17"/>
      <c r="BS31" s="24">
        <f t="shared" si="26"/>
        <v>0</v>
      </c>
      <c r="BT31" s="17"/>
      <c r="BU31" s="24">
        <f t="shared" si="27"/>
        <v>0</v>
      </c>
      <c r="BV31" s="20"/>
      <c r="BW31" s="27">
        <f t="shared" si="28"/>
        <v>0</v>
      </c>
    </row>
    <row r="32" spans="1:75" x14ac:dyDescent="0.2">
      <c r="A32" s="3">
        <v>43929</v>
      </c>
      <c r="B32" s="22">
        <v>43929</v>
      </c>
      <c r="C32" s="10">
        <v>2528</v>
      </c>
      <c r="D32">
        <f t="shared" si="29"/>
        <v>279</v>
      </c>
      <c r="E32" s="10">
        <v>59</v>
      </c>
      <c r="F32">
        <f t="shared" si="41"/>
        <v>4</v>
      </c>
      <c r="G32" s="10">
        <v>16</v>
      </c>
      <c r="H32">
        <f t="shared" si="52"/>
        <v>0</v>
      </c>
      <c r="I32">
        <f t="shared" si="30"/>
        <v>2453</v>
      </c>
      <c r="J32">
        <f t="shared" si="42"/>
        <v>275</v>
      </c>
      <c r="K32">
        <f t="shared" si="31"/>
        <v>2.3338607594936708E-2</v>
      </c>
      <c r="L32">
        <f t="shared" si="32"/>
        <v>6.3291139240506328E-3</v>
      </c>
      <c r="M32">
        <f t="shared" si="33"/>
        <v>0.97033227848101267</v>
      </c>
      <c r="N32">
        <f t="shared" si="0"/>
        <v>0.11036392405063292</v>
      </c>
      <c r="O32">
        <f t="shared" si="34"/>
        <v>6.7796610169491525E-2</v>
      </c>
      <c r="P32">
        <f t="shared" si="35"/>
        <v>0</v>
      </c>
      <c r="Q32">
        <f t="shared" si="36"/>
        <v>0.11210762331838565</v>
      </c>
      <c r="R32">
        <f t="shared" si="37"/>
        <v>607.83842269776392</v>
      </c>
      <c r="S32">
        <f t="shared" si="38"/>
        <v>14.186102428468383</v>
      </c>
      <c r="T32">
        <f t="shared" si="39"/>
        <v>3.847078624669392</v>
      </c>
      <c r="U32">
        <f t="shared" si="40"/>
        <v>589.80524164462611</v>
      </c>
      <c r="V32" s="12">
        <v>11776</v>
      </c>
      <c r="W32" s="1">
        <f t="shared" si="43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8"/>
        <v>816</v>
      </c>
      <c r="AB32" s="29">
        <f t="shared" si="3"/>
        <v>0.78532608695652173</v>
      </c>
      <c r="AC32" s="32">
        <f t="shared" si="4"/>
        <v>581</v>
      </c>
      <c r="AD32" s="1">
        <f t="shared" si="44"/>
        <v>2528</v>
      </c>
      <c r="AE32" s="1">
        <f t="shared" si="49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0"/>
        <v>248</v>
      </c>
      <c r="AL32" s="2">
        <f t="shared" si="9"/>
        <v>0.13011542497376705</v>
      </c>
      <c r="AM32" s="34">
        <f t="shared" si="10"/>
        <v>517.91295984611691</v>
      </c>
      <c r="AN32" s="14"/>
      <c r="AO32" s="2">
        <f t="shared" si="51"/>
        <v>-379</v>
      </c>
      <c r="AP32" s="2">
        <f t="shared" si="45"/>
        <v>-1</v>
      </c>
      <c r="AQ32" s="34">
        <f t="shared" si="11"/>
        <v>0</v>
      </c>
      <c r="AR32" s="14">
        <v>194</v>
      </c>
      <c r="AS32" s="2">
        <f t="shared" si="46"/>
        <v>17</v>
      </c>
      <c r="AT32" s="2">
        <f t="shared" si="12"/>
        <v>9.6045197740112886E-2</v>
      </c>
      <c r="AU32" s="34">
        <f t="shared" si="13"/>
        <v>46.64582832411638</v>
      </c>
      <c r="AV32" s="14">
        <v>101</v>
      </c>
      <c r="AW32">
        <f t="shared" si="47"/>
        <v>10</v>
      </c>
      <c r="AX32">
        <f t="shared" si="14"/>
        <v>0.10989010989010994</v>
      </c>
      <c r="AY32" s="35">
        <f t="shared" si="15"/>
        <v>24.284683818225535</v>
      </c>
      <c r="AZ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A32" s="31">
        <f t="shared" si="16"/>
        <v>-104</v>
      </c>
      <c r="BB32" s="51">
        <f t="shared" si="17"/>
        <v>-4.0736388562475523E-2</v>
      </c>
      <c r="BC32" s="35">
        <f t="shared" si="18"/>
        <v>588.84347198845876</v>
      </c>
      <c r="BD32" s="45">
        <v>107</v>
      </c>
      <c r="BE32" s="48">
        <f t="shared" si="19"/>
        <v>10</v>
      </c>
      <c r="BF32" s="14">
        <v>1035</v>
      </c>
      <c r="BG32" s="48">
        <f t="shared" si="20"/>
        <v>130</v>
      </c>
      <c r="BH32" s="14">
        <v>999</v>
      </c>
      <c r="BI32" s="48">
        <f t="shared" si="21"/>
        <v>110</v>
      </c>
      <c r="BJ32" s="14">
        <v>335</v>
      </c>
      <c r="BK32" s="48">
        <f t="shared" si="22"/>
        <v>23</v>
      </c>
      <c r="BL32" s="14">
        <v>52</v>
      </c>
      <c r="BM32" s="48">
        <f t="shared" si="23"/>
        <v>6</v>
      </c>
      <c r="BN32" s="17"/>
      <c r="BO32" s="24">
        <f t="shared" si="24"/>
        <v>0</v>
      </c>
      <c r="BP32" s="17"/>
      <c r="BQ32" s="24">
        <f t="shared" si="25"/>
        <v>0</v>
      </c>
      <c r="BR32" s="17"/>
      <c r="BS32" s="24">
        <f t="shared" si="26"/>
        <v>0</v>
      </c>
      <c r="BT32" s="17"/>
      <c r="BU32" s="24">
        <f t="shared" si="27"/>
        <v>0</v>
      </c>
      <c r="BV32" s="20"/>
      <c r="BW32" s="27">
        <f t="shared" si="28"/>
        <v>0</v>
      </c>
    </row>
    <row r="33" spans="1:75" x14ac:dyDescent="0.2">
      <c r="A33" s="3">
        <v>43930</v>
      </c>
      <c r="B33" s="22">
        <v>43930</v>
      </c>
      <c r="C33" s="10">
        <v>2752</v>
      </c>
      <c r="D33">
        <f t="shared" si="29"/>
        <v>224</v>
      </c>
      <c r="E33" s="10">
        <v>63</v>
      </c>
      <c r="F33">
        <f t="shared" si="41"/>
        <v>4</v>
      </c>
      <c r="G33" s="10">
        <v>16</v>
      </c>
      <c r="H33">
        <f t="shared" si="52"/>
        <v>0</v>
      </c>
      <c r="I33">
        <f t="shared" si="30"/>
        <v>2673</v>
      </c>
      <c r="J33">
        <f t="shared" si="42"/>
        <v>220</v>
      </c>
      <c r="K33">
        <f t="shared" si="31"/>
        <v>2.2892441860465115E-2</v>
      </c>
      <c r="L33">
        <f t="shared" si="32"/>
        <v>5.8139534883720929E-3</v>
      </c>
      <c r="M33">
        <f t="shared" si="33"/>
        <v>0.97129360465116277</v>
      </c>
      <c r="N33">
        <f t="shared" si="0"/>
        <v>8.1395348837209308E-2</v>
      </c>
      <c r="O33">
        <f t="shared" si="34"/>
        <v>6.3492063492063489E-2</v>
      </c>
      <c r="P33">
        <f t="shared" si="35"/>
        <v>0</v>
      </c>
      <c r="Q33">
        <f t="shared" si="36"/>
        <v>8.2304526748971193E-2</v>
      </c>
      <c r="R33">
        <f t="shared" si="37"/>
        <v>661.69752344313542</v>
      </c>
      <c r="S33">
        <f t="shared" si="38"/>
        <v>15.147872084635731</v>
      </c>
      <c r="T33">
        <f t="shared" si="39"/>
        <v>3.847078624669392</v>
      </c>
      <c r="U33">
        <f t="shared" si="40"/>
        <v>642.70257273383027</v>
      </c>
      <c r="V33" s="12">
        <v>12452</v>
      </c>
      <c r="W33" s="1">
        <f t="shared" si="43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8"/>
        <v>452</v>
      </c>
      <c r="AB33" s="29">
        <f t="shared" si="3"/>
        <v>0.77899132669450688</v>
      </c>
      <c r="AC33" s="32">
        <f t="shared" si="4"/>
        <v>-364</v>
      </c>
      <c r="AD33" s="1">
        <f t="shared" si="44"/>
        <v>2752</v>
      </c>
      <c r="AE33" s="1">
        <f t="shared" si="49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0"/>
        <v>213</v>
      </c>
      <c r="AL33" s="2">
        <f t="shared" si="9"/>
        <v>9.8885793871866356E-2</v>
      </c>
      <c r="AM33" s="34">
        <f t="shared" si="10"/>
        <v>569.12719403702818</v>
      </c>
      <c r="AN33" s="14"/>
      <c r="AO33" s="2">
        <f t="shared" si="51"/>
        <v>0</v>
      </c>
      <c r="AP33" s="2">
        <f t="shared" si="45"/>
        <v>-1</v>
      </c>
      <c r="AQ33" s="34">
        <f t="shared" si="11"/>
        <v>0</v>
      </c>
      <c r="AR33" s="14">
        <v>196</v>
      </c>
      <c r="AS33" s="2">
        <f t="shared" si="46"/>
        <v>2</v>
      </c>
      <c r="AT33" s="2">
        <f t="shared" si="12"/>
        <v>1.0309278350515427E-2</v>
      </c>
      <c r="AU33" s="34">
        <f t="shared" si="13"/>
        <v>47.126713152200047</v>
      </c>
      <c r="AV33" s="14">
        <v>107</v>
      </c>
      <c r="AW33">
        <f t="shared" si="47"/>
        <v>6</v>
      </c>
      <c r="AX33">
        <f t="shared" si="14"/>
        <v>5.9405940594059459E-2</v>
      </c>
      <c r="AY33" s="35">
        <f t="shared" si="15"/>
        <v>25.727338302476557</v>
      </c>
      <c r="AZ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A33" s="31">
        <f t="shared" si="16"/>
        <v>221</v>
      </c>
      <c r="BB33" s="51">
        <f t="shared" si="17"/>
        <v>9.0240914659044602E-2</v>
      </c>
      <c r="BC33" s="35">
        <f t="shared" si="18"/>
        <v>641.98124549170473</v>
      </c>
      <c r="BD33" s="45">
        <v>124</v>
      </c>
      <c r="BE33" s="48">
        <f t="shared" si="19"/>
        <v>17</v>
      </c>
      <c r="BF33" s="14">
        <v>1139</v>
      </c>
      <c r="BG33" s="48">
        <f t="shared" si="20"/>
        <v>104</v>
      </c>
      <c r="BH33" s="14">
        <v>1076</v>
      </c>
      <c r="BI33" s="48">
        <f t="shared" si="21"/>
        <v>77</v>
      </c>
      <c r="BJ33" s="14">
        <v>356</v>
      </c>
      <c r="BK33" s="48">
        <f t="shared" si="22"/>
        <v>21</v>
      </c>
      <c r="BL33" s="14">
        <v>57</v>
      </c>
      <c r="BM33" s="48">
        <f t="shared" si="23"/>
        <v>5</v>
      </c>
      <c r="BN33" s="17"/>
      <c r="BO33" s="24">
        <f t="shared" si="24"/>
        <v>0</v>
      </c>
      <c r="BP33" s="17"/>
      <c r="BQ33" s="24">
        <f t="shared" si="25"/>
        <v>0</v>
      </c>
      <c r="BR33" s="17"/>
      <c r="BS33" s="24">
        <f t="shared" si="26"/>
        <v>0</v>
      </c>
      <c r="BT33" s="17"/>
      <c r="BU33" s="24">
        <f t="shared" si="27"/>
        <v>0</v>
      </c>
      <c r="BV33" s="20"/>
      <c r="BW33" s="27">
        <f t="shared" si="28"/>
        <v>0</v>
      </c>
    </row>
    <row r="34" spans="1:75" x14ac:dyDescent="0.2">
      <c r="A34" s="3">
        <v>43931</v>
      </c>
      <c r="B34" s="22">
        <v>43931</v>
      </c>
      <c r="C34" s="10">
        <v>2974</v>
      </c>
      <c r="D34">
        <f t="shared" si="29"/>
        <v>222</v>
      </c>
      <c r="E34" s="10">
        <v>66</v>
      </c>
      <c r="F34">
        <f t="shared" si="41"/>
        <v>3</v>
      </c>
      <c r="G34" s="10">
        <v>17</v>
      </c>
      <c r="H34">
        <f t="shared" si="52"/>
        <v>1</v>
      </c>
      <c r="I34">
        <f t="shared" si="30"/>
        <v>2891</v>
      </c>
      <c r="J34">
        <f t="shared" si="42"/>
        <v>218</v>
      </c>
      <c r="K34">
        <f t="shared" si="31"/>
        <v>2.219233355749832E-2</v>
      </c>
      <c r="L34">
        <f t="shared" si="32"/>
        <v>5.7162071284465365E-3</v>
      </c>
      <c r="M34">
        <f t="shared" si="33"/>
        <v>0.97209145931405516</v>
      </c>
      <c r="N34">
        <f t="shared" ref="N34:N65" si="53">+IFERROR(D34/C34,"")</f>
        <v>7.4646940147948884E-2</v>
      </c>
      <c r="O34">
        <f t="shared" si="34"/>
        <v>4.5454545454545456E-2</v>
      </c>
      <c r="P34">
        <f t="shared" si="35"/>
        <v>5.8823529411764705E-2</v>
      </c>
      <c r="Q34">
        <f t="shared" si="36"/>
        <v>7.5406433759944658E-2</v>
      </c>
      <c r="R34">
        <f t="shared" si="37"/>
        <v>715.0757393604232</v>
      </c>
      <c r="S34">
        <f t="shared" si="38"/>
        <v>15.869199326761242</v>
      </c>
      <c r="T34">
        <f t="shared" si="39"/>
        <v>4.0875210387112286</v>
      </c>
      <c r="U34">
        <f t="shared" si="40"/>
        <v>695.11901899495069</v>
      </c>
      <c r="V34" s="12">
        <v>13498</v>
      </c>
      <c r="W34" s="1">
        <f t="shared" si="43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8"/>
        <v>824</v>
      </c>
      <c r="AB34" s="29">
        <f t="shared" ref="AB34:AB65" si="54">IFERROR(Z34/V34,0)</f>
        <v>0.77967106237961181</v>
      </c>
      <c r="AC34" s="32">
        <f t="shared" si="4"/>
        <v>372</v>
      </c>
      <c r="AD34" s="1">
        <f t="shared" si="44"/>
        <v>2974</v>
      </c>
      <c r="AE34" s="1">
        <f t="shared" si="49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5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0"/>
        <v>212</v>
      </c>
      <c r="AL34" s="2">
        <f t="shared" ref="AL34:AL65" si="56">IFERROR(AJ34/AJ33,0)-1</f>
        <v>8.9564850021123688E-2</v>
      </c>
      <c r="AM34" s="34">
        <f t="shared" si="10"/>
        <v>620.10098581389764</v>
      </c>
      <c r="AN34" s="14">
        <v>530</v>
      </c>
      <c r="AO34" s="2">
        <f t="shared" si="51"/>
        <v>530</v>
      </c>
      <c r="AP34" s="2">
        <f t="shared" si="45"/>
        <v>-1</v>
      </c>
      <c r="AQ34" s="34">
        <f t="shared" si="11"/>
        <v>127.43447944217361</v>
      </c>
      <c r="AR34" s="14">
        <v>200</v>
      </c>
      <c r="AS34" s="2">
        <f t="shared" si="46"/>
        <v>4</v>
      </c>
      <c r="AT34" s="2">
        <f t="shared" ref="AT34:AT65" si="57">IFERROR(AR34/AR33,0)-1</f>
        <v>2.0408163265306145E-2</v>
      </c>
      <c r="AU34" s="34">
        <f t="shared" si="13"/>
        <v>48.088482808367395</v>
      </c>
      <c r="AV34" s="14">
        <v>104</v>
      </c>
      <c r="AW34">
        <f t="shared" si="47"/>
        <v>-3</v>
      </c>
      <c r="AX34">
        <f t="shared" ref="AX34:AX65" si="58">IFERROR(AV34/AV33,0)-1</f>
        <v>-2.8037383177570097E-2</v>
      </c>
      <c r="AY34" s="35">
        <f t="shared" si="15"/>
        <v>25.006011060351046</v>
      </c>
      <c r="AZ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A34" s="31">
        <f t="shared" si="16"/>
        <v>743</v>
      </c>
      <c r="BB34" s="51">
        <f t="shared" ref="BB34:BB65" si="59">IFERROR(AZ34/AZ33,0)-1</f>
        <v>0.27827715355805238</v>
      </c>
      <c r="BC34" s="35">
        <f t="shared" si="18"/>
        <v>820.62995912478971</v>
      </c>
      <c r="BD34" s="45">
        <v>135</v>
      </c>
      <c r="BE34" s="48">
        <f t="shared" si="19"/>
        <v>11</v>
      </c>
      <c r="BF34" s="14">
        <v>1249</v>
      </c>
      <c r="BG34" s="48">
        <f t="shared" si="20"/>
        <v>110</v>
      </c>
      <c r="BH34" s="14">
        <v>1151</v>
      </c>
      <c r="BI34" s="48">
        <f t="shared" si="21"/>
        <v>75</v>
      </c>
      <c r="BJ34" s="14">
        <v>380</v>
      </c>
      <c r="BK34" s="48">
        <f t="shared" si="22"/>
        <v>24</v>
      </c>
      <c r="BL34" s="14">
        <v>59</v>
      </c>
      <c r="BM34" s="48">
        <f t="shared" si="23"/>
        <v>2</v>
      </c>
      <c r="BN34" s="17"/>
      <c r="BO34" s="24">
        <f t="shared" si="24"/>
        <v>0</v>
      </c>
      <c r="BP34" s="17"/>
      <c r="BQ34" s="24">
        <f t="shared" si="25"/>
        <v>0</v>
      </c>
      <c r="BR34" s="17"/>
      <c r="BS34" s="24">
        <f t="shared" si="26"/>
        <v>0</v>
      </c>
      <c r="BT34" s="17"/>
      <c r="BU34" s="24">
        <f t="shared" si="27"/>
        <v>0</v>
      </c>
      <c r="BV34" s="20"/>
      <c r="BW34" s="27">
        <f t="shared" si="28"/>
        <v>0</v>
      </c>
    </row>
    <row r="35" spans="1:75" x14ac:dyDescent="0.2">
      <c r="A35" s="3">
        <v>43932</v>
      </c>
      <c r="B35" s="22">
        <v>43932</v>
      </c>
      <c r="C35" s="10">
        <v>3234</v>
      </c>
      <c r="D35">
        <f t="shared" si="29"/>
        <v>260</v>
      </c>
      <c r="E35" s="10">
        <v>74</v>
      </c>
      <c r="F35">
        <f t="shared" si="41"/>
        <v>8</v>
      </c>
      <c r="G35" s="10">
        <v>23</v>
      </c>
      <c r="H35">
        <f t="shared" si="52"/>
        <v>6</v>
      </c>
      <c r="I35">
        <f t="shared" si="30"/>
        <v>3137</v>
      </c>
      <c r="J35">
        <f t="shared" si="42"/>
        <v>246</v>
      </c>
      <c r="K35">
        <f t="shared" si="31"/>
        <v>2.2881880024737167E-2</v>
      </c>
      <c r="L35">
        <f t="shared" si="32"/>
        <v>7.1119356833642547E-3</v>
      </c>
      <c r="M35">
        <f t="shared" si="33"/>
        <v>0.97000618429189855</v>
      </c>
      <c r="N35">
        <f t="shared" si="53"/>
        <v>8.0395794681508967E-2</v>
      </c>
      <c r="O35">
        <f t="shared" si="34"/>
        <v>0.10810810810810811</v>
      </c>
      <c r="P35">
        <f t="shared" si="35"/>
        <v>0.2608695652173913</v>
      </c>
      <c r="Q35">
        <f t="shared" si="36"/>
        <v>7.8418871533312076E-2</v>
      </c>
      <c r="R35">
        <f t="shared" si="37"/>
        <v>777.59076701130084</v>
      </c>
      <c r="S35">
        <f t="shared" si="38"/>
        <v>17.792738639095937</v>
      </c>
      <c r="T35">
        <f t="shared" si="39"/>
        <v>5.5301755229622511</v>
      </c>
      <c r="U35">
        <f t="shared" si="40"/>
        <v>754.26785284924267</v>
      </c>
      <c r="V35" s="12">
        <v>14360</v>
      </c>
      <c r="W35" s="1">
        <f t="shared" si="43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8"/>
        <v>602</v>
      </c>
      <c r="AB35" s="29">
        <f t="shared" si="54"/>
        <v>0.77479108635097493</v>
      </c>
      <c r="AC35" s="32">
        <f t="shared" si="4"/>
        <v>-222</v>
      </c>
      <c r="AD35" s="1">
        <f t="shared" si="44"/>
        <v>3234</v>
      </c>
      <c r="AE35" s="1">
        <f t="shared" si="49"/>
        <v>260</v>
      </c>
      <c r="AF35" s="29">
        <f t="shared" si="5"/>
        <v>0.22520891364902507</v>
      </c>
      <c r="AG35" s="32">
        <f t="shared" si="6"/>
        <v>38</v>
      </c>
      <c r="AH35" s="34">
        <f t="shared" si="55"/>
        <v>0.30162412993039445</v>
      </c>
      <c r="AI35" s="34">
        <f t="shared" si="8"/>
        <v>777.59076701130084</v>
      </c>
      <c r="AJ35" s="14">
        <v>2817</v>
      </c>
      <c r="AK35" s="2">
        <f t="shared" si="50"/>
        <v>238</v>
      </c>
      <c r="AL35" s="2">
        <f t="shared" si="56"/>
        <v>9.2283830942225586E-2</v>
      </c>
      <c r="AM35" s="34">
        <f t="shared" si="10"/>
        <v>677.32628035585481</v>
      </c>
      <c r="AN35" s="14">
        <v>573</v>
      </c>
      <c r="AO35" s="2">
        <f t="shared" si="51"/>
        <v>43</v>
      </c>
      <c r="AP35" s="2">
        <f t="shared" si="45"/>
        <v>8.1132075471698206E-2</v>
      </c>
      <c r="AQ35" s="34">
        <f t="shared" si="11"/>
        <v>137.77350324597259</v>
      </c>
      <c r="AR35" s="14">
        <v>213</v>
      </c>
      <c r="AS35" s="2">
        <f t="shared" si="46"/>
        <v>13</v>
      </c>
      <c r="AT35" s="2">
        <f t="shared" si="57"/>
        <v>6.4999999999999947E-2</v>
      </c>
      <c r="AU35" s="34">
        <f t="shared" si="13"/>
        <v>51.214234190911277</v>
      </c>
      <c r="AV35" s="14">
        <v>102</v>
      </c>
      <c r="AW35">
        <f t="shared" si="47"/>
        <v>-2</v>
      </c>
      <c r="AX35">
        <f t="shared" si="58"/>
        <v>-1.9230769230769273E-2</v>
      </c>
      <c r="AY35" s="35">
        <f t="shared" si="15"/>
        <v>24.525126232267372</v>
      </c>
      <c r="AZ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A35" s="31">
        <f t="shared" si="16"/>
        <v>292</v>
      </c>
      <c r="BB35" s="51">
        <f t="shared" si="59"/>
        <v>8.5555230002930083E-2</v>
      </c>
      <c r="BC35" s="35">
        <f t="shared" si="18"/>
        <v>890.83914402500602</v>
      </c>
      <c r="BD35" s="45">
        <v>144</v>
      </c>
      <c r="BE35" s="48">
        <f t="shared" si="19"/>
        <v>9</v>
      </c>
      <c r="BF35" s="14">
        <v>1374</v>
      </c>
      <c r="BG35" s="48">
        <f t="shared" si="20"/>
        <v>125</v>
      </c>
      <c r="BH35" s="14">
        <v>1248</v>
      </c>
      <c r="BI35" s="48">
        <f t="shared" si="21"/>
        <v>97</v>
      </c>
      <c r="BJ35" s="14">
        <v>403</v>
      </c>
      <c r="BK35" s="48">
        <f t="shared" si="22"/>
        <v>23</v>
      </c>
      <c r="BL35" s="14">
        <v>65</v>
      </c>
      <c r="BM35" s="48">
        <f t="shared" si="23"/>
        <v>6</v>
      </c>
      <c r="BN35" s="17"/>
      <c r="BO35" s="24">
        <f t="shared" si="24"/>
        <v>0</v>
      </c>
      <c r="BP35" s="17"/>
      <c r="BQ35" s="24">
        <f t="shared" si="25"/>
        <v>0</v>
      </c>
      <c r="BR35" s="17"/>
      <c r="BS35" s="24">
        <f t="shared" si="26"/>
        <v>0</v>
      </c>
      <c r="BT35" s="17"/>
      <c r="BU35" s="24">
        <f t="shared" si="27"/>
        <v>0</v>
      </c>
      <c r="BV35" s="20"/>
      <c r="BW35" s="27">
        <f t="shared" si="28"/>
        <v>0</v>
      </c>
    </row>
    <row r="36" spans="1:75" x14ac:dyDescent="0.2">
      <c r="A36" s="3">
        <v>43933</v>
      </c>
      <c r="B36" s="22">
        <v>43933</v>
      </c>
      <c r="C36" s="10">
        <v>3400</v>
      </c>
      <c r="D36">
        <f t="shared" si="29"/>
        <v>166</v>
      </c>
      <c r="E36" s="10">
        <v>79</v>
      </c>
      <c r="F36">
        <f t="shared" ref="F36:F67" si="60">E36-E35</f>
        <v>5</v>
      </c>
      <c r="G36" s="10">
        <v>29</v>
      </c>
      <c r="H36">
        <f t="shared" si="52"/>
        <v>6</v>
      </c>
      <c r="I36">
        <f t="shared" si="30"/>
        <v>3292</v>
      </c>
      <c r="J36">
        <f t="shared" si="42"/>
        <v>155</v>
      </c>
      <c r="K36">
        <f t="shared" si="31"/>
        <v>2.3235294117647059E-2</v>
      </c>
      <c r="L36">
        <f t="shared" si="32"/>
        <v>8.5294117647058826E-3</v>
      </c>
      <c r="M36">
        <f t="shared" si="33"/>
        <v>0.96823529411764708</v>
      </c>
      <c r="N36">
        <f t="shared" si="53"/>
        <v>4.8823529411764703E-2</v>
      </c>
      <c r="O36">
        <f t="shared" si="34"/>
        <v>6.3291139240506333E-2</v>
      </c>
      <c r="P36">
        <f t="shared" si="35"/>
        <v>0.20689655172413793</v>
      </c>
      <c r="Q36">
        <f t="shared" si="36"/>
        <v>4.7083839611178617E-2</v>
      </c>
      <c r="R36">
        <f t="shared" si="37"/>
        <v>817.50420774224574</v>
      </c>
      <c r="S36">
        <f t="shared" si="38"/>
        <v>18.994950709305122</v>
      </c>
      <c r="T36">
        <f t="shared" si="39"/>
        <v>6.9728300072132727</v>
      </c>
      <c r="U36">
        <f t="shared" si="40"/>
        <v>791.53642702572733</v>
      </c>
      <c r="V36" s="12">
        <v>14985</v>
      </c>
      <c r="W36" s="1">
        <f t="shared" si="43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8"/>
        <v>459</v>
      </c>
      <c r="AB36" s="29">
        <f t="shared" si="54"/>
        <v>0.77310643977310645</v>
      </c>
      <c r="AC36" s="32">
        <f t="shared" si="4"/>
        <v>-143</v>
      </c>
      <c r="AD36" s="1">
        <f t="shared" si="44"/>
        <v>3400</v>
      </c>
      <c r="AE36" s="1">
        <f t="shared" si="49"/>
        <v>166</v>
      </c>
      <c r="AF36" s="29">
        <f t="shared" si="5"/>
        <v>0.22689356022689355</v>
      </c>
      <c r="AG36" s="32">
        <f t="shared" si="6"/>
        <v>-94</v>
      </c>
      <c r="AH36" s="34">
        <f t="shared" si="55"/>
        <v>0.2656</v>
      </c>
      <c r="AI36" s="34">
        <f t="shared" si="8"/>
        <v>817.50420774224574</v>
      </c>
      <c r="AJ36" s="14">
        <v>2955</v>
      </c>
      <c r="AK36" s="2">
        <f t="shared" si="50"/>
        <v>138</v>
      </c>
      <c r="AL36" s="2">
        <f t="shared" si="56"/>
        <v>4.8988285410010546E-2</v>
      </c>
      <c r="AM36" s="34">
        <f t="shared" si="10"/>
        <v>710.50733349362827</v>
      </c>
      <c r="AN36" s="14">
        <v>651</v>
      </c>
      <c r="AO36" s="2">
        <f t="shared" si="51"/>
        <v>78</v>
      </c>
      <c r="AP36" s="2">
        <f t="shared" si="45"/>
        <v>0.13612565445026181</v>
      </c>
      <c r="AQ36" s="34">
        <f t="shared" si="11"/>
        <v>156.52801154123588</v>
      </c>
      <c r="AR36" s="14">
        <v>223</v>
      </c>
      <c r="AS36" s="2">
        <f t="shared" si="46"/>
        <v>10</v>
      </c>
      <c r="AT36" s="2">
        <f t="shared" si="57"/>
        <v>4.6948356807511749E-2</v>
      </c>
      <c r="AU36" s="34">
        <f t="shared" si="13"/>
        <v>53.618658331329648</v>
      </c>
      <c r="AV36" s="14">
        <v>106</v>
      </c>
      <c r="AW36">
        <f t="shared" si="47"/>
        <v>4</v>
      </c>
      <c r="AX36">
        <f t="shared" si="58"/>
        <v>3.9215686274509887E-2</v>
      </c>
      <c r="AY36" s="35">
        <f t="shared" si="15"/>
        <v>25.48689588843472</v>
      </c>
      <c r="AZ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A36" s="31">
        <f t="shared" si="16"/>
        <v>230</v>
      </c>
      <c r="BB36" s="51">
        <f t="shared" si="59"/>
        <v>6.2078272604588314E-2</v>
      </c>
      <c r="BC36" s="35">
        <f t="shared" si="18"/>
        <v>946.14089925462861</v>
      </c>
      <c r="BD36" s="45">
        <v>156</v>
      </c>
      <c r="BE36" s="48">
        <f t="shared" si="19"/>
        <v>12</v>
      </c>
      <c r="BF36" s="14">
        <v>1456</v>
      </c>
      <c r="BG36" s="48">
        <f t="shared" si="20"/>
        <v>82</v>
      </c>
      <c r="BH36" s="14">
        <v>1299</v>
      </c>
      <c r="BI36" s="48">
        <f t="shared" si="21"/>
        <v>51</v>
      </c>
      <c r="BJ36" s="14">
        <v>420</v>
      </c>
      <c r="BK36" s="48">
        <f t="shared" si="22"/>
        <v>17</v>
      </c>
      <c r="BL36" s="14">
        <v>69</v>
      </c>
      <c r="BM36" s="48">
        <f t="shared" si="23"/>
        <v>4</v>
      </c>
      <c r="BN36" s="17"/>
      <c r="BO36" s="24">
        <f t="shared" si="24"/>
        <v>0</v>
      </c>
      <c r="BP36" s="17"/>
      <c r="BQ36" s="24">
        <f t="shared" si="25"/>
        <v>0</v>
      </c>
      <c r="BR36" s="17"/>
      <c r="BS36" s="24">
        <f t="shared" si="26"/>
        <v>0</v>
      </c>
      <c r="BT36" s="17"/>
      <c r="BU36" s="24">
        <f t="shared" si="27"/>
        <v>0</v>
      </c>
      <c r="BV36" s="20"/>
      <c r="BW36" s="27">
        <f t="shared" si="28"/>
        <v>0</v>
      </c>
    </row>
    <row r="37" spans="1:75" x14ac:dyDescent="0.2">
      <c r="A37" s="3">
        <v>43934</v>
      </c>
      <c r="B37" s="22">
        <v>43934</v>
      </c>
      <c r="C37" s="10">
        <v>3472</v>
      </c>
      <c r="D37">
        <f t="shared" si="29"/>
        <v>72</v>
      </c>
      <c r="E37" s="10">
        <v>87</v>
      </c>
      <c r="F37">
        <f t="shared" si="60"/>
        <v>8</v>
      </c>
      <c r="G37" s="10">
        <v>61</v>
      </c>
      <c r="H37">
        <v>0</v>
      </c>
      <c r="I37">
        <f t="shared" si="30"/>
        <v>3324</v>
      </c>
      <c r="J37">
        <f t="shared" si="42"/>
        <v>32</v>
      </c>
      <c r="K37">
        <f t="shared" si="31"/>
        <v>2.5057603686635944E-2</v>
      </c>
      <c r="L37">
        <f t="shared" si="32"/>
        <v>1.7569124423963134E-2</v>
      </c>
      <c r="M37">
        <f t="shared" si="33"/>
        <v>0.95737327188940091</v>
      </c>
      <c r="N37">
        <f t="shared" si="53"/>
        <v>2.0737327188940093E-2</v>
      </c>
      <c r="O37">
        <f t="shared" si="34"/>
        <v>9.1954022988505746E-2</v>
      </c>
      <c r="P37">
        <f t="shared" si="35"/>
        <v>0</v>
      </c>
      <c r="Q37">
        <f t="shared" si="36"/>
        <v>9.6269554753309269E-3</v>
      </c>
      <c r="R37">
        <f t="shared" si="37"/>
        <v>834.81606155325801</v>
      </c>
      <c r="S37">
        <f t="shared" si="38"/>
        <v>20.918490021639819</v>
      </c>
      <c r="T37">
        <f t="shared" si="39"/>
        <v>14.666987256552057</v>
      </c>
      <c r="U37">
        <f t="shared" si="40"/>
        <v>799.23058427506612</v>
      </c>
      <c r="V37" s="12">
        <v>15567</v>
      </c>
      <c r="W37" s="1">
        <f t="shared" si="43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8"/>
        <v>340</v>
      </c>
      <c r="AB37" s="29">
        <f t="shared" si="54"/>
        <v>0.76604355367122756</v>
      </c>
      <c r="AC37" s="32">
        <f t="shared" si="4"/>
        <v>-119</v>
      </c>
      <c r="AD37" s="1">
        <f t="shared" si="44"/>
        <v>3642</v>
      </c>
      <c r="AE37" s="1">
        <f t="shared" si="49"/>
        <v>242</v>
      </c>
      <c r="AF37" s="29">
        <f t="shared" si="5"/>
        <v>0.23395644632877241</v>
      </c>
      <c r="AG37" s="32">
        <f t="shared" si="6"/>
        <v>76</v>
      </c>
      <c r="AH37" s="34">
        <f t="shared" si="55"/>
        <v>0.41580756013745707</v>
      </c>
      <c r="AI37" s="34">
        <f t="shared" si="8"/>
        <v>875.69127194037037</v>
      </c>
      <c r="AJ37" s="14">
        <v>2983</v>
      </c>
      <c r="AK37" s="2">
        <f t="shared" si="50"/>
        <v>28</v>
      </c>
      <c r="AL37" s="2">
        <f t="shared" si="56"/>
        <v>9.4754653130286748E-3</v>
      </c>
      <c r="AM37" s="34">
        <f t="shared" si="10"/>
        <v>717.2397210867997</v>
      </c>
      <c r="AN37" s="14"/>
      <c r="AO37" s="2">
        <f t="shared" si="51"/>
        <v>-651</v>
      </c>
      <c r="AP37" s="2">
        <f t="shared" si="45"/>
        <v>-1</v>
      </c>
      <c r="AQ37" s="34">
        <f t="shared" si="11"/>
        <v>0</v>
      </c>
      <c r="AR37" s="14">
        <v>229</v>
      </c>
      <c r="AS37" s="2">
        <f t="shared" si="46"/>
        <v>6</v>
      </c>
      <c r="AT37" s="2">
        <f t="shared" si="57"/>
        <v>2.6905829596412634E-2</v>
      </c>
      <c r="AU37" s="34">
        <f t="shared" si="13"/>
        <v>55.061312815580671</v>
      </c>
      <c r="AV37" s="14">
        <v>105</v>
      </c>
      <c r="AW37">
        <f t="shared" si="47"/>
        <v>-1</v>
      </c>
      <c r="AX37">
        <f t="shared" si="58"/>
        <v>-9.4339622641509413E-3</v>
      </c>
      <c r="AY37" s="35">
        <f t="shared" si="15"/>
        <v>25.246453474392883</v>
      </c>
      <c r="AZ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A37" s="31">
        <f t="shared" si="16"/>
        <v>-618</v>
      </c>
      <c r="BB37" s="51">
        <f t="shared" si="59"/>
        <v>-0.15705209656925034</v>
      </c>
      <c r="BC37" s="35">
        <f t="shared" si="18"/>
        <v>797.54748737677335</v>
      </c>
      <c r="BD37" s="45">
        <v>159</v>
      </c>
      <c r="BE37" s="48">
        <f t="shared" si="19"/>
        <v>3</v>
      </c>
      <c r="BF37" s="14">
        <v>1502</v>
      </c>
      <c r="BG37" s="48">
        <f t="shared" si="20"/>
        <v>46</v>
      </c>
      <c r="BH37" s="14">
        <v>1308</v>
      </c>
      <c r="BI37" s="48">
        <f t="shared" si="21"/>
        <v>9</v>
      </c>
      <c r="BJ37" s="14">
        <v>429</v>
      </c>
      <c r="BK37" s="48">
        <f t="shared" si="22"/>
        <v>9</v>
      </c>
      <c r="BL37" s="14">
        <v>74</v>
      </c>
      <c r="BM37" s="48">
        <f t="shared" si="23"/>
        <v>5</v>
      </c>
      <c r="BN37" s="17"/>
      <c r="BO37" s="24">
        <f t="shared" si="24"/>
        <v>0</v>
      </c>
      <c r="BP37" s="17"/>
      <c r="BQ37" s="24">
        <f t="shared" si="25"/>
        <v>0</v>
      </c>
      <c r="BR37" s="17"/>
      <c r="BS37" s="24">
        <f t="shared" si="26"/>
        <v>0</v>
      </c>
      <c r="BT37" s="17"/>
      <c r="BU37" s="24">
        <f t="shared" si="27"/>
        <v>0</v>
      </c>
      <c r="BV37" s="20"/>
      <c r="BW37" s="27">
        <f t="shared" si="28"/>
        <v>0</v>
      </c>
    </row>
    <row r="38" spans="1:75" x14ac:dyDescent="0.2">
      <c r="A38" s="3">
        <v>43935</v>
      </c>
      <c r="B38" s="22">
        <v>43935</v>
      </c>
      <c r="C38" s="10">
        <v>3574</v>
      </c>
      <c r="D38">
        <f t="shared" si="29"/>
        <v>102</v>
      </c>
      <c r="E38" s="10">
        <v>94</v>
      </c>
      <c r="F38">
        <f t="shared" si="60"/>
        <v>7</v>
      </c>
      <c r="G38" s="10">
        <v>1881</v>
      </c>
      <c r="H38">
        <v>0</v>
      </c>
      <c r="I38">
        <f t="shared" si="30"/>
        <v>1599</v>
      </c>
      <c r="J38">
        <f t="shared" si="42"/>
        <v>-1725</v>
      </c>
      <c r="K38">
        <f t="shared" si="31"/>
        <v>2.6301063234471182E-2</v>
      </c>
      <c r="L38">
        <f t="shared" si="32"/>
        <v>0.52630106323447123</v>
      </c>
      <c r="M38">
        <f t="shared" si="33"/>
        <v>0.44739787353105764</v>
      </c>
      <c r="N38">
        <f t="shared" si="53"/>
        <v>2.8539451594851706E-2</v>
      </c>
      <c r="O38">
        <f t="shared" si="34"/>
        <v>7.4468085106382975E-2</v>
      </c>
      <c r="P38">
        <f t="shared" si="35"/>
        <v>0</v>
      </c>
      <c r="Q38">
        <f t="shared" si="36"/>
        <v>-1.0787992495309568</v>
      </c>
      <c r="R38">
        <f t="shared" si="37"/>
        <v>859.34118778552545</v>
      </c>
      <c r="S38">
        <f t="shared" si="38"/>
        <v>22.601586919932679</v>
      </c>
      <c r="T38">
        <f t="shared" si="39"/>
        <v>452.27218081269535</v>
      </c>
      <c r="U38">
        <f t="shared" si="40"/>
        <v>384.46742005289735</v>
      </c>
      <c r="V38" s="12">
        <v>16053</v>
      </c>
      <c r="W38" s="1">
        <f t="shared" si="43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8"/>
        <v>384</v>
      </c>
      <c r="AB38" s="29">
        <f t="shared" si="54"/>
        <v>0.76677256587553733</v>
      </c>
      <c r="AC38" s="32">
        <f t="shared" si="4"/>
        <v>44</v>
      </c>
      <c r="AD38" s="1">
        <f t="shared" si="44"/>
        <v>3744</v>
      </c>
      <c r="AE38" s="1">
        <f t="shared" si="49"/>
        <v>102</v>
      </c>
      <c r="AF38" s="29">
        <f t="shared" si="5"/>
        <v>0.23322743412446273</v>
      </c>
      <c r="AG38" s="32">
        <f t="shared" si="6"/>
        <v>-140</v>
      </c>
      <c r="AH38" s="34">
        <f t="shared" si="55"/>
        <v>0.20987654320987653</v>
      </c>
      <c r="AI38" s="34">
        <f t="shared" si="8"/>
        <v>900.2163981726377</v>
      </c>
      <c r="AJ38" s="14">
        <v>3101</v>
      </c>
      <c r="AK38" s="2">
        <f t="shared" si="50"/>
        <v>118</v>
      </c>
      <c r="AL38" s="2">
        <f t="shared" si="56"/>
        <v>3.9557492457257704E-2</v>
      </c>
      <c r="AM38" s="34">
        <f t="shared" si="10"/>
        <v>745.61192594373654</v>
      </c>
      <c r="AN38" s="14">
        <v>702</v>
      </c>
      <c r="AO38" s="2">
        <f t="shared" si="51"/>
        <v>702</v>
      </c>
      <c r="AP38" s="2">
        <f t="shared" si="45"/>
        <v>-1</v>
      </c>
      <c r="AQ38" s="34">
        <f t="shared" si="11"/>
        <v>168.79057465736958</v>
      </c>
      <c r="AR38" s="14">
        <v>230</v>
      </c>
      <c r="AS38" s="2">
        <f t="shared" si="46"/>
        <v>1</v>
      </c>
      <c r="AT38" s="2">
        <f t="shared" si="57"/>
        <v>4.366812227074135E-3</v>
      </c>
      <c r="AU38" s="34">
        <f t="shared" si="13"/>
        <v>55.301755229622508</v>
      </c>
      <c r="AV38" s="14">
        <v>106</v>
      </c>
      <c r="AW38">
        <f t="shared" si="47"/>
        <v>1</v>
      </c>
      <c r="AX38">
        <f t="shared" si="58"/>
        <v>9.52380952380949E-3</v>
      </c>
      <c r="AY38" s="35">
        <f t="shared" si="15"/>
        <v>25.48689588843472</v>
      </c>
      <c r="AZ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A38" s="31">
        <f t="shared" si="16"/>
        <v>822</v>
      </c>
      <c r="BB38" s="51">
        <f t="shared" si="59"/>
        <v>0.24781429002110333</v>
      </c>
      <c r="BC38" s="35">
        <f t="shared" si="18"/>
        <v>995.19115171916326</v>
      </c>
      <c r="BD38" s="45">
        <v>165</v>
      </c>
      <c r="BE38" s="48">
        <f t="shared" si="19"/>
        <v>6</v>
      </c>
      <c r="BF38" s="14">
        <v>1548</v>
      </c>
      <c r="BG38" s="48">
        <f t="shared" si="20"/>
        <v>46</v>
      </c>
      <c r="BH38" s="14">
        <v>1346</v>
      </c>
      <c r="BI38" s="48">
        <f t="shared" si="21"/>
        <v>38</v>
      </c>
      <c r="BJ38" s="14">
        <v>441</v>
      </c>
      <c r="BK38" s="48">
        <f t="shared" si="22"/>
        <v>12</v>
      </c>
      <c r="BL38" s="14">
        <v>74</v>
      </c>
      <c r="BM38" s="48">
        <f t="shared" si="23"/>
        <v>0</v>
      </c>
      <c r="BN38" s="17"/>
      <c r="BO38" s="24">
        <f t="shared" si="24"/>
        <v>0</v>
      </c>
      <c r="BP38" s="17"/>
      <c r="BQ38" s="24">
        <f t="shared" si="25"/>
        <v>0</v>
      </c>
      <c r="BR38" s="17"/>
      <c r="BS38" s="24">
        <f t="shared" si="26"/>
        <v>0</v>
      </c>
      <c r="BT38" s="17"/>
      <c r="BU38" s="24">
        <f t="shared" si="27"/>
        <v>0</v>
      </c>
      <c r="BV38" s="20"/>
      <c r="BW38" s="27">
        <f t="shared" si="28"/>
        <v>0</v>
      </c>
    </row>
    <row r="39" spans="1:75" x14ac:dyDescent="0.2">
      <c r="A39" s="3">
        <v>43936</v>
      </c>
      <c r="B39" s="22">
        <v>43936</v>
      </c>
      <c r="C39" s="10">
        <v>3751</v>
      </c>
      <c r="D39">
        <f t="shared" si="29"/>
        <v>177</v>
      </c>
      <c r="E39" s="10">
        <v>95</v>
      </c>
      <c r="F39">
        <f t="shared" si="60"/>
        <v>1</v>
      </c>
      <c r="G39" s="10">
        <v>1884</v>
      </c>
      <c r="H39">
        <f t="shared" ref="H39:H79" si="61">G39-G38</f>
        <v>3</v>
      </c>
      <c r="I39">
        <f t="shared" si="30"/>
        <v>1772</v>
      </c>
      <c r="J39">
        <f t="shared" si="42"/>
        <v>173</v>
      </c>
      <c r="K39">
        <f t="shared" si="31"/>
        <v>2.5326579578778992E-2</v>
      </c>
      <c r="L39">
        <f t="shared" si="32"/>
        <v>0.50226606238336446</v>
      </c>
      <c r="M39">
        <f t="shared" si="33"/>
        <v>0.47240735803785655</v>
      </c>
      <c r="N39">
        <f t="shared" si="53"/>
        <v>4.7187416688882967E-2</v>
      </c>
      <c r="O39">
        <f t="shared" si="34"/>
        <v>1.0526315789473684E-2</v>
      </c>
      <c r="P39">
        <f t="shared" si="35"/>
        <v>1.5923566878980893E-3</v>
      </c>
      <c r="Q39">
        <f t="shared" si="36"/>
        <v>9.7629796839729124E-2</v>
      </c>
      <c r="R39">
        <f t="shared" si="37"/>
        <v>901.89949507093058</v>
      </c>
      <c r="S39">
        <f t="shared" si="38"/>
        <v>22.842029333974516</v>
      </c>
      <c r="T39">
        <f t="shared" si="39"/>
        <v>452.99350805482089</v>
      </c>
      <c r="U39">
        <f t="shared" si="40"/>
        <v>426.06395768213514</v>
      </c>
      <c r="V39" s="12">
        <v>16854</v>
      </c>
      <c r="W39" s="1">
        <f t="shared" si="43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8"/>
        <v>608</v>
      </c>
      <c r="AB39" s="29">
        <f t="shared" si="54"/>
        <v>0.76640560104426247</v>
      </c>
      <c r="AC39" s="32">
        <f t="shared" si="4"/>
        <v>224</v>
      </c>
      <c r="AD39" s="1">
        <f t="shared" si="44"/>
        <v>3937</v>
      </c>
      <c r="AE39" s="1">
        <f t="shared" si="49"/>
        <v>193</v>
      </c>
      <c r="AF39" s="29">
        <f t="shared" si="5"/>
        <v>0.2335943989557375</v>
      </c>
      <c r="AG39" s="32">
        <f t="shared" si="6"/>
        <v>91</v>
      </c>
      <c r="AH39" s="34">
        <f t="shared" si="55"/>
        <v>0.24094881398252185</v>
      </c>
      <c r="AI39" s="34">
        <f t="shared" si="8"/>
        <v>946.62178408271222</v>
      </c>
      <c r="AJ39" s="14">
        <v>3240</v>
      </c>
      <c r="AK39" s="2">
        <f t="shared" si="50"/>
        <v>139</v>
      </c>
      <c r="AL39" s="2">
        <f t="shared" si="56"/>
        <v>4.4824250241857433E-2</v>
      </c>
      <c r="AM39" s="34">
        <f t="shared" si="10"/>
        <v>779.03342149555181</v>
      </c>
      <c r="AN39" s="14"/>
      <c r="AO39" s="2">
        <f t="shared" si="51"/>
        <v>-702</v>
      </c>
      <c r="AP39" s="2">
        <f t="shared" si="45"/>
        <v>-1</v>
      </c>
      <c r="AQ39" s="34">
        <f t="shared" si="11"/>
        <v>0</v>
      </c>
      <c r="AR39" s="14">
        <v>227</v>
      </c>
      <c r="AS39" s="2">
        <f t="shared" si="46"/>
        <v>-3</v>
      </c>
      <c r="AT39" s="2">
        <f t="shared" si="57"/>
        <v>-1.3043478260869601E-2</v>
      </c>
      <c r="AU39" s="34">
        <f t="shared" si="13"/>
        <v>54.580427987496996</v>
      </c>
      <c r="AV39" s="14">
        <v>106</v>
      </c>
      <c r="AW39">
        <f t="shared" si="47"/>
        <v>0</v>
      </c>
      <c r="AX39">
        <f t="shared" si="58"/>
        <v>0</v>
      </c>
      <c r="AY39" s="35">
        <f t="shared" si="15"/>
        <v>25.48689588843472</v>
      </c>
      <c r="AZ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A39" s="31">
        <f t="shared" si="16"/>
        <v>-566</v>
      </c>
      <c r="BB39" s="51">
        <f t="shared" si="59"/>
        <v>-0.13674800676491905</v>
      </c>
      <c r="BC39" s="35">
        <f t="shared" si="18"/>
        <v>859.10074537148353</v>
      </c>
      <c r="BD39" s="45">
        <v>173</v>
      </c>
      <c r="BE39" s="48">
        <f t="shared" si="19"/>
        <v>8</v>
      </c>
      <c r="BF39" s="14">
        <v>1622</v>
      </c>
      <c r="BG39" s="48">
        <f t="shared" si="20"/>
        <v>74</v>
      </c>
      <c r="BH39" s="14">
        <v>1416</v>
      </c>
      <c r="BI39" s="48">
        <f t="shared" si="21"/>
        <v>70</v>
      </c>
      <c r="BJ39" s="14">
        <v>462</v>
      </c>
      <c r="BK39" s="48">
        <f t="shared" si="22"/>
        <v>21</v>
      </c>
      <c r="BL39" s="14">
        <v>78</v>
      </c>
      <c r="BM39" s="48">
        <f t="shared" si="23"/>
        <v>4</v>
      </c>
      <c r="BN39" s="17"/>
      <c r="BO39" s="24">
        <f t="shared" si="24"/>
        <v>0</v>
      </c>
      <c r="BP39" s="17"/>
      <c r="BQ39" s="24">
        <f t="shared" si="25"/>
        <v>0</v>
      </c>
      <c r="BR39" s="17"/>
      <c r="BS39" s="24">
        <f t="shared" si="26"/>
        <v>0</v>
      </c>
      <c r="BT39" s="17"/>
      <c r="BU39" s="24">
        <f t="shared" si="27"/>
        <v>0</v>
      </c>
      <c r="BV39" s="20"/>
      <c r="BW39" s="27">
        <f t="shared" si="28"/>
        <v>0</v>
      </c>
    </row>
    <row r="40" spans="1:75" x14ac:dyDescent="0.2">
      <c r="A40" s="3">
        <v>43937</v>
      </c>
      <c r="B40" s="22">
        <v>43937</v>
      </c>
      <c r="C40" s="10">
        <v>4016</v>
      </c>
      <c r="D40">
        <f t="shared" si="29"/>
        <v>265</v>
      </c>
      <c r="E40" s="10">
        <v>103</v>
      </c>
      <c r="F40">
        <f t="shared" si="60"/>
        <v>8</v>
      </c>
      <c r="G40" s="10">
        <v>1907</v>
      </c>
      <c r="H40">
        <f t="shared" si="61"/>
        <v>23</v>
      </c>
      <c r="I40">
        <f t="shared" si="30"/>
        <v>2006</v>
      </c>
      <c r="J40">
        <f t="shared" si="42"/>
        <v>234</v>
      </c>
      <c r="K40">
        <f t="shared" si="31"/>
        <v>2.5647410358565739E-2</v>
      </c>
      <c r="L40">
        <f t="shared" si="32"/>
        <v>0.47485059760956178</v>
      </c>
      <c r="M40">
        <f t="shared" si="33"/>
        <v>0.49950199203187251</v>
      </c>
      <c r="N40">
        <f t="shared" si="53"/>
        <v>6.5986055776892427E-2</v>
      </c>
      <c r="O40">
        <f t="shared" si="34"/>
        <v>7.7669902912621352E-2</v>
      </c>
      <c r="P40">
        <f t="shared" si="35"/>
        <v>1.2060828526481384E-2</v>
      </c>
      <c r="Q40">
        <f t="shared" si="36"/>
        <v>0.11665004985044865</v>
      </c>
      <c r="R40">
        <f t="shared" si="37"/>
        <v>965.61673479201738</v>
      </c>
      <c r="S40">
        <f t="shared" si="38"/>
        <v>24.765568646309209</v>
      </c>
      <c r="T40">
        <f t="shared" si="39"/>
        <v>458.52368357778312</v>
      </c>
      <c r="U40">
        <f t="shared" si="40"/>
        <v>482.32748256792502</v>
      </c>
      <c r="V40" s="12">
        <v>17850</v>
      </c>
      <c r="W40" s="1">
        <f t="shared" si="43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8"/>
        <v>697</v>
      </c>
      <c r="AB40" s="29">
        <f t="shared" si="54"/>
        <v>0.76268907563025212</v>
      </c>
      <c r="AC40" s="32">
        <f t="shared" si="4"/>
        <v>89</v>
      </c>
      <c r="AD40" s="1">
        <f t="shared" si="44"/>
        <v>4236</v>
      </c>
      <c r="AE40" s="1">
        <f t="shared" si="49"/>
        <v>299</v>
      </c>
      <c r="AF40" s="29">
        <f t="shared" si="5"/>
        <v>0.23731092436974791</v>
      </c>
      <c r="AG40" s="32">
        <f t="shared" si="6"/>
        <v>106</v>
      </c>
      <c r="AH40" s="34">
        <f t="shared" si="55"/>
        <v>0.30020080321285142</v>
      </c>
      <c r="AI40" s="34">
        <f t="shared" si="8"/>
        <v>1018.5140658812215</v>
      </c>
      <c r="AJ40" s="14">
        <v>3483</v>
      </c>
      <c r="AK40" s="2">
        <f t="shared" si="50"/>
        <v>243</v>
      </c>
      <c r="AL40" s="2">
        <f t="shared" si="56"/>
        <v>7.4999999999999956E-2</v>
      </c>
      <c r="AM40" s="34">
        <f t="shared" si="10"/>
        <v>837.46092810771825</v>
      </c>
      <c r="AN40" s="14">
        <v>784</v>
      </c>
      <c r="AO40" s="2">
        <f t="shared" si="51"/>
        <v>784</v>
      </c>
      <c r="AP40" s="2">
        <f t="shared" si="45"/>
        <v>-1</v>
      </c>
      <c r="AQ40" s="34">
        <f t="shared" si="11"/>
        <v>188.50685260880019</v>
      </c>
      <c r="AR40" s="14">
        <v>227</v>
      </c>
      <c r="AS40" s="2">
        <f t="shared" si="46"/>
        <v>0</v>
      </c>
      <c r="AT40" s="2">
        <f t="shared" si="57"/>
        <v>0</v>
      </c>
      <c r="AU40" s="34">
        <f t="shared" si="13"/>
        <v>54.580427987496996</v>
      </c>
      <c r="AV40" s="14">
        <v>99</v>
      </c>
      <c r="AW40">
        <f t="shared" si="47"/>
        <v>-7</v>
      </c>
      <c r="AX40">
        <f t="shared" si="58"/>
        <v>-6.6037735849056589E-2</v>
      </c>
      <c r="AY40" s="35">
        <f t="shared" si="15"/>
        <v>23.803798990141861</v>
      </c>
      <c r="AZ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0" s="31">
        <f t="shared" si="16"/>
        <v>1020</v>
      </c>
      <c r="BB40" s="51">
        <f t="shared" si="59"/>
        <v>0.28547439126784213</v>
      </c>
      <c r="BC40" s="35">
        <f t="shared" si="18"/>
        <v>1104.3520076941572</v>
      </c>
      <c r="BD40" s="45">
        <v>181</v>
      </c>
      <c r="BE40" s="48">
        <f t="shared" si="19"/>
        <v>8</v>
      </c>
      <c r="BF40" s="14">
        <v>1739</v>
      </c>
      <c r="BG40" s="48">
        <f t="shared" si="20"/>
        <v>117</v>
      </c>
      <c r="BH40" s="14">
        <v>1522</v>
      </c>
      <c r="BI40" s="48">
        <f t="shared" si="21"/>
        <v>106</v>
      </c>
      <c r="BJ40" s="14">
        <v>489</v>
      </c>
      <c r="BK40" s="48">
        <f t="shared" si="22"/>
        <v>27</v>
      </c>
      <c r="BL40" s="14">
        <v>85</v>
      </c>
      <c r="BM40" s="48">
        <f t="shared" si="23"/>
        <v>7</v>
      </c>
      <c r="BN40" s="17"/>
      <c r="BO40" s="24">
        <f t="shared" si="24"/>
        <v>0</v>
      </c>
      <c r="BP40" s="17"/>
      <c r="BQ40" s="24">
        <f t="shared" si="25"/>
        <v>0</v>
      </c>
      <c r="BR40" s="17"/>
      <c r="BS40" s="24">
        <f t="shared" si="26"/>
        <v>0</v>
      </c>
      <c r="BT40" s="17"/>
      <c r="BU40" s="24">
        <f t="shared" si="27"/>
        <v>0</v>
      </c>
      <c r="BV40" s="20"/>
      <c r="BW40" s="27">
        <f t="shared" si="28"/>
        <v>0</v>
      </c>
    </row>
    <row r="41" spans="1:75" x14ac:dyDescent="0.2">
      <c r="A41" s="3">
        <v>43938</v>
      </c>
      <c r="B41" s="22">
        <v>43938</v>
      </c>
      <c r="C41" s="10">
        <v>4210</v>
      </c>
      <c r="D41">
        <f t="shared" si="29"/>
        <v>194</v>
      </c>
      <c r="E41" s="10">
        <v>109</v>
      </c>
      <c r="F41">
        <f t="shared" si="60"/>
        <v>6</v>
      </c>
      <c r="G41" s="10">
        <v>1931</v>
      </c>
      <c r="H41">
        <f t="shared" si="61"/>
        <v>24</v>
      </c>
      <c r="I41">
        <f t="shared" si="30"/>
        <v>2170</v>
      </c>
      <c r="J41">
        <f t="shared" si="42"/>
        <v>164</v>
      </c>
      <c r="K41">
        <f t="shared" si="31"/>
        <v>2.5890736342042756E-2</v>
      </c>
      <c r="L41">
        <f t="shared" si="32"/>
        <v>0.45866983372921616</v>
      </c>
      <c r="M41">
        <f t="shared" si="33"/>
        <v>0.51543942992874114</v>
      </c>
      <c r="N41">
        <f t="shared" si="53"/>
        <v>4.6080760095011879E-2</v>
      </c>
      <c r="O41">
        <f t="shared" si="34"/>
        <v>5.5045871559633031E-2</v>
      </c>
      <c r="P41">
        <f t="shared" si="35"/>
        <v>1.2428793371310202E-2</v>
      </c>
      <c r="Q41">
        <f t="shared" si="36"/>
        <v>7.5576036866359442E-2</v>
      </c>
      <c r="R41">
        <f t="shared" si="37"/>
        <v>1012.2625631161337</v>
      </c>
      <c r="S41">
        <f t="shared" si="38"/>
        <v>26.208223130560231</v>
      </c>
      <c r="T41">
        <f t="shared" si="39"/>
        <v>464.29430151478721</v>
      </c>
      <c r="U41">
        <f t="shared" si="40"/>
        <v>521.7600384707863</v>
      </c>
      <c r="V41" s="12">
        <v>18559</v>
      </c>
      <c r="W41" s="1">
        <f t="shared" si="43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8"/>
        <v>517</v>
      </c>
      <c r="AB41" s="29">
        <f t="shared" si="54"/>
        <v>0.76140955870467164</v>
      </c>
      <c r="AC41" s="32">
        <f t="shared" si="4"/>
        <v>-180</v>
      </c>
      <c r="AD41" s="1">
        <f t="shared" si="44"/>
        <v>4428</v>
      </c>
      <c r="AE41" s="1">
        <f t="shared" si="49"/>
        <v>192</v>
      </c>
      <c r="AF41" s="29">
        <f t="shared" si="5"/>
        <v>0.23859044129532841</v>
      </c>
      <c r="AG41" s="32">
        <f t="shared" si="6"/>
        <v>-107</v>
      </c>
      <c r="AH41" s="34">
        <f t="shared" si="55"/>
        <v>0.27080394922425954</v>
      </c>
      <c r="AI41" s="34">
        <f t="shared" si="8"/>
        <v>1064.6790093772543</v>
      </c>
      <c r="AJ41" s="14">
        <v>3631</v>
      </c>
      <c r="AK41" s="2">
        <f t="shared" si="50"/>
        <v>148</v>
      </c>
      <c r="AL41" s="2">
        <f t="shared" si="56"/>
        <v>4.2492104507608319E-2</v>
      </c>
      <c r="AM41" s="34">
        <f t="shared" si="10"/>
        <v>873.04640538591013</v>
      </c>
      <c r="AN41" s="14"/>
      <c r="AO41" s="2">
        <f t="shared" si="51"/>
        <v>-784</v>
      </c>
      <c r="AP41" s="2">
        <f t="shared" si="45"/>
        <v>-1</v>
      </c>
      <c r="AQ41" s="34">
        <f t="shared" si="11"/>
        <v>0</v>
      </c>
      <c r="AR41" s="14">
        <v>247</v>
      </c>
      <c r="AS41" s="2">
        <f t="shared" si="46"/>
        <v>20</v>
      </c>
      <c r="AT41" s="2">
        <f t="shared" si="57"/>
        <v>8.8105726872246715E-2</v>
      </c>
      <c r="AU41" s="34">
        <f t="shared" si="13"/>
        <v>59.389276268333738</v>
      </c>
      <c r="AV41" s="14">
        <v>94</v>
      </c>
      <c r="AW41">
        <f t="shared" si="47"/>
        <v>-5</v>
      </c>
      <c r="AX41">
        <f t="shared" si="58"/>
        <v>-5.0505050505050497E-2</v>
      </c>
      <c r="AY41" s="35">
        <f t="shared" si="15"/>
        <v>22.601586919932679</v>
      </c>
      <c r="AZ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A41" s="31">
        <f t="shared" si="16"/>
        <v>-621</v>
      </c>
      <c r="BB41" s="51">
        <f t="shared" si="59"/>
        <v>-0.13520574787720441</v>
      </c>
      <c r="BC41" s="35">
        <f t="shared" si="18"/>
        <v>955.03726857417655</v>
      </c>
      <c r="BD41" s="45">
        <v>198</v>
      </c>
      <c r="BE41" s="48">
        <f t="shared" si="19"/>
        <v>17</v>
      </c>
      <c r="BF41" s="14">
        <v>1830</v>
      </c>
      <c r="BG41" s="48">
        <f t="shared" si="20"/>
        <v>91</v>
      </c>
      <c r="BH41" s="14">
        <v>1591</v>
      </c>
      <c r="BI41" s="48">
        <f t="shared" si="21"/>
        <v>69</v>
      </c>
      <c r="BJ41" s="14">
        <v>503</v>
      </c>
      <c r="BK41" s="48">
        <f t="shared" si="22"/>
        <v>14</v>
      </c>
      <c r="BL41" s="14">
        <v>88</v>
      </c>
      <c r="BM41" s="48">
        <f t="shared" si="23"/>
        <v>3</v>
      </c>
      <c r="BN41" s="17"/>
      <c r="BO41" s="24">
        <f t="shared" si="24"/>
        <v>0</v>
      </c>
      <c r="BP41" s="17"/>
      <c r="BQ41" s="24">
        <f t="shared" si="25"/>
        <v>0</v>
      </c>
      <c r="BR41" s="17"/>
      <c r="BS41" s="24">
        <f t="shared" si="26"/>
        <v>0</v>
      </c>
      <c r="BT41" s="17"/>
      <c r="BU41" s="24">
        <f t="shared" si="27"/>
        <v>0</v>
      </c>
      <c r="BV41" s="20"/>
      <c r="BW41" s="27">
        <f t="shared" si="28"/>
        <v>0</v>
      </c>
    </row>
    <row r="42" spans="1:75" x14ac:dyDescent="0.2">
      <c r="A42" s="3">
        <v>43939</v>
      </c>
      <c r="B42" s="22">
        <v>43939</v>
      </c>
      <c r="C42" s="10">
        <v>4273</v>
      </c>
      <c r="D42">
        <f t="shared" si="29"/>
        <v>63</v>
      </c>
      <c r="E42" s="10">
        <v>116</v>
      </c>
      <c r="F42">
        <f t="shared" si="60"/>
        <v>7</v>
      </c>
      <c r="G42" s="10">
        <v>1949</v>
      </c>
      <c r="H42">
        <f t="shared" si="61"/>
        <v>18</v>
      </c>
      <c r="I42">
        <f t="shared" si="30"/>
        <v>2208</v>
      </c>
      <c r="J42">
        <f t="shared" si="42"/>
        <v>38</v>
      </c>
      <c r="K42">
        <f t="shared" si="31"/>
        <v>2.7147203369997659E-2</v>
      </c>
      <c r="L42">
        <f t="shared" si="32"/>
        <v>0.45611982213901242</v>
      </c>
      <c r="M42">
        <f t="shared" si="33"/>
        <v>0.51673297449098998</v>
      </c>
      <c r="N42">
        <f t="shared" si="53"/>
        <v>1.4743739761291832E-2</v>
      </c>
      <c r="O42">
        <f t="shared" si="34"/>
        <v>6.0344827586206899E-2</v>
      </c>
      <c r="P42">
        <f t="shared" si="35"/>
        <v>9.2355053873781432E-3</v>
      </c>
      <c r="Q42">
        <f t="shared" si="36"/>
        <v>1.7210144927536232E-2</v>
      </c>
      <c r="R42">
        <f t="shared" si="37"/>
        <v>1027.4104352007694</v>
      </c>
      <c r="S42">
        <f t="shared" si="38"/>
        <v>27.891320028853091</v>
      </c>
      <c r="T42">
        <f t="shared" si="39"/>
        <v>468.62226496754027</v>
      </c>
      <c r="U42">
        <f t="shared" si="40"/>
        <v>530.89685020437605</v>
      </c>
      <c r="V42" s="12">
        <v>19091</v>
      </c>
      <c r="W42" s="1">
        <f t="shared" si="43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8"/>
        <v>434</v>
      </c>
      <c r="AB42" s="29">
        <f t="shared" si="54"/>
        <v>0.76292493845267406</v>
      </c>
      <c r="AC42" s="32">
        <f t="shared" si="4"/>
        <v>-83</v>
      </c>
      <c r="AD42" s="1">
        <f t="shared" si="44"/>
        <v>4526</v>
      </c>
      <c r="AE42" s="1">
        <f t="shared" si="49"/>
        <v>98</v>
      </c>
      <c r="AF42" s="29">
        <f t="shared" si="5"/>
        <v>0.23707506154732597</v>
      </c>
      <c r="AG42" s="32">
        <f t="shared" si="6"/>
        <v>-94</v>
      </c>
      <c r="AH42" s="34">
        <f t="shared" si="55"/>
        <v>0.18421052631578946</v>
      </c>
      <c r="AI42" s="34">
        <f t="shared" si="8"/>
        <v>1088.2423659533542</v>
      </c>
      <c r="AJ42" s="14">
        <v>3664</v>
      </c>
      <c r="AK42" s="2">
        <f t="shared" si="50"/>
        <v>33</v>
      </c>
      <c r="AL42" s="2">
        <f t="shared" si="56"/>
        <v>9.0884053979620738E-3</v>
      </c>
      <c r="AM42" s="34">
        <f t="shared" si="10"/>
        <v>880.98100504929073</v>
      </c>
      <c r="AN42" s="14"/>
      <c r="AO42" s="2">
        <f t="shared" si="51"/>
        <v>0</v>
      </c>
      <c r="AP42" s="2">
        <f t="shared" si="45"/>
        <v>-1</v>
      </c>
      <c r="AQ42" s="34">
        <f t="shared" si="11"/>
        <v>0</v>
      </c>
      <c r="AR42" s="14">
        <v>254</v>
      </c>
      <c r="AS42" s="2">
        <f t="shared" si="46"/>
        <v>7</v>
      </c>
      <c r="AT42" s="2">
        <f t="shared" si="57"/>
        <v>2.8340080971659853E-2</v>
      </c>
      <c r="AU42" s="34">
        <f t="shared" si="13"/>
        <v>61.072373166626598</v>
      </c>
      <c r="AV42" s="14">
        <v>95</v>
      </c>
      <c r="AW42">
        <f t="shared" si="47"/>
        <v>1</v>
      </c>
      <c r="AX42">
        <f t="shared" si="58"/>
        <v>1.0638297872340496E-2</v>
      </c>
      <c r="AY42" s="35">
        <f t="shared" si="15"/>
        <v>22.842029333974516</v>
      </c>
      <c r="AZ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A42" s="31">
        <f t="shared" si="16"/>
        <v>41</v>
      </c>
      <c r="BB42" s="51">
        <f t="shared" si="59"/>
        <v>1.0322255790533807E-2</v>
      </c>
      <c r="BC42" s="35">
        <f t="shared" si="18"/>
        <v>964.89540754989184</v>
      </c>
      <c r="BD42" s="45">
        <v>205</v>
      </c>
      <c r="BE42" s="48">
        <f t="shared" si="19"/>
        <v>7</v>
      </c>
      <c r="BF42" s="14">
        <v>1857</v>
      </c>
      <c r="BG42" s="48">
        <f t="shared" si="20"/>
        <v>27</v>
      </c>
      <c r="BH42" s="14">
        <v>1608</v>
      </c>
      <c r="BI42" s="48">
        <f t="shared" si="21"/>
        <v>17</v>
      </c>
      <c r="BJ42" s="14">
        <v>512</v>
      </c>
      <c r="BK42" s="48">
        <f t="shared" si="22"/>
        <v>9</v>
      </c>
      <c r="BL42" s="14">
        <v>91</v>
      </c>
      <c r="BM42" s="48">
        <f t="shared" si="23"/>
        <v>3</v>
      </c>
      <c r="BN42" s="17"/>
      <c r="BO42" s="24">
        <f t="shared" si="24"/>
        <v>0</v>
      </c>
      <c r="BP42" s="17"/>
      <c r="BQ42" s="24">
        <f t="shared" si="25"/>
        <v>0</v>
      </c>
      <c r="BR42" s="17"/>
      <c r="BS42" s="24">
        <f t="shared" si="26"/>
        <v>0</v>
      </c>
      <c r="BT42" s="17"/>
      <c r="BU42" s="24">
        <f t="shared" si="27"/>
        <v>0</v>
      </c>
      <c r="BV42" s="20"/>
      <c r="BW42" s="27">
        <f t="shared" si="28"/>
        <v>0</v>
      </c>
    </row>
    <row r="43" spans="1:75" x14ac:dyDescent="0.2">
      <c r="A43" s="3">
        <v>43940</v>
      </c>
      <c r="B43" s="22">
        <v>43940</v>
      </c>
      <c r="C43" s="10">
        <v>4467</v>
      </c>
      <c r="D43">
        <f t="shared" si="29"/>
        <v>194</v>
      </c>
      <c r="E43" s="10">
        <v>120</v>
      </c>
      <c r="F43">
        <f t="shared" si="60"/>
        <v>4</v>
      </c>
      <c r="G43" s="10">
        <v>1974</v>
      </c>
      <c r="H43">
        <f t="shared" si="61"/>
        <v>25</v>
      </c>
      <c r="I43">
        <f t="shared" si="30"/>
        <v>2373</v>
      </c>
      <c r="J43">
        <f t="shared" si="42"/>
        <v>165</v>
      </c>
      <c r="K43">
        <f t="shared" si="31"/>
        <v>2.6863666890530557E-2</v>
      </c>
      <c r="L43">
        <f t="shared" si="32"/>
        <v>0.44190732034922769</v>
      </c>
      <c r="M43">
        <f t="shared" si="33"/>
        <v>0.53122901276024181</v>
      </c>
      <c r="N43">
        <f t="shared" si="53"/>
        <v>4.3429594806357733E-2</v>
      </c>
      <c r="O43">
        <f t="shared" si="34"/>
        <v>3.3333333333333333E-2</v>
      </c>
      <c r="P43">
        <f t="shared" si="35"/>
        <v>1.2664640324214792E-2</v>
      </c>
      <c r="Q43">
        <f t="shared" si="36"/>
        <v>6.9532237673830599E-2</v>
      </c>
      <c r="R43">
        <f t="shared" si="37"/>
        <v>1074.0562635248859</v>
      </c>
      <c r="S43">
        <f t="shared" si="38"/>
        <v>28.853089685020439</v>
      </c>
      <c r="T43">
        <f t="shared" si="39"/>
        <v>474.63332531858623</v>
      </c>
      <c r="U43">
        <f t="shared" si="40"/>
        <v>570.56984852127914</v>
      </c>
      <c r="V43" s="12">
        <v>20137</v>
      </c>
      <c r="W43" s="1">
        <f t="shared" si="43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8"/>
        <v>819</v>
      </c>
      <c r="AB43" s="29">
        <f t="shared" si="54"/>
        <v>0.76396682723345088</v>
      </c>
      <c r="AC43" s="32">
        <f t="shared" si="4"/>
        <v>385</v>
      </c>
      <c r="AD43" s="1">
        <f t="shared" si="44"/>
        <v>4753</v>
      </c>
      <c r="AE43" s="1">
        <f t="shared" si="49"/>
        <v>227</v>
      </c>
      <c r="AF43" s="29">
        <f t="shared" si="5"/>
        <v>0.23603317276654914</v>
      </c>
      <c r="AG43" s="32">
        <f t="shared" si="6"/>
        <v>129</v>
      </c>
      <c r="AH43" s="34">
        <f t="shared" si="55"/>
        <v>0.2170172084130019</v>
      </c>
      <c r="AI43" s="34">
        <f t="shared" si="8"/>
        <v>1142.8227939408512</v>
      </c>
      <c r="AJ43" s="14">
        <v>2010</v>
      </c>
      <c r="AK43" s="2">
        <f t="shared" si="50"/>
        <v>-1654</v>
      </c>
      <c r="AL43" s="2">
        <f t="shared" si="56"/>
        <v>-0.45141921397379914</v>
      </c>
      <c r="AM43" s="34">
        <f t="shared" si="10"/>
        <v>483.28925222409237</v>
      </c>
      <c r="AN43" s="14"/>
      <c r="AO43" s="2">
        <f t="shared" si="51"/>
        <v>0</v>
      </c>
      <c r="AP43" s="2">
        <f t="shared" si="45"/>
        <v>-1</v>
      </c>
      <c r="AQ43" s="34">
        <f t="shared" si="11"/>
        <v>0</v>
      </c>
      <c r="AR43" s="14">
        <v>259</v>
      </c>
      <c r="AS43" s="2">
        <f t="shared" si="46"/>
        <v>5</v>
      </c>
      <c r="AT43" s="2">
        <f t="shared" si="57"/>
        <v>1.9685039370078705E-2</v>
      </c>
      <c r="AU43" s="34">
        <f t="shared" si="13"/>
        <v>62.274585236835783</v>
      </c>
      <c r="AV43" s="14">
        <v>98</v>
      </c>
      <c r="AW43">
        <f t="shared" si="47"/>
        <v>3</v>
      </c>
      <c r="AX43">
        <f t="shared" si="58"/>
        <v>3.1578947368421151E-2</v>
      </c>
      <c r="AY43" s="35">
        <f t="shared" si="15"/>
        <v>23.563356576100023</v>
      </c>
      <c r="AZ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A43" s="31">
        <f t="shared" si="16"/>
        <v>-1646</v>
      </c>
      <c r="BB43" s="51">
        <f t="shared" si="59"/>
        <v>-0.41016695738848741</v>
      </c>
      <c r="BC43" s="35">
        <f t="shared" si="18"/>
        <v>569.12719403702818</v>
      </c>
      <c r="BD43" s="45">
        <v>217</v>
      </c>
      <c r="BE43" s="48">
        <f t="shared" si="19"/>
        <v>12</v>
      </c>
      <c r="BF43" s="14">
        <v>1954</v>
      </c>
      <c r="BG43" s="48">
        <f t="shared" si="20"/>
        <v>97</v>
      </c>
      <c r="BH43" s="14">
        <v>1663</v>
      </c>
      <c r="BI43" s="48">
        <f t="shared" si="21"/>
        <v>55</v>
      </c>
      <c r="BJ43" s="14">
        <v>537</v>
      </c>
      <c r="BK43" s="48">
        <f t="shared" si="22"/>
        <v>25</v>
      </c>
      <c r="BL43" s="14">
        <v>96</v>
      </c>
      <c r="BM43" s="48">
        <f t="shared" si="23"/>
        <v>5</v>
      </c>
      <c r="BN43" s="17"/>
      <c r="BO43" s="24">
        <f t="shared" si="24"/>
        <v>0</v>
      </c>
      <c r="BP43" s="17"/>
      <c r="BQ43" s="24">
        <f t="shared" si="25"/>
        <v>0</v>
      </c>
      <c r="BR43" s="17"/>
      <c r="BS43" s="24">
        <f t="shared" si="26"/>
        <v>0</v>
      </c>
      <c r="BT43" s="17"/>
      <c r="BU43" s="24">
        <f t="shared" si="27"/>
        <v>0</v>
      </c>
      <c r="BV43" s="20"/>
      <c r="BW43" s="27">
        <f t="shared" si="28"/>
        <v>0</v>
      </c>
    </row>
    <row r="44" spans="1:75" x14ac:dyDescent="0.2">
      <c r="A44" s="3">
        <v>43941</v>
      </c>
      <c r="B44" s="22">
        <v>43941</v>
      </c>
      <c r="C44" s="10">
        <v>4658</v>
      </c>
      <c r="D44">
        <f t="shared" si="29"/>
        <v>191</v>
      </c>
      <c r="E44" s="10">
        <v>126</v>
      </c>
      <c r="F44">
        <f t="shared" si="60"/>
        <v>6</v>
      </c>
      <c r="G44" s="10">
        <v>2013</v>
      </c>
      <c r="H44">
        <f t="shared" si="61"/>
        <v>39</v>
      </c>
      <c r="I44">
        <f t="shared" si="30"/>
        <v>2519</v>
      </c>
      <c r="J44">
        <f t="shared" si="42"/>
        <v>146</v>
      </c>
      <c r="K44">
        <f t="shared" si="31"/>
        <v>2.7050236152855303E-2</v>
      </c>
      <c r="L44">
        <f t="shared" si="32"/>
        <v>0.43215972520395018</v>
      </c>
      <c r="M44">
        <f t="shared" si="33"/>
        <v>0.54079003864319453</v>
      </c>
      <c r="N44">
        <f t="shared" si="53"/>
        <v>4.1004723057106056E-2</v>
      </c>
      <c r="O44">
        <f t="shared" si="34"/>
        <v>4.7619047619047616E-2</v>
      </c>
      <c r="P44">
        <f t="shared" si="35"/>
        <v>1.9374068554396422E-2</v>
      </c>
      <c r="Q44">
        <f t="shared" si="36"/>
        <v>5.7959507741167128E-2</v>
      </c>
      <c r="R44">
        <f t="shared" si="37"/>
        <v>1119.9807646068766</v>
      </c>
      <c r="S44">
        <f t="shared" si="38"/>
        <v>30.295744169271462</v>
      </c>
      <c r="T44">
        <f t="shared" si="39"/>
        <v>484.01057946621785</v>
      </c>
      <c r="U44">
        <f t="shared" si="40"/>
        <v>605.67444097138741</v>
      </c>
      <c r="V44" s="12">
        <v>20996</v>
      </c>
      <c r="W44" s="1">
        <f t="shared" si="43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8"/>
        <v>639</v>
      </c>
      <c r="AB44" s="29">
        <f t="shared" si="54"/>
        <v>0.76314536102114694</v>
      </c>
      <c r="AC44" s="32">
        <f t="shared" si="4"/>
        <v>-180</v>
      </c>
      <c r="AD44" s="1">
        <f t="shared" si="44"/>
        <v>4973</v>
      </c>
      <c r="AE44" s="1">
        <f t="shared" si="49"/>
        <v>220</v>
      </c>
      <c r="AF44" s="29">
        <f t="shared" si="5"/>
        <v>0.23685463897885312</v>
      </c>
      <c r="AG44" s="32">
        <f t="shared" si="6"/>
        <v>-7</v>
      </c>
      <c r="AH44" s="34">
        <f t="shared" si="55"/>
        <v>0.25611175785797441</v>
      </c>
      <c r="AI44" s="34">
        <f t="shared" si="8"/>
        <v>1195.7201250300554</v>
      </c>
      <c r="AJ44" s="14">
        <v>2133</v>
      </c>
      <c r="AK44" s="2">
        <f t="shared" si="50"/>
        <v>123</v>
      </c>
      <c r="AL44" s="2">
        <f t="shared" si="56"/>
        <v>6.119402985074629E-2</v>
      </c>
      <c r="AM44" s="34">
        <f t="shared" si="10"/>
        <v>512.86366915123835</v>
      </c>
      <c r="AN44" s="14"/>
      <c r="AO44" s="2">
        <f t="shared" si="51"/>
        <v>0</v>
      </c>
      <c r="AP44" s="2">
        <f t="shared" si="45"/>
        <v>-1</v>
      </c>
      <c r="AQ44" s="34">
        <f t="shared" si="11"/>
        <v>0</v>
      </c>
      <c r="AR44" s="14">
        <v>266</v>
      </c>
      <c r="AS44" s="2">
        <f t="shared" si="46"/>
        <v>7</v>
      </c>
      <c r="AT44" s="2">
        <f t="shared" si="57"/>
        <v>2.7027027027026973E-2</v>
      </c>
      <c r="AU44" s="34">
        <f t="shared" si="13"/>
        <v>63.957682135128643</v>
      </c>
      <c r="AV44" s="14">
        <v>98</v>
      </c>
      <c r="AW44">
        <f t="shared" si="47"/>
        <v>0</v>
      </c>
      <c r="AX44">
        <f t="shared" si="58"/>
        <v>0</v>
      </c>
      <c r="AY44" s="35">
        <f t="shared" si="15"/>
        <v>23.563356576100023</v>
      </c>
      <c r="AZ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A44" s="31">
        <f t="shared" si="16"/>
        <v>130</v>
      </c>
      <c r="BB44" s="51">
        <f t="shared" si="59"/>
        <v>5.4921841994085341E-2</v>
      </c>
      <c r="BC44" s="35">
        <f t="shared" si="18"/>
        <v>600.38470786246694</v>
      </c>
      <c r="BD44" s="45">
        <v>233</v>
      </c>
      <c r="BE44" s="48">
        <f t="shared" si="19"/>
        <v>16</v>
      </c>
      <c r="BF44" s="14">
        <v>2025</v>
      </c>
      <c r="BG44" s="48">
        <f t="shared" si="20"/>
        <v>71</v>
      </c>
      <c r="BH44" s="14">
        <v>1729</v>
      </c>
      <c r="BI44" s="48">
        <f t="shared" si="21"/>
        <v>66</v>
      </c>
      <c r="BJ44" s="14">
        <v>569</v>
      </c>
      <c r="BK44" s="48">
        <f t="shared" si="22"/>
        <v>32</v>
      </c>
      <c r="BL44" s="14">
        <v>102</v>
      </c>
      <c r="BM44" s="48">
        <f t="shared" si="23"/>
        <v>6</v>
      </c>
      <c r="BN44" s="17"/>
      <c r="BO44" s="24">
        <f t="shared" si="24"/>
        <v>0</v>
      </c>
      <c r="BP44" s="17"/>
      <c r="BQ44" s="24">
        <f t="shared" si="25"/>
        <v>0</v>
      </c>
      <c r="BR44" s="17"/>
      <c r="BS44" s="24">
        <f t="shared" si="26"/>
        <v>0</v>
      </c>
      <c r="BT44" s="17"/>
      <c r="BU44" s="24">
        <f t="shared" si="27"/>
        <v>0</v>
      </c>
      <c r="BV44" s="20"/>
      <c r="BW44" s="27">
        <f t="shared" si="28"/>
        <v>0</v>
      </c>
    </row>
    <row r="45" spans="1:75" x14ac:dyDescent="0.2">
      <c r="A45" s="3">
        <v>43942</v>
      </c>
      <c r="B45" s="22">
        <v>43942</v>
      </c>
      <c r="C45" s="10">
        <v>4821</v>
      </c>
      <c r="D45">
        <f t="shared" si="29"/>
        <v>163</v>
      </c>
      <c r="E45" s="10">
        <v>136</v>
      </c>
      <c r="F45">
        <f t="shared" si="60"/>
        <v>10</v>
      </c>
      <c r="G45" s="10">
        <v>2040</v>
      </c>
      <c r="H45">
        <f t="shared" si="61"/>
        <v>27</v>
      </c>
      <c r="I45">
        <f t="shared" si="30"/>
        <v>2645</v>
      </c>
      <c r="J45">
        <f t="shared" si="42"/>
        <v>126</v>
      </c>
      <c r="K45">
        <f t="shared" si="31"/>
        <v>2.8209914955403443E-2</v>
      </c>
      <c r="L45">
        <f t="shared" si="32"/>
        <v>0.42314872433105166</v>
      </c>
      <c r="M45">
        <f t="shared" si="33"/>
        <v>0.54864136071354486</v>
      </c>
      <c r="N45">
        <f t="shared" si="53"/>
        <v>3.3810412777432068E-2</v>
      </c>
      <c r="O45">
        <f t="shared" si="34"/>
        <v>7.3529411764705885E-2</v>
      </c>
      <c r="P45">
        <f t="shared" si="35"/>
        <v>1.3235294117647059E-2</v>
      </c>
      <c r="Q45">
        <f t="shared" si="36"/>
        <v>4.7637051039697544E-2</v>
      </c>
      <c r="R45">
        <f t="shared" si="37"/>
        <v>1159.1728780956962</v>
      </c>
      <c r="S45">
        <f t="shared" si="38"/>
        <v>32.700168309689829</v>
      </c>
      <c r="T45">
        <f t="shared" si="39"/>
        <v>490.50252464534748</v>
      </c>
      <c r="U45">
        <f t="shared" si="40"/>
        <v>635.97018514065883</v>
      </c>
      <c r="V45" s="12">
        <v>21902</v>
      </c>
      <c r="W45" s="1">
        <f t="shared" si="43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8"/>
        <v>708</v>
      </c>
      <c r="AB45" s="29">
        <f t="shared" si="54"/>
        <v>0.76390283992329466</v>
      </c>
      <c r="AC45" s="32">
        <f t="shared" si="4"/>
        <v>69</v>
      </c>
      <c r="AD45" s="1">
        <f t="shared" si="44"/>
        <v>5171</v>
      </c>
      <c r="AE45" s="1">
        <f t="shared" si="49"/>
        <v>198</v>
      </c>
      <c r="AF45" s="29">
        <f t="shared" si="5"/>
        <v>0.23609716007670534</v>
      </c>
      <c r="AG45" s="32">
        <f t="shared" si="6"/>
        <v>-22</v>
      </c>
      <c r="AH45" s="34">
        <f t="shared" si="55"/>
        <v>0.2185430463576159</v>
      </c>
      <c r="AI45" s="34">
        <f t="shared" si="8"/>
        <v>1243.327723010339</v>
      </c>
      <c r="AJ45" s="14">
        <v>4094</v>
      </c>
      <c r="AK45" s="2">
        <f t="shared" si="50"/>
        <v>1961</v>
      </c>
      <c r="AL45" s="2">
        <f t="shared" si="56"/>
        <v>0.91936240037505867</v>
      </c>
      <c r="AM45" s="34">
        <f t="shared" si="10"/>
        <v>984.37124308728062</v>
      </c>
      <c r="AN45" s="14"/>
      <c r="AO45" s="2">
        <f t="shared" si="51"/>
        <v>0</v>
      </c>
      <c r="AP45" s="2">
        <f t="shared" si="45"/>
        <v>-1</v>
      </c>
      <c r="AQ45" s="34">
        <f t="shared" si="11"/>
        <v>0</v>
      </c>
      <c r="AR45" s="14">
        <v>261</v>
      </c>
      <c r="AS45" s="2">
        <f t="shared" si="46"/>
        <v>-5</v>
      </c>
      <c r="AT45" s="2">
        <f t="shared" si="57"/>
        <v>-1.8796992481203034E-2</v>
      </c>
      <c r="AU45" s="34">
        <f t="shared" si="13"/>
        <v>62.755470064919457</v>
      </c>
      <c r="AV45" s="14">
        <v>94</v>
      </c>
      <c r="AW45">
        <f t="shared" si="47"/>
        <v>-4</v>
      </c>
      <c r="AX45">
        <f t="shared" si="58"/>
        <v>-4.081632653061229E-2</v>
      </c>
      <c r="AY45" s="35">
        <f t="shared" si="15"/>
        <v>22.601586919932679</v>
      </c>
      <c r="AZ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A45" s="31">
        <f t="shared" si="16"/>
        <v>1952</v>
      </c>
      <c r="BB45" s="51">
        <f t="shared" si="59"/>
        <v>0.78173808570284331</v>
      </c>
      <c r="BC45" s="35">
        <f t="shared" si="18"/>
        <v>1069.7283000721327</v>
      </c>
      <c r="BD45" s="45">
        <v>242</v>
      </c>
      <c r="BE45" s="48">
        <f t="shared" si="19"/>
        <v>9</v>
      </c>
      <c r="BF45" s="14">
        <v>2105</v>
      </c>
      <c r="BG45" s="48">
        <f t="shared" si="20"/>
        <v>80</v>
      </c>
      <c r="BH45" s="14">
        <v>1783</v>
      </c>
      <c r="BI45" s="48">
        <f t="shared" si="21"/>
        <v>54</v>
      </c>
      <c r="BJ45" s="14">
        <v>584</v>
      </c>
      <c r="BK45" s="48">
        <f t="shared" si="22"/>
        <v>15</v>
      </c>
      <c r="BL45" s="14">
        <v>107</v>
      </c>
      <c r="BM45" s="48">
        <f t="shared" si="23"/>
        <v>5</v>
      </c>
      <c r="BN45" s="17"/>
      <c r="BO45" s="24">
        <f t="shared" si="24"/>
        <v>0</v>
      </c>
      <c r="BP45" s="17"/>
      <c r="BQ45" s="24">
        <f t="shared" si="25"/>
        <v>0</v>
      </c>
      <c r="BR45" s="17"/>
      <c r="BS45" s="24">
        <f t="shared" si="26"/>
        <v>0</v>
      </c>
      <c r="BT45" s="17"/>
      <c r="BU45" s="24">
        <f t="shared" si="27"/>
        <v>0</v>
      </c>
      <c r="BV45" s="20"/>
      <c r="BW45" s="27">
        <f t="shared" si="28"/>
        <v>0</v>
      </c>
    </row>
    <row r="46" spans="1:75" x14ac:dyDescent="0.2">
      <c r="A46" s="3">
        <v>43943</v>
      </c>
      <c r="B46" s="22">
        <v>43943</v>
      </c>
      <c r="C46" s="10">
        <v>4992</v>
      </c>
      <c r="D46">
        <f t="shared" si="29"/>
        <v>171</v>
      </c>
      <c r="E46" s="10">
        <v>141</v>
      </c>
      <c r="F46">
        <f t="shared" si="60"/>
        <v>5</v>
      </c>
      <c r="G46" s="10">
        <v>2482</v>
      </c>
      <c r="H46">
        <f t="shared" si="61"/>
        <v>442</v>
      </c>
      <c r="I46">
        <f t="shared" si="30"/>
        <v>2369</v>
      </c>
      <c r="J46">
        <f t="shared" si="42"/>
        <v>-276</v>
      </c>
      <c r="K46">
        <f t="shared" si="31"/>
        <v>2.8245192307692308E-2</v>
      </c>
      <c r="L46">
        <f t="shared" si="32"/>
        <v>0.49719551282051283</v>
      </c>
      <c r="M46">
        <f t="shared" si="33"/>
        <v>0.47455929487179488</v>
      </c>
      <c r="N46">
        <f t="shared" si="53"/>
        <v>3.4254807692307696E-2</v>
      </c>
      <c r="O46">
        <f t="shared" si="34"/>
        <v>3.5460992907801421E-2</v>
      </c>
      <c r="P46">
        <f t="shared" si="35"/>
        <v>0.17808219178082191</v>
      </c>
      <c r="Q46">
        <f t="shared" si="36"/>
        <v>-0.11650485436893204</v>
      </c>
      <c r="R46">
        <f t="shared" si="37"/>
        <v>1200.2885308968503</v>
      </c>
      <c r="S46">
        <f t="shared" si="38"/>
        <v>33.902380379899014</v>
      </c>
      <c r="T46">
        <f t="shared" si="39"/>
        <v>596.77807165183947</v>
      </c>
      <c r="U46">
        <f t="shared" si="40"/>
        <v>569.60807886511179</v>
      </c>
      <c r="V46" s="12">
        <v>22702</v>
      </c>
      <c r="W46" s="1">
        <f t="shared" si="43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8"/>
        <v>611</v>
      </c>
      <c r="AB46" s="29">
        <f t="shared" si="54"/>
        <v>0.76389745396881337</v>
      </c>
      <c r="AC46" s="32">
        <f t="shared" si="4"/>
        <v>-97</v>
      </c>
      <c r="AD46" s="1">
        <f t="shared" si="44"/>
        <v>5360</v>
      </c>
      <c r="AE46" s="1">
        <f t="shared" si="49"/>
        <v>189</v>
      </c>
      <c r="AF46" s="29">
        <f t="shared" si="5"/>
        <v>0.23610254603118669</v>
      </c>
      <c r="AG46" s="32">
        <f t="shared" si="6"/>
        <v>-9</v>
      </c>
      <c r="AH46" s="34">
        <f t="shared" si="55"/>
        <v>0.23624999999999999</v>
      </c>
      <c r="AI46" s="34">
        <f t="shared" si="8"/>
        <v>1288.7713392642463</v>
      </c>
      <c r="AJ46" s="14">
        <v>4237</v>
      </c>
      <c r="AK46" s="2">
        <f t="shared" si="50"/>
        <v>143</v>
      </c>
      <c r="AL46" s="2">
        <f t="shared" si="56"/>
        <v>3.4929164631167575E-2</v>
      </c>
      <c r="AM46" s="34">
        <f t="shared" si="10"/>
        <v>1018.7545082952633</v>
      </c>
      <c r="AN46" s="14"/>
      <c r="AO46" s="2">
        <f t="shared" si="51"/>
        <v>0</v>
      </c>
      <c r="AP46" s="2">
        <f t="shared" si="45"/>
        <v>-1</v>
      </c>
      <c r="AQ46" s="34">
        <f t="shared" si="11"/>
        <v>0</v>
      </c>
      <c r="AR46" s="14">
        <v>259</v>
      </c>
      <c r="AS46" s="2">
        <f t="shared" si="46"/>
        <v>-2</v>
      </c>
      <c r="AT46" s="2">
        <f t="shared" si="57"/>
        <v>-7.6628352490420992E-3</v>
      </c>
      <c r="AU46" s="34">
        <f t="shared" si="13"/>
        <v>62.274585236835783</v>
      </c>
      <c r="AV46" s="14">
        <v>97</v>
      </c>
      <c r="AW46">
        <f t="shared" si="47"/>
        <v>3</v>
      </c>
      <c r="AX46">
        <f t="shared" si="58"/>
        <v>3.1914893617021267E-2</v>
      </c>
      <c r="AY46" s="35">
        <f t="shared" si="15"/>
        <v>23.32291416205819</v>
      </c>
      <c r="AZ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6" s="31">
        <f t="shared" si="16"/>
        <v>144</v>
      </c>
      <c r="BB46" s="51">
        <f t="shared" si="59"/>
        <v>3.2366824005394479E-2</v>
      </c>
      <c r="BC46" s="35">
        <f t="shared" si="18"/>
        <v>1104.3520076941572</v>
      </c>
      <c r="BD46" s="45">
        <v>254</v>
      </c>
      <c r="BE46" s="48">
        <f t="shared" si="19"/>
        <v>12</v>
      </c>
      <c r="BF46" s="14">
        <v>2194</v>
      </c>
      <c r="BG46" s="48">
        <f t="shared" si="20"/>
        <v>89</v>
      </c>
      <c r="BH46" s="14">
        <v>1833</v>
      </c>
      <c r="BI46" s="48">
        <f t="shared" si="21"/>
        <v>50</v>
      </c>
      <c r="BJ46" s="14">
        <v>600</v>
      </c>
      <c r="BK46" s="48">
        <f t="shared" si="22"/>
        <v>16</v>
      </c>
      <c r="BL46" s="14">
        <v>111</v>
      </c>
      <c r="BM46" s="48">
        <f t="shared" si="23"/>
        <v>4</v>
      </c>
      <c r="BN46" s="17"/>
      <c r="BO46" s="24">
        <f t="shared" si="24"/>
        <v>0</v>
      </c>
      <c r="BP46" s="17"/>
      <c r="BQ46" s="24">
        <f t="shared" si="25"/>
        <v>0</v>
      </c>
      <c r="BR46" s="17"/>
      <c r="BS46" s="24">
        <f t="shared" si="26"/>
        <v>0</v>
      </c>
      <c r="BT46" s="17"/>
      <c r="BU46" s="24">
        <f t="shared" si="27"/>
        <v>0</v>
      </c>
      <c r="BV46" s="20"/>
      <c r="BW46" s="27">
        <f t="shared" si="28"/>
        <v>0</v>
      </c>
    </row>
    <row r="47" spans="1:75" x14ac:dyDescent="0.2">
      <c r="A47" s="3">
        <v>43944</v>
      </c>
      <c r="B47" s="22">
        <v>43944</v>
      </c>
      <c r="C47" s="10">
        <v>5166</v>
      </c>
      <c r="D47">
        <f t="shared" si="29"/>
        <v>174</v>
      </c>
      <c r="E47" s="10">
        <v>146</v>
      </c>
      <c r="F47">
        <f t="shared" si="60"/>
        <v>5</v>
      </c>
      <c r="G47" s="10">
        <v>2531</v>
      </c>
      <c r="H47">
        <f t="shared" si="61"/>
        <v>49</v>
      </c>
      <c r="I47">
        <f t="shared" si="30"/>
        <v>2489</v>
      </c>
      <c r="J47">
        <f t="shared" si="42"/>
        <v>120</v>
      </c>
      <c r="K47">
        <f t="shared" si="31"/>
        <v>2.8261711188540456E-2</v>
      </c>
      <c r="L47">
        <f t="shared" si="32"/>
        <v>0.48993418505613628</v>
      </c>
      <c r="M47">
        <f t="shared" si="33"/>
        <v>0.48180410375532329</v>
      </c>
      <c r="N47">
        <f t="shared" si="53"/>
        <v>3.3681765389082463E-2</v>
      </c>
      <c r="O47">
        <f t="shared" si="34"/>
        <v>3.4246575342465752E-2</v>
      </c>
      <c r="P47">
        <f t="shared" si="35"/>
        <v>1.9359936783879889E-2</v>
      </c>
      <c r="Q47">
        <f t="shared" si="36"/>
        <v>4.8212133386902369E-2</v>
      </c>
      <c r="R47">
        <f t="shared" si="37"/>
        <v>1242.12551094013</v>
      </c>
      <c r="S47">
        <f t="shared" si="38"/>
        <v>35.1045924501082</v>
      </c>
      <c r="T47">
        <f t="shared" si="39"/>
        <v>608.55974993988946</v>
      </c>
      <c r="U47">
        <f t="shared" si="40"/>
        <v>598.46116855013224</v>
      </c>
      <c r="V47" s="12">
        <v>23534</v>
      </c>
      <c r="W47" s="1">
        <f t="shared" si="43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8"/>
        <v>636</v>
      </c>
      <c r="AB47" s="29">
        <f t="shared" si="54"/>
        <v>0.76391603637290728</v>
      </c>
      <c r="AC47" s="32">
        <f t="shared" si="4"/>
        <v>25</v>
      </c>
      <c r="AD47" s="1">
        <f t="shared" si="44"/>
        <v>5556</v>
      </c>
      <c r="AE47" s="1">
        <f t="shared" si="49"/>
        <v>196</v>
      </c>
      <c r="AF47" s="29">
        <f t="shared" si="5"/>
        <v>0.23608396362709272</v>
      </c>
      <c r="AG47" s="32">
        <f t="shared" si="6"/>
        <v>7</v>
      </c>
      <c r="AH47" s="34">
        <f t="shared" si="55"/>
        <v>0.23557692307692307</v>
      </c>
      <c r="AI47" s="34">
        <f t="shared" si="8"/>
        <v>1335.8980524164463</v>
      </c>
      <c r="AJ47" s="14">
        <v>4393</v>
      </c>
      <c r="AK47" s="2">
        <f t="shared" si="50"/>
        <v>156</v>
      </c>
      <c r="AL47" s="2">
        <f t="shared" si="56"/>
        <v>3.681850365824868E-2</v>
      </c>
      <c r="AM47" s="34">
        <f t="shared" si="10"/>
        <v>1056.2635248857898</v>
      </c>
      <c r="AN47" s="14"/>
      <c r="AO47" s="2">
        <f t="shared" si="51"/>
        <v>0</v>
      </c>
      <c r="AP47" s="2">
        <f t="shared" si="45"/>
        <v>-1</v>
      </c>
      <c r="AQ47" s="34">
        <f t="shared" si="11"/>
        <v>0</v>
      </c>
      <c r="AR47" s="14">
        <v>263</v>
      </c>
      <c r="AS47" s="2">
        <f t="shared" si="46"/>
        <v>4</v>
      </c>
      <c r="AT47" s="2">
        <f t="shared" si="57"/>
        <v>1.5444015444015413E-2</v>
      </c>
      <c r="AU47" s="34">
        <f t="shared" si="13"/>
        <v>63.236354893003131</v>
      </c>
      <c r="AV47" s="14">
        <v>93</v>
      </c>
      <c r="AW47">
        <f t="shared" si="47"/>
        <v>-4</v>
      </c>
      <c r="AX47">
        <f t="shared" si="58"/>
        <v>-4.123711340206182E-2</v>
      </c>
      <c r="AY47" s="35">
        <f t="shared" si="15"/>
        <v>22.361144505890842</v>
      </c>
      <c r="AZ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A47" s="31">
        <f t="shared" si="16"/>
        <v>156</v>
      </c>
      <c r="BB47" s="51">
        <f t="shared" si="59"/>
        <v>3.3964728935336419E-2</v>
      </c>
      <c r="BC47" s="35">
        <f t="shared" si="18"/>
        <v>1141.8610242846839</v>
      </c>
      <c r="BD47" s="45">
        <v>277</v>
      </c>
      <c r="BE47" s="48">
        <f t="shared" si="19"/>
        <v>23</v>
      </c>
      <c r="BF47" s="14">
        <v>2280</v>
      </c>
      <c r="BG47" s="48">
        <f t="shared" si="20"/>
        <v>86</v>
      </c>
      <c r="BH47" s="14">
        <v>1885</v>
      </c>
      <c r="BI47" s="48">
        <f t="shared" si="21"/>
        <v>52</v>
      </c>
      <c r="BJ47" s="14">
        <v>608</v>
      </c>
      <c r="BK47" s="48">
        <f t="shared" si="22"/>
        <v>8</v>
      </c>
      <c r="BL47" s="14">
        <v>116</v>
      </c>
      <c r="BM47" s="48">
        <f t="shared" si="23"/>
        <v>5</v>
      </c>
      <c r="BN47" s="17"/>
      <c r="BO47" s="24">
        <f t="shared" si="24"/>
        <v>0</v>
      </c>
      <c r="BP47" s="17"/>
      <c r="BQ47" s="24">
        <f t="shared" si="25"/>
        <v>0</v>
      </c>
      <c r="BR47" s="17"/>
      <c r="BS47" s="24">
        <f t="shared" si="26"/>
        <v>0</v>
      </c>
      <c r="BT47" s="17"/>
      <c r="BU47" s="24">
        <f t="shared" si="27"/>
        <v>0</v>
      </c>
      <c r="BV47" s="20"/>
      <c r="BW47" s="27">
        <f t="shared" si="28"/>
        <v>0</v>
      </c>
    </row>
    <row r="48" spans="1:75" x14ac:dyDescent="0.2">
      <c r="A48" s="3">
        <v>43945</v>
      </c>
      <c r="B48" s="22">
        <v>43945</v>
      </c>
      <c r="C48" s="10">
        <v>5338</v>
      </c>
      <c r="D48">
        <f t="shared" si="29"/>
        <v>172</v>
      </c>
      <c r="E48" s="10">
        <v>154</v>
      </c>
      <c r="F48">
        <f t="shared" si="60"/>
        <v>8</v>
      </c>
      <c r="G48" s="10">
        <v>2546</v>
      </c>
      <c r="H48">
        <f t="shared" si="61"/>
        <v>15</v>
      </c>
      <c r="I48">
        <f t="shared" si="30"/>
        <v>2638</v>
      </c>
      <c r="J48">
        <f t="shared" si="42"/>
        <v>149</v>
      </c>
      <c r="K48">
        <f t="shared" si="31"/>
        <v>2.8849756463094792E-2</v>
      </c>
      <c r="L48">
        <f t="shared" si="32"/>
        <v>0.47695766204571</v>
      </c>
      <c r="M48">
        <f t="shared" si="33"/>
        <v>0.49419258149119522</v>
      </c>
      <c r="N48">
        <f t="shared" si="53"/>
        <v>3.2221805919820157E-2</v>
      </c>
      <c r="O48">
        <f t="shared" si="34"/>
        <v>5.1948051948051951E-2</v>
      </c>
      <c r="P48">
        <f t="shared" si="35"/>
        <v>5.8915946582875096E-3</v>
      </c>
      <c r="Q48">
        <f t="shared" si="36"/>
        <v>5.6482183472327523E-2</v>
      </c>
      <c r="R48">
        <f t="shared" si="37"/>
        <v>1283.4816061553258</v>
      </c>
      <c r="S48">
        <f t="shared" si="38"/>
        <v>37.028131762442897</v>
      </c>
      <c r="T48">
        <f t="shared" si="39"/>
        <v>612.16638615051693</v>
      </c>
      <c r="U48">
        <f t="shared" si="40"/>
        <v>634.28708824236594</v>
      </c>
      <c r="V48" s="12">
        <v>24304</v>
      </c>
      <c r="W48" s="1">
        <f t="shared" si="43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8"/>
        <v>587</v>
      </c>
      <c r="AB48" s="29">
        <f t="shared" si="54"/>
        <v>0.76386603028308098</v>
      </c>
      <c r="AC48" s="32">
        <f t="shared" si="4"/>
        <v>-49</v>
      </c>
      <c r="AD48" s="1">
        <f t="shared" si="44"/>
        <v>5739</v>
      </c>
      <c r="AE48" s="1">
        <f t="shared" si="49"/>
        <v>183</v>
      </c>
      <c r="AF48" s="29">
        <f t="shared" si="5"/>
        <v>0.23613396971691902</v>
      </c>
      <c r="AG48" s="32">
        <f t="shared" si="6"/>
        <v>-13</v>
      </c>
      <c r="AH48" s="34">
        <f t="shared" si="55"/>
        <v>0.23766233766233766</v>
      </c>
      <c r="AI48" s="34">
        <f t="shared" si="8"/>
        <v>1379.8990141861025</v>
      </c>
      <c r="AJ48" s="14">
        <v>4524</v>
      </c>
      <c r="AK48" s="2">
        <f t="shared" si="50"/>
        <v>131</v>
      </c>
      <c r="AL48" s="2">
        <f t="shared" si="56"/>
        <v>2.9820168449806506E-2</v>
      </c>
      <c r="AM48" s="34">
        <f t="shared" si="10"/>
        <v>1087.7614811252706</v>
      </c>
      <c r="AN48" s="14"/>
      <c r="AO48" s="2">
        <f t="shared" si="51"/>
        <v>0</v>
      </c>
      <c r="AP48" s="2">
        <f t="shared" si="45"/>
        <v>-1</v>
      </c>
      <c r="AQ48" s="34">
        <f t="shared" si="11"/>
        <v>0</v>
      </c>
      <c r="AR48" s="14">
        <v>254</v>
      </c>
      <c r="AS48" s="2">
        <f t="shared" si="46"/>
        <v>-9</v>
      </c>
      <c r="AT48" s="2">
        <f t="shared" si="57"/>
        <v>-3.4220532319391594E-2</v>
      </c>
      <c r="AU48" s="34">
        <f t="shared" si="13"/>
        <v>61.072373166626598</v>
      </c>
      <c r="AV48" s="14">
        <v>87</v>
      </c>
      <c r="AW48">
        <f t="shared" si="47"/>
        <v>-6</v>
      </c>
      <c r="AX48">
        <f t="shared" si="58"/>
        <v>-6.4516129032258118E-2</v>
      </c>
      <c r="AY48" s="35">
        <f t="shared" si="15"/>
        <v>20.918490021639819</v>
      </c>
      <c r="AZ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A48" s="31">
        <f t="shared" si="16"/>
        <v>116</v>
      </c>
      <c r="BB48" s="51">
        <f t="shared" si="59"/>
        <v>2.4426194988418581E-2</v>
      </c>
      <c r="BC48" s="35">
        <f t="shared" si="18"/>
        <v>1169.7523443135369</v>
      </c>
      <c r="BD48" s="45">
        <v>287</v>
      </c>
      <c r="BE48" s="48">
        <f t="shared" si="19"/>
        <v>10</v>
      </c>
      <c r="BF48" s="14">
        <v>2357</v>
      </c>
      <c r="BG48" s="48">
        <f t="shared" si="20"/>
        <v>77</v>
      </c>
      <c r="BH48" s="14">
        <v>1944</v>
      </c>
      <c r="BI48" s="48">
        <f t="shared" si="21"/>
        <v>59</v>
      </c>
      <c r="BJ48" s="14">
        <v>631</v>
      </c>
      <c r="BK48" s="48">
        <f t="shared" si="22"/>
        <v>23</v>
      </c>
      <c r="BL48" s="14">
        <v>119</v>
      </c>
      <c r="BM48" s="48">
        <f t="shared" si="23"/>
        <v>3</v>
      </c>
      <c r="BN48" s="17"/>
      <c r="BO48" s="24">
        <f t="shared" si="24"/>
        <v>0</v>
      </c>
      <c r="BP48" s="17"/>
      <c r="BQ48" s="24">
        <f t="shared" si="25"/>
        <v>0</v>
      </c>
      <c r="BR48" s="17"/>
      <c r="BS48" s="24">
        <f t="shared" si="26"/>
        <v>0</v>
      </c>
      <c r="BT48" s="17"/>
      <c r="BU48" s="24">
        <f t="shared" si="27"/>
        <v>0</v>
      </c>
      <c r="BV48" s="20"/>
      <c r="BW48" s="27">
        <f t="shared" si="28"/>
        <v>0</v>
      </c>
    </row>
    <row r="49" spans="1:75" x14ac:dyDescent="0.2">
      <c r="A49" s="3">
        <v>43946</v>
      </c>
      <c r="B49" s="22">
        <v>43946</v>
      </c>
      <c r="C49" s="10">
        <v>5538</v>
      </c>
      <c r="D49">
        <f t="shared" si="29"/>
        <v>200</v>
      </c>
      <c r="E49" s="10">
        <v>159</v>
      </c>
      <c r="F49">
        <f t="shared" si="60"/>
        <v>5</v>
      </c>
      <c r="G49" s="10">
        <v>2762</v>
      </c>
      <c r="H49">
        <f t="shared" si="61"/>
        <v>216</v>
      </c>
      <c r="I49">
        <f t="shared" si="30"/>
        <v>2617</v>
      </c>
      <c r="J49">
        <f t="shared" si="42"/>
        <v>-21</v>
      </c>
      <c r="K49">
        <f t="shared" si="31"/>
        <v>2.8710725893824486E-2</v>
      </c>
      <c r="L49">
        <f t="shared" si="32"/>
        <v>0.49873600577825927</v>
      </c>
      <c r="M49">
        <f t="shared" si="33"/>
        <v>0.47255326832791622</v>
      </c>
      <c r="N49">
        <f t="shared" si="53"/>
        <v>3.6114120621162878E-2</v>
      </c>
      <c r="O49">
        <f t="shared" si="34"/>
        <v>3.1446540880503145E-2</v>
      </c>
      <c r="P49">
        <f t="shared" si="35"/>
        <v>7.8204199855177403E-2</v>
      </c>
      <c r="Q49">
        <f t="shared" si="36"/>
        <v>-8.0244554833779139E-3</v>
      </c>
      <c r="R49">
        <f t="shared" si="37"/>
        <v>1331.5700889636933</v>
      </c>
      <c r="S49">
        <f t="shared" si="38"/>
        <v>38.230343832652082</v>
      </c>
      <c r="T49">
        <f t="shared" si="39"/>
        <v>664.10194758355374</v>
      </c>
      <c r="U49">
        <f t="shared" si="40"/>
        <v>629.23779754748739</v>
      </c>
      <c r="V49" s="12">
        <v>25400</v>
      </c>
      <c r="W49" s="1">
        <f t="shared" si="43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8"/>
        <v>835</v>
      </c>
      <c r="AB49" s="29">
        <f t="shared" si="54"/>
        <v>0.76377952755905509</v>
      </c>
      <c r="AC49" s="32">
        <f t="shared" si="4"/>
        <v>248</v>
      </c>
      <c r="AD49" s="1">
        <f t="shared" si="44"/>
        <v>6000</v>
      </c>
      <c r="AE49" s="1">
        <f t="shared" si="49"/>
        <v>261</v>
      </c>
      <c r="AF49" s="29">
        <f t="shared" si="5"/>
        <v>0.23622047244094488</v>
      </c>
      <c r="AG49" s="32">
        <f t="shared" si="6"/>
        <v>78</v>
      </c>
      <c r="AH49" s="34">
        <f t="shared" si="55"/>
        <v>0.23813868613138686</v>
      </c>
      <c r="AI49" s="34">
        <f t="shared" si="8"/>
        <v>1442.654484251022</v>
      </c>
      <c r="AJ49" s="14">
        <v>4696</v>
      </c>
      <c r="AK49" s="2">
        <f t="shared" si="50"/>
        <v>172</v>
      </c>
      <c r="AL49" s="2">
        <f t="shared" si="56"/>
        <v>3.8019451812555172E-2</v>
      </c>
      <c r="AM49" s="34">
        <f t="shared" si="10"/>
        <v>1129.1175763404665</v>
      </c>
      <c r="AN49" s="14"/>
      <c r="AO49" s="2">
        <f t="shared" si="51"/>
        <v>0</v>
      </c>
      <c r="AP49" s="2">
        <f t="shared" si="45"/>
        <v>-1</v>
      </c>
      <c r="AQ49" s="34">
        <f t="shared" si="11"/>
        <v>0</v>
      </c>
      <c r="AR49" s="14">
        <v>260</v>
      </c>
      <c r="AS49" s="2">
        <f t="shared" si="46"/>
        <v>6</v>
      </c>
      <c r="AT49" s="2">
        <f t="shared" si="57"/>
        <v>2.3622047244094446E-2</v>
      </c>
      <c r="AU49" s="34">
        <f t="shared" si="13"/>
        <v>62.51502765087762</v>
      </c>
      <c r="AV49" s="14">
        <v>85</v>
      </c>
      <c r="AW49">
        <f t="shared" si="47"/>
        <v>-2</v>
      </c>
      <c r="AX49">
        <f t="shared" si="58"/>
        <v>-2.2988505747126409E-2</v>
      </c>
      <c r="AY49" s="35">
        <f t="shared" si="15"/>
        <v>20.437605193556145</v>
      </c>
      <c r="AZ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A49" s="31">
        <f t="shared" si="16"/>
        <v>176</v>
      </c>
      <c r="BB49" s="51">
        <f t="shared" si="59"/>
        <v>3.617677286742027E-2</v>
      </c>
      <c r="BC49" s="35">
        <f t="shared" si="18"/>
        <v>1212.0702091849002</v>
      </c>
      <c r="BD49" s="45">
        <v>313</v>
      </c>
      <c r="BE49" s="48">
        <f t="shared" si="19"/>
        <v>26</v>
      </c>
      <c r="BF49" s="14">
        <v>2448</v>
      </c>
      <c r="BG49" s="48">
        <f t="shared" si="20"/>
        <v>91</v>
      </c>
      <c r="BH49" s="14">
        <v>2009</v>
      </c>
      <c r="BI49" s="48">
        <f t="shared" si="21"/>
        <v>65</v>
      </c>
      <c r="BJ49" s="14">
        <v>645</v>
      </c>
      <c r="BK49" s="48">
        <f t="shared" si="22"/>
        <v>14</v>
      </c>
      <c r="BL49" s="14">
        <v>123</v>
      </c>
      <c r="BM49" s="48">
        <f t="shared" si="23"/>
        <v>4</v>
      </c>
      <c r="BN49" s="17"/>
      <c r="BO49" s="24">
        <f t="shared" si="24"/>
        <v>0</v>
      </c>
      <c r="BP49" s="17"/>
      <c r="BQ49" s="24">
        <f t="shared" si="25"/>
        <v>0</v>
      </c>
      <c r="BR49" s="17"/>
      <c r="BS49" s="24">
        <f t="shared" si="26"/>
        <v>0</v>
      </c>
      <c r="BT49" s="17"/>
      <c r="BU49" s="24">
        <f t="shared" si="27"/>
        <v>0</v>
      </c>
      <c r="BV49" s="20"/>
      <c r="BW49" s="27">
        <f t="shared" si="28"/>
        <v>0</v>
      </c>
    </row>
    <row r="50" spans="1:75" x14ac:dyDescent="0.2">
      <c r="A50" s="3">
        <v>43947</v>
      </c>
      <c r="B50" s="22">
        <v>43947</v>
      </c>
      <c r="C50" s="10">
        <v>5779</v>
      </c>
      <c r="D50">
        <f t="shared" si="29"/>
        <v>241</v>
      </c>
      <c r="E50" s="10">
        <v>165</v>
      </c>
      <c r="F50">
        <f t="shared" si="60"/>
        <v>6</v>
      </c>
      <c r="G50" s="10">
        <v>2824</v>
      </c>
      <c r="H50">
        <f t="shared" si="61"/>
        <v>62</v>
      </c>
      <c r="I50">
        <f t="shared" si="30"/>
        <v>2790</v>
      </c>
      <c r="J50">
        <f t="shared" si="42"/>
        <v>173</v>
      </c>
      <c r="K50">
        <f t="shared" si="31"/>
        <v>2.8551652535040665E-2</v>
      </c>
      <c r="L50">
        <f t="shared" si="32"/>
        <v>0.48866585914518085</v>
      </c>
      <c r="M50">
        <f t="shared" si="33"/>
        <v>0.48278248831977849</v>
      </c>
      <c r="N50">
        <f t="shared" si="53"/>
        <v>4.1702716732998787E-2</v>
      </c>
      <c r="O50">
        <f t="shared" si="34"/>
        <v>3.6363636363636362E-2</v>
      </c>
      <c r="P50">
        <f t="shared" si="35"/>
        <v>2.1954674220963172E-2</v>
      </c>
      <c r="Q50">
        <f t="shared" si="36"/>
        <v>6.2007168458781362E-2</v>
      </c>
      <c r="R50">
        <f t="shared" si="37"/>
        <v>1389.516710747776</v>
      </c>
      <c r="S50">
        <f t="shared" si="38"/>
        <v>39.672998316903104</v>
      </c>
      <c r="T50">
        <f t="shared" si="39"/>
        <v>679.00937725414769</v>
      </c>
      <c r="U50">
        <f t="shared" si="40"/>
        <v>670.83433517672518</v>
      </c>
      <c r="V50" s="12">
        <v>26642</v>
      </c>
      <c r="W50" s="1">
        <f t="shared" si="43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8"/>
        <v>944</v>
      </c>
      <c r="AB50" s="29">
        <f t="shared" si="54"/>
        <v>0.76360633586067117</v>
      </c>
      <c r="AC50" s="32">
        <f t="shared" si="4"/>
        <v>109</v>
      </c>
      <c r="AD50" s="1">
        <f t="shared" si="44"/>
        <v>6298</v>
      </c>
      <c r="AE50" s="1">
        <f t="shared" si="49"/>
        <v>298</v>
      </c>
      <c r="AF50" s="29">
        <f t="shared" si="5"/>
        <v>0.23639366413932889</v>
      </c>
      <c r="AG50" s="32">
        <f t="shared" si="6"/>
        <v>37</v>
      </c>
      <c r="AH50" s="34">
        <f t="shared" si="55"/>
        <v>0.23993558776167473</v>
      </c>
      <c r="AI50" s="34">
        <f t="shared" si="8"/>
        <v>1514.3063236354894</v>
      </c>
      <c r="AJ50" s="14">
        <v>4906</v>
      </c>
      <c r="AK50" s="2">
        <f t="shared" si="50"/>
        <v>210</v>
      </c>
      <c r="AL50" s="2">
        <f t="shared" si="56"/>
        <v>4.4718909710391719E-2</v>
      </c>
      <c r="AM50" s="34">
        <f t="shared" si="10"/>
        <v>1179.6104832892522</v>
      </c>
      <c r="AN50" s="14"/>
      <c r="AO50" s="2">
        <f t="shared" si="51"/>
        <v>0</v>
      </c>
      <c r="AP50" s="2">
        <f t="shared" si="45"/>
        <v>-1</v>
      </c>
      <c r="AQ50" s="34">
        <f t="shared" si="11"/>
        <v>0</v>
      </c>
      <c r="AR50" s="14">
        <v>251</v>
      </c>
      <c r="AS50" s="2">
        <f t="shared" si="46"/>
        <v>-9</v>
      </c>
      <c r="AT50" s="2">
        <f t="shared" si="57"/>
        <v>-3.4615384615384603E-2</v>
      </c>
      <c r="AU50" s="34">
        <f t="shared" si="13"/>
        <v>60.351045924501086</v>
      </c>
      <c r="AV50" s="14">
        <v>88</v>
      </c>
      <c r="AW50">
        <f t="shared" si="47"/>
        <v>3</v>
      </c>
      <c r="AX50">
        <f t="shared" si="58"/>
        <v>3.529411764705892E-2</v>
      </c>
      <c r="AY50" s="35">
        <f t="shared" si="15"/>
        <v>21.158932435681656</v>
      </c>
      <c r="AZ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A50" s="31">
        <f t="shared" si="16"/>
        <v>204</v>
      </c>
      <c r="BB50" s="51">
        <f t="shared" si="59"/>
        <v>4.0468161079150855E-2</v>
      </c>
      <c r="BC50" s="35">
        <f t="shared" si="18"/>
        <v>1261.1204616494351</v>
      </c>
      <c r="BD50" s="45">
        <v>338</v>
      </c>
      <c r="BE50" s="48">
        <f t="shared" si="19"/>
        <v>25</v>
      </c>
      <c r="BF50" s="14">
        <v>2569</v>
      </c>
      <c r="BG50" s="48">
        <f t="shared" si="20"/>
        <v>121</v>
      </c>
      <c r="BH50" s="14">
        <v>2087</v>
      </c>
      <c r="BI50" s="48">
        <f t="shared" si="21"/>
        <v>78</v>
      </c>
      <c r="BJ50" s="14">
        <v>660</v>
      </c>
      <c r="BK50" s="48">
        <f t="shared" si="22"/>
        <v>15</v>
      </c>
      <c r="BL50" s="14">
        <v>125</v>
      </c>
      <c r="BM50" s="48">
        <f t="shared" si="23"/>
        <v>2</v>
      </c>
      <c r="BN50" s="17"/>
      <c r="BO50" s="24">
        <f t="shared" si="24"/>
        <v>0</v>
      </c>
      <c r="BP50" s="17"/>
      <c r="BQ50" s="24">
        <f t="shared" si="25"/>
        <v>0</v>
      </c>
      <c r="BR50" s="17"/>
      <c r="BS50" s="24">
        <f t="shared" si="26"/>
        <v>0</v>
      </c>
      <c r="BT50" s="17"/>
      <c r="BU50" s="24">
        <f t="shared" si="27"/>
        <v>0</v>
      </c>
      <c r="BV50" s="20"/>
      <c r="BW50" s="27">
        <f t="shared" si="28"/>
        <v>0</v>
      </c>
    </row>
    <row r="51" spans="1:75" x14ac:dyDescent="0.2">
      <c r="A51" s="3">
        <v>43948</v>
      </c>
      <c r="B51" s="22">
        <v>43948</v>
      </c>
      <c r="C51" s="10">
        <v>6021</v>
      </c>
      <c r="D51">
        <f t="shared" si="29"/>
        <v>242</v>
      </c>
      <c r="E51" s="10">
        <v>167</v>
      </c>
      <c r="F51">
        <f t="shared" si="60"/>
        <v>2</v>
      </c>
      <c r="G51" s="10">
        <v>2910</v>
      </c>
      <c r="H51">
        <f t="shared" si="61"/>
        <v>86</v>
      </c>
      <c r="I51">
        <f t="shared" si="30"/>
        <v>2944</v>
      </c>
      <c r="J51">
        <f t="shared" si="42"/>
        <v>154</v>
      </c>
      <c r="K51">
        <f t="shared" si="31"/>
        <v>2.7736256435808005E-2</v>
      </c>
      <c r="L51">
        <f t="shared" si="32"/>
        <v>0.48330842052815148</v>
      </c>
      <c r="M51">
        <f t="shared" si="33"/>
        <v>0.4889553230360405</v>
      </c>
      <c r="N51">
        <f t="shared" si="53"/>
        <v>4.0192659026739741E-2</v>
      </c>
      <c r="O51">
        <f t="shared" si="34"/>
        <v>1.1976047904191617E-2</v>
      </c>
      <c r="P51">
        <f t="shared" si="35"/>
        <v>2.9553264604810996E-2</v>
      </c>
      <c r="Q51">
        <f t="shared" si="36"/>
        <v>5.2309782608695655E-2</v>
      </c>
      <c r="R51">
        <f t="shared" si="37"/>
        <v>1447.7037749459005</v>
      </c>
      <c r="S51">
        <f t="shared" si="38"/>
        <v>40.153883144986779</v>
      </c>
      <c r="T51">
        <f t="shared" si="39"/>
        <v>699.68742486174563</v>
      </c>
      <c r="U51">
        <f t="shared" si="40"/>
        <v>707.86246693916814</v>
      </c>
      <c r="V51" s="12">
        <v>27834</v>
      </c>
      <c r="W51" s="1">
        <f t="shared" si="43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8"/>
        <v>856</v>
      </c>
      <c r="AB51" s="29">
        <f t="shared" si="54"/>
        <v>0.76165840339153557</v>
      </c>
      <c r="AC51" s="32">
        <f t="shared" si="4"/>
        <v>-88</v>
      </c>
      <c r="AD51" s="1">
        <f t="shared" si="44"/>
        <v>6634</v>
      </c>
      <c r="AE51" s="1">
        <f t="shared" si="49"/>
        <v>336</v>
      </c>
      <c r="AF51" s="29">
        <f t="shared" si="5"/>
        <v>0.23834159660846446</v>
      </c>
      <c r="AG51" s="32">
        <f t="shared" si="6"/>
        <v>38</v>
      </c>
      <c r="AH51" s="34">
        <f t="shared" si="55"/>
        <v>0.28187919463087246</v>
      </c>
      <c r="AI51" s="34">
        <f t="shared" si="8"/>
        <v>1595.0949747535467</v>
      </c>
      <c r="AJ51" s="14">
        <v>5044</v>
      </c>
      <c r="AK51" s="2">
        <f t="shared" si="50"/>
        <v>138</v>
      </c>
      <c r="AL51" s="2">
        <f t="shared" si="56"/>
        <v>2.8128821850794905E-2</v>
      </c>
      <c r="AM51" s="34">
        <f t="shared" si="10"/>
        <v>1212.7915364270257</v>
      </c>
      <c r="AN51" s="14"/>
      <c r="AO51" s="2">
        <f t="shared" si="51"/>
        <v>0</v>
      </c>
      <c r="AP51" s="2">
        <f t="shared" si="45"/>
        <v>-1</v>
      </c>
      <c r="AQ51" s="34">
        <f t="shared" si="11"/>
        <v>0</v>
      </c>
      <c r="AR51" s="14">
        <v>266</v>
      </c>
      <c r="AS51" s="2">
        <f t="shared" si="46"/>
        <v>15</v>
      </c>
      <c r="AT51" s="2">
        <f t="shared" si="57"/>
        <v>5.9760956175298752E-2</v>
      </c>
      <c r="AU51" s="34">
        <f t="shared" si="13"/>
        <v>63.957682135128643</v>
      </c>
      <c r="AV51" s="14">
        <v>89</v>
      </c>
      <c r="AW51">
        <f t="shared" si="47"/>
        <v>1</v>
      </c>
      <c r="AX51">
        <f t="shared" si="58"/>
        <v>1.1363636363636465E-2</v>
      </c>
      <c r="AY51" s="35">
        <f t="shared" si="15"/>
        <v>21.399374849723493</v>
      </c>
      <c r="AZ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A51" s="31">
        <f t="shared" si="16"/>
        <v>154</v>
      </c>
      <c r="BB51" s="51">
        <f t="shared" si="59"/>
        <v>2.9361296472831366E-2</v>
      </c>
      <c r="BC51" s="35">
        <f t="shared" si="18"/>
        <v>1298.148593411878</v>
      </c>
      <c r="BD51" s="45">
        <v>352</v>
      </c>
      <c r="BE51" s="48">
        <f t="shared" si="19"/>
        <v>14</v>
      </c>
      <c r="BF51" s="14">
        <v>2675</v>
      </c>
      <c r="BG51" s="48">
        <f t="shared" si="20"/>
        <v>106</v>
      </c>
      <c r="BH51" s="14">
        <v>2173</v>
      </c>
      <c r="BI51" s="48">
        <f t="shared" si="21"/>
        <v>86</v>
      </c>
      <c r="BJ51" s="14">
        <v>693</v>
      </c>
      <c r="BK51" s="48">
        <f t="shared" si="22"/>
        <v>33</v>
      </c>
      <c r="BL51" s="14">
        <v>128</v>
      </c>
      <c r="BM51" s="48">
        <f t="shared" si="23"/>
        <v>3</v>
      </c>
      <c r="BN51" s="17"/>
      <c r="BO51" s="24">
        <f t="shared" si="24"/>
        <v>0</v>
      </c>
      <c r="BP51" s="17"/>
      <c r="BQ51" s="24">
        <f t="shared" si="25"/>
        <v>0</v>
      </c>
      <c r="BR51" s="17"/>
      <c r="BS51" s="24">
        <f t="shared" si="26"/>
        <v>0</v>
      </c>
      <c r="BT51" s="17"/>
      <c r="BU51" s="24">
        <f t="shared" si="27"/>
        <v>0</v>
      </c>
      <c r="BV51" s="20"/>
      <c r="BW51" s="27">
        <f t="shared" si="28"/>
        <v>0</v>
      </c>
    </row>
    <row r="52" spans="1:75" x14ac:dyDescent="0.2">
      <c r="A52" s="3">
        <v>43949</v>
      </c>
      <c r="B52" s="22">
        <v>43949</v>
      </c>
      <c r="C52" s="10">
        <v>6200</v>
      </c>
      <c r="D52">
        <f t="shared" si="29"/>
        <v>179</v>
      </c>
      <c r="E52" s="10">
        <v>167</v>
      </c>
      <c r="F52">
        <f t="shared" si="60"/>
        <v>0</v>
      </c>
      <c r="G52" s="10">
        <v>2939</v>
      </c>
      <c r="H52">
        <f t="shared" si="61"/>
        <v>29</v>
      </c>
      <c r="I52">
        <f t="shared" si="30"/>
        <v>3094</v>
      </c>
      <c r="J52">
        <f t="shared" si="42"/>
        <v>150</v>
      </c>
      <c r="K52">
        <f t="shared" si="31"/>
        <v>2.6935483870967742E-2</v>
      </c>
      <c r="L52">
        <f t="shared" si="32"/>
        <v>0.47403225806451615</v>
      </c>
      <c r="M52">
        <f t="shared" si="33"/>
        <v>0.49903225806451612</v>
      </c>
      <c r="N52">
        <f t="shared" si="53"/>
        <v>2.8870967741935483E-2</v>
      </c>
      <c r="O52">
        <f t="shared" si="34"/>
        <v>0</v>
      </c>
      <c r="P52">
        <f t="shared" si="35"/>
        <v>9.8673018033344669E-3</v>
      </c>
      <c r="Q52">
        <f t="shared" si="36"/>
        <v>4.8480930833872012E-2</v>
      </c>
      <c r="R52">
        <f t="shared" si="37"/>
        <v>1490.7429670593895</v>
      </c>
      <c r="S52">
        <f t="shared" si="38"/>
        <v>40.153883144986779</v>
      </c>
      <c r="T52">
        <f t="shared" si="39"/>
        <v>706.66025486895887</v>
      </c>
      <c r="U52">
        <f t="shared" si="40"/>
        <v>743.92882904544365</v>
      </c>
      <c r="V52" s="12">
        <v>28795</v>
      </c>
      <c r="W52" s="1">
        <f t="shared" si="43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8"/>
        <v>734</v>
      </c>
      <c r="AB52" s="29">
        <f t="shared" si="54"/>
        <v>0.76172946692134047</v>
      </c>
      <c r="AC52" s="32">
        <f t="shared" si="4"/>
        <v>-122</v>
      </c>
      <c r="AD52" s="1">
        <f t="shared" si="44"/>
        <v>6861</v>
      </c>
      <c r="AE52" s="1">
        <f t="shared" si="49"/>
        <v>227</v>
      </c>
      <c r="AF52" s="29">
        <f t="shared" si="5"/>
        <v>0.2382705330786595</v>
      </c>
      <c r="AG52" s="32">
        <f t="shared" si="6"/>
        <v>-109</v>
      </c>
      <c r="AH52" s="34">
        <f t="shared" si="55"/>
        <v>0.23621227887617066</v>
      </c>
      <c r="AI52" s="34">
        <f t="shared" si="8"/>
        <v>1649.6754027410436</v>
      </c>
      <c r="AJ52" s="14">
        <v>5182</v>
      </c>
      <c r="AK52" s="2">
        <f t="shared" si="50"/>
        <v>138</v>
      </c>
      <c r="AL52" s="2">
        <f t="shared" si="56"/>
        <v>2.7359238699444788E-2</v>
      </c>
      <c r="AM52" s="34">
        <f t="shared" si="10"/>
        <v>1245.9725895647994</v>
      </c>
      <c r="AN52" s="14"/>
      <c r="AO52" s="2">
        <f t="shared" si="51"/>
        <v>0</v>
      </c>
      <c r="AP52" s="2">
        <f t="shared" si="45"/>
        <v>-1</v>
      </c>
      <c r="AQ52" s="34">
        <f t="shared" si="11"/>
        <v>0</v>
      </c>
      <c r="AR52" s="14">
        <v>270</v>
      </c>
      <c r="AS52" s="2">
        <f t="shared" si="46"/>
        <v>4</v>
      </c>
      <c r="AT52" s="2">
        <f t="shared" si="57"/>
        <v>1.5037593984962516E-2</v>
      </c>
      <c r="AU52" s="34">
        <f t="shared" si="13"/>
        <v>64.919451791295984</v>
      </c>
      <c r="AV52" s="14">
        <v>88</v>
      </c>
      <c r="AW52">
        <f t="shared" si="47"/>
        <v>-1</v>
      </c>
      <c r="AX52">
        <f t="shared" si="58"/>
        <v>-1.1235955056179803E-2</v>
      </c>
      <c r="AY52" s="35">
        <f t="shared" si="15"/>
        <v>21.158932435681656</v>
      </c>
      <c r="AZ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A52" s="31">
        <f t="shared" si="16"/>
        <v>141</v>
      </c>
      <c r="BB52" s="51">
        <f t="shared" si="59"/>
        <v>2.6115947397666206E-2</v>
      </c>
      <c r="BC52" s="35">
        <f t="shared" si="18"/>
        <v>1332.0509737917769</v>
      </c>
      <c r="BD52" s="45">
        <v>369</v>
      </c>
      <c r="BE52" s="48">
        <f t="shared" si="19"/>
        <v>17</v>
      </c>
      <c r="BF52" s="14">
        <v>2764</v>
      </c>
      <c r="BG52" s="48">
        <f t="shared" si="20"/>
        <v>89</v>
      </c>
      <c r="BH52" s="14">
        <v>2231</v>
      </c>
      <c r="BI52" s="48">
        <f t="shared" si="21"/>
        <v>58</v>
      </c>
      <c r="BJ52" s="14">
        <v>707</v>
      </c>
      <c r="BK52" s="48">
        <f t="shared" si="22"/>
        <v>14</v>
      </c>
      <c r="BL52" s="14">
        <v>129</v>
      </c>
      <c r="BM52" s="48">
        <f t="shared" si="23"/>
        <v>1</v>
      </c>
      <c r="BN52" s="17"/>
      <c r="BO52" s="24">
        <f t="shared" si="24"/>
        <v>0</v>
      </c>
      <c r="BP52" s="17"/>
      <c r="BQ52" s="24">
        <f t="shared" si="25"/>
        <v>0</v>
      </c>
      <c r="BR52" s="17"/>
      <c r="BS52" s="24">
        <f t="shared" si="26"/>
        <v>0</v>
      </c>
      <c r="BT52" s="17"/>
      <c r="BU52" s="24">
        <f t="shared" si="27"/>
        <v>0</v>
      </c>
      <c r="BV52" s="20"/>
      <c r="BW52" s="27">
        <f t="shared" si="28"/>
        <v>0</v>
      </c>
    </row>
    <row r="53" spans="1:75" x14ac:dyDescent="0.2">
      <c r="A53" s="3">
        <v>43950</v>
      </c>
      <c r="B53" s="22">
        <v>43950</v>
      </c>
      <c r="C53" s="10">
        <v>6378</v>
      </c>
      <c r="D53">
        <f t="shared" si="29"/>
        <v>178</v>
      </c>
      <c r="E53" s="10">
        <v>178</v>
      </c>
      <c r="F53">
        <f t="shared" si="60"/>
        <v>11</v>
      </c>
      <c r="G53" s="10">
        <v>3011</v>
      </c>
      <c r="H53">
        <f t="shared" si="61"/>
        <v>72</v>
      </c>
      <c r="I53">
        <f t="shared" si="30"/>
        <v>3189</v>
      </c>
      <c r="J53">
        <f t="shared" si="42"/>
        <v>95</v>
      </c>
      <c r="K53">
        <f t="shared" si="31"/>
        <v>2.7908435246158672E-2</v>
      </c>
      <c r="L53">
        <f t="shared" si="32"/>
        <v>0.47209156475384134</v>
      </c>
      <c r="M53">
        <f t="shared" si="33"/>
        <v>0.5</v>
      </c>
      <c r="N53">
        <f t="shared" si="53"/>
        <v>2.7908435246158672E-2</v>
      </c>
      <c r="O53">
        <f t="shared" si="34"/>
        <v>6.1797752808988762E-2</v>
      </c>
      <c r="P53">
        <f t="shared" si="35"/>
        <v>2.391232148787778E-2</v>
      </c>
      <c r="Q53">
        <f t="shared" si="36"/>
        <v>2.9789902790843526E-2</v>
      </c>
      <c r="R53">
        <f t="shared" si="37"/>
        <v>1533.5417167588364</v>
      </c>
      <c r="S53">
        <f t="shared" si="38"/>
        <v>42.798749699446986</v>
      </c>
      <c r="T53">
        <f t="shared" si="39"/>
        <v>723.97210867997114</v>
      </c>
      <c r="U53">
        <f t="shared" si="40"/>
        <v>766.7708583794182</v>
      </c>
      <c r="V53" s="12">
        <v>29837</v>
      </c>
      <c r="W53" s="1">
        <f t="shared" si="43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8"/>
        <v>833</v>
      </c>
      <c r="AB53" s="29">
        <f t="shared" si="54"/>
        <v>0.76304588262895068</v>
      </c>
      <c r="AC53" s="32">
        <f t="shared" si="4"/>
        <v>99</v>
      </c>
      <c r="AD53" s="1">
        <f t="shared" si="44"/>
        <v>7070</v>
      </c>
      <c r="AE53" s="1">
        <f t="shared" si="49"/>
        <v>209</v>
      </c>
      <c r="AF53" s="29">
        <f t="shared" si="5"/>
        <v>0.23695411737104938</v>
      </c>
      <c r="AG53" s="32">
        <f t="shared" si="6"/>
        <v>-18</v>
      </c>
      <c r="AH53" s="34">
        <f t="shared" si="55"/>
        <v>0.20057581573896352</v>
      </c>
      <c r="AI53" s="34">
        <f t="shared" si="8"/>
        <v>1699.9278672757875</v>
      </c>
      <c r="AJ53" s="14">
        <v>5306</v>
      </c>
      <c r="AK53" s="2">
        <f t="shared" si="50"/>
        <v>124</v>
      </c>
      <c r="AL53" s="2">
        <f t="shared" si="56"/>
        <v>2.3928984947896526E-2</v>
      </c>
      <c r="AM53" s="34">
        <f t="shared" si="10"/>
        <v>1275.787448905987</v>
      </c>
      <c r="AN53" s="14"/>
      <c r="AO53" s="2">
        <f t="shared" si="51"/>
        <v>0</v>
      </c>
      <c r="AP53" s="2">
        <f t="shared" si="45"/>
        <v>-1</v>
      </c>
      <c r="AQ53" s="34">
        <f t="shared" si="11"/>
        <v>0</v>
      </c>
      <c r="AR53" s="14">
        <v>275</v>
      </c>
      <c r="AS53" s="2">
        <f t="shared" si="46"/>
        <v>5</v>
      </c>
      <c r="AT53" s="2">
        <f t="shared" si="57"/>
        <v>1.8518518518518601E-2</v>
      </c>
      <c r="AU53" s="34">
        <f t="shared" si="13"/>
        <v>66.121663861505169</v>
      </c>
      <c r="AV53" s="14">
        <v>92</v>
      </c>
      <c r="AW53">
        <f t="shared" si="47"/>
        <v>4</v>
      </c>
      <c r="AX53">
        <f t="shared" si="58"/>
        <v>4.5454545454545414E-2</v>
      </c>
      <c r="AY53" s="35">
        <f t="shared" si="15"/>
        <v>22.120702091849004</v>
      </c>
      <c r="AZ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A53" s="31">
        <f t="shared" si="16"/>
        <v>133</v>
      </c>
      <c r="BB53" s="51">
        <f t="shared" si="59"/>
        <v>2.4007220216606395E-2</v>
      </c>
      <c r="BC53" s="35">
        <f t="shared" si="18"/>
        <v>1364.0298148593413</v>
      </c>
      <c r="BD53" s="45">
        <v>385</v>
      </c>
      <c r="BE53" s="48">
        <f t="shared" si="19"/>
        <v>16</v>
      </c>
      <c r="BF53" s="14">
        <v>2847</v>
      </c>
      <c r="BG53" s="48">
        <f t="shared" si="20"/>
        <v>83</v>
      </c>
      <c r="BH53" s="14">
        <v>2287</v>
      </c>
      <c r="BI53" s="48">
        <f t="shared" si="21"/>
        <v>56</v>
      </c>
      <c r="BJ53" s="14">
        <v>728</v>
      </c>
      <c r="BK53" s="48">
        <f t="shared" si="22"/>
        <v>21</v>
      </c>
      <c r="BL53" s="14">
        <v>131</v>
      </c>
      <c r="BM53" s="48">
        <f t="shared" si="23"/>
        <v>2</v>
      </c>
      <c r="BN53" s="17"/>
      <c r="BO53" s="24">
        <f t="shared" si="24"/>
        <v>0</v>
      </c>
      <c r="BP53" s="17"/>
      <c r="BQ53" s="24">
        <f t="shared" si="25"/>
        <v>0</v>
      </c>
      <c r="BR53" s="17"/>
      <c r="BS53" s="24">
        <f t="shared" si="26"/>
        <v>0</v>
      </c>
      <c r="BT53" s="17"/>
      <c r="BU53" s="24">
        <f t="shared" si="27"/>
        <v>0</v>
      </c>
      <c r="BV53" s="20"/>
      <c r="BW53" s="27">
        <f t="shared" si="28"/>
        <v>0</v>
      </c>
    </row>
    <row r="54" spans="1:75" x14ac:dyDescent="0.2">
      <c r="A54" s="3">
        <v>43951</v>
      </c>
      <c r="B54" s="22">
        <v>43951</v>
      </c>
      <c r="C54" s="10">
        <v>6532</v>
      </c>
      <c r="D54">
        <f t="shared" si="29"/>
        <v>154</v>
      </c>
      <c r="E54" s="10">
        <v>188</v>
      </c>
      <c r="F54">
        <f t="shared" si="60"/>
        <v>10</v>
      </c>
      <c r="G54" s="10">
        <v>3060</v>
      </c>
      <c r="H54">
        <f t="shared" si="61"/>
        <v>49</v>
      </c>
      <c r="I54">
        <f t="shared" si="30"/>
        <v>3284</v>
      </c>
      <c r="J54">
        <f t="shared" si="42"/>
        <v>95</v>
      </c>
      <c r="K54">
        <f t="shared" si="31"/>
        <v>2.878138395590937E-2</v>
      </c>
      <c r="L54">
        <f t="shared" si="32"/>
        <v>0.46846295162278018</v>
      </c>
      <c r="M54">
        <f t="shared" si="33"/>
        <v>0.50275566442131048</v>
      </c>
      <c r="N54">
        <f t="shared" si="53"/>
        <v>2.3576240048989588E-2</v>
      </c>
      <c r="O54">
        <f t="shared" si="34"/>
        <v>5.3191489361702128E-2</v>
      </c>
      <c r="P54">
        <f t="shared" si="35"/>
        <v>1.6013071895424835E-2</v>
      </c>
      <c r="Q54">
        <f t="shared" si="36"/>
        <v>2.8928136419001219E-2</v>
      </c>
      <c r="R54">
        <f t="shared" si="37"/>
        <v>1570.5698485212793</v>
      </c>
      <c r="S54">
        <f t="shared" si="38"/>
        <v>45.203173839865357</v>
      </c>
      <c r="T54">
        <f t="shared" si="39"/>
        <v>735.75378696802125</v>
      </c>
      <c r="U54">
        <f t="shared" si="40"/>
        <v>789.61288771339264</v>
      </c>
      <c r="V54" s="12">
        <v>30749</v>
      </c>
      <c r="W54" s="1">
        <f t="shared" si="43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8"/>
        <v>730</v>
      </c>
      <c r="AB54" s="29">
        <f t="shared" si="54"/>
        <v>0.764154931867703</v>
      </c>
      <c r="AC54" s="32">
        <f t="shared" si="4"/>
        <v>-103</v>
      </c>
      <c r="AD54" s="1">
        <f t="shared" si="44"/>
        <v>7252</v>
      </c>
      <c r="AE54" s="1">
        <f t="shared" si="49"/>
        <v>182</v>
      </c>
      <c r="AF54" s="29">
        <f t="shared" si="5"/>
        <v>0.235845068132297</v>
      </c>
      <c r="AG54" s="32">
        <f t="shared" si="6"/>
        <v>-27</v>
      </c>
      <c r="AH54" s="34">
        <f t="shared" si="55"/>
        <v>0.19956140350877194</v>
      </c>
      <c r="AI54" s="34">
        <f t="shared" si="8"/>
        <v>1743.688386631402</v>
      </c>
      <c r="AJ54" s="14">
        <v>2916</v>
      </c>
      <c r="AK54" s="2">
        <f t="shared" si="50"/>
        <v>-2390</v>
      </c>
      <c r="AL54" s="2">
        <f t="shared" si="56"/>
        <v>-0.45043347154165092</v>
      </c>
      <c r="AM54" s="34">
        <f t="shared" si="10"/>
        <v>701.13007934599671</v>
      </c>
      <c r="AN54" s="14"/>
      <c r="AO54" s="2">
        <f t="shared" si="51"/>
        <v>0</v>
      </c>
      <c r="AP54" s="2">
        <f t="shared" si="45"/>
        <v>-1</v>
      </c>
      <c r="AQ54" s="34">
        <f t="shared" si="11"/>
        <v>0</v>
      </c>
      <c r="AR54" s="14">
        <v>282</v>
      </c>
      <c r="AS54" s="2">
        <f t="shared" si="46"/>
        <v>7</v>
      </c>
      <c r="AT54" s="2">
        <f t="shared" si="57"/>
        <v>2.5454545454545396E-2</v>
      </c>
      <c r="AU54" s="34">
        <f t="shared" si="13"/>
        <v>67.804760759798029</v>
      </c>
      <c r="AV54" s="14">
        <v>86</v>
      </c>
      <c r="AW54">
        <f t="shared" si="47"/>
        <v>-6</v>
      </c>
      <c r="AX54">
        <f t="shared" si="58"/>
        <v>-6.5217391304347783E-2</v>
      </c>
      <c r="AY54" s="35">
        <f t="shared" si="15"/>
        <v>20.678047607597982</v>
      </c>
      <c r="AZ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A54" s="31">
        <f t="shared" si="16"/>
        <v>-2389</v>
      </c>
      <c r="BB54" s="51">
        <f t="shared" si="59"/>
        <v>-0.42111757447558607</v>
      </c>
      <c r="BC54" s="35">
        <f t="shared" si="18"/>
        <v>789.61288771339264</v>
      </c>
      <c r="BD54" s="45">
        <v>402</v>
      </c>
      <c r="BE54" s="48">
        <f t="shared" si="19"/>
        <v>17</v>
      </c>
      <c r="BF54" s="14">
        <v>2920</v>
      </c>
      <c r="BG54" s="48">
        <f t="shared" si="20"/>
        <v>73</v>
      </c>
      <c r="BH54" s="14">
        <v>2328</v>
      </c>
      <c r="BI54" s="48">
        <f t="shared" si="21"/>
        <v>41</v>
      </c>
      <c r="BJ54" s="14">
        <v>750</v>
      </c>
      <c r="BK54" s="48">
        <f t="shared" si="22"/>
        <v>22</v>
      </c>
      <c r="BL54" s="14">
        <v>132</v>
      </c>
      <c r="BM54" s="48">
        <f t="shared" si="23"/>
        <v>1</v>
      </c>
      <c r="BN54" s="17"/>
      <c r="BO54" s="24">
        <f t="shared" si="24"/>
        <v>0</v>
      </c>
      <c r="BP54" s="17"/>
      <c r="BQ54" s="24">
        <f t="shared" si="25"/>
        <v>0</v>
      </c>
      <c r="BR54" s="17"/>
      <c r="BS54" s="24">
        <f t="shared" si="26"/>
        <v>0</v>
      </c>
      <c r="BT54" s="17"/>
      <c r="BU54" s="24">
        <f t="shared" si="27"/>
        <v>0</v>
      </c>
      <c r="BV54" s="20"/>
      <c r="BW54" s="27">
        <f t="shared" si="28"/>
        <v>0</v>
      </c>
    </row>
    <row r="55" spans="1:75" x14ac:dyDescent="0.2">
      <c r="A55" s="3">
        <v>43952</v>
      </c>
      <c r="B55" s="22">
        <v>43952</v>
      </c>
      <c r="C55" s="10">
        <v>6720</v>
      </c>
      <c r="D55">
        <f t="shared" si="29"/>
        <v>188</v>
      </c>
      <c r="E55" s="10">
        <v>192</v>
      </c>
      <c r="F55">
        <f t="shared" si="60"/>
        <v>4</v>
      </c>
      <c r="G55" s="10">
        <v>3106</v>
      </c>
      <c r="H55">
        <f t="shared" si="61"/>
        <v>46</v>
      </c>
      <c r="I55">
        <f t="shared" si="30"/>
        <v>3422</v>
      </c>
      <c r="J55">
        <f t="shared" si="42"/>
        <v>138</v>
      </c>
      <c r="K55">
        <f t="shared" si="31"/>
        <v>2.8571428571428571E-2</v>
      </c>
      <c r="L55">
        <f t="shared" si="32"/>
        <v>0.46220238095238098</v>
      </c>
      <c r="M55">
        <f t="shared" si="33"/>
        <v>0.50922619047619044</v>
      </c>
      <c r="N55">
        <f t="shared" si="53"/>
        <v>2.7976190476190477E-2</v>
      </c>
      <c r="O55">
        <f t="shared" si="34"/>
        <v>2.0833333333333332E-2</v>
      </c>
      <c r="P55">
        <f t="shared" si="35"/>
        <v>1.4810045074050225E-2</v>
      </c>
      <c r="Q55">
        <f t="shared" si="36"/>
        <v>4.0327293980128583E-2</v>
      </c>
      <c r="R55">
        <f t="shared" si="37"/>
        <v>1615.7730223611445</v>
      </c>
      <c r="S55">
        <f t="shared" si="38"/>
        <v>46.164943496032706</v>
      </c>
      <c r="T55">
        <f t="shared" si="39"/>
        <v>746.81413801394569</v>
      </c>
      <c r="U55">
        <f t="shared" si="40"/>
        <v>822.79394085116621</v>
      </c>
      <c r="V55" s="12">
        <v>31895</v>
      </c>
      <c r="W55" s="1">
        <f t="shared" si="43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8"/>
        <v>860</v>
      </c>
      <c r="AB55" s="29">
        <f t="shared" si="54"/>
        <v>0.76366201598996708</v>
      </c>
      <c r="AC55" s="32">
        <f t="shared" si="4"/>
        <v>130</v>
      </c>
      <c r="AD55" s="1">
        <f t="shared" si="44"/>
        <v>7538</v>
      </c>
      <c r="AE55" s="1">
        <f t="shared" si="49"/>
        <v>286</v>
      </c>
      <c r="AF55" s="29">
        <f t="shared" si="5"/>
        <v>0.23633798401003292</v>
      </c>
      <c r="AG55" s="32">
        <f t="shared" si="6"/>
        <v>104</v>
      </c>
      <c r="AH55" s="34">
        <f t="shared" si="55"/>
        <v>0.24956369982547993</v>
      </c>
      <c r="AI55" s="34">
        <f t="shared" si="8"/>
        <v>1812.4549170473672</v>
      </c>
      <c r="AJ55" s="14">
        <v>3061</v>
      </c>
      <c r="AK55" s="2">
        <f t="shared" si="50"/>
        <v>145</v>
      </c>
      <c r="AL55" s="2">
        <f t="shared" si="56"/>
        <v>4.9725651577503527E-2</v>
      </c>
      <c r="AM55" s="34">
        <f t="shared" si="10"/>
        <v>735.99422938206305</v>
      </c>
      <c r="AN55" s="14"/>
      <c r="AO55" s="2">
        <f t="shared" si="51"/>
        <v>0</v>
      </c>
      <c r="AP55" s="2">
        <f t="shared" si="45"/>
        <v>-1</v>
      </c>
      <c r="AQ55" s="34">
        <f t="shared" si="11"/>
        <v>0</v>
      </c>
      <c r="AR55" s="14">
        <v>276</v>
      </c>
      <c r="AS55" s="2">
        <f t="shared" si="46"/>
        <v>-6</v>
      </c>
      <c r="AT55" s="2">
        <f t="shared" si="57"/>
        <v>-2.1276595744680882E-2</v>
      </c>
      <c r="AU55" s="34">
        <f t="shared" si="13"/>
        <v>66.362106275547006</v>
      </c>
      <c r="AV55" s="14">
        <v>85</v>
      </c>
      <c r="AW55">
        <f t="shared" si="47"/>
        <v>-1</v>
      </c>
      <c r="AX55">
        <f t="shared" si="58"/>
        <v>-1.1627906976744207E-2</v>
      </c>
      <c r="AY55" s="35">
        <f t="shared" si="15"/>
        <v>20.437605193556145</v>
      </c>
      <c r="AZ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A55" s="31">
        <f t="shared" si="16"/>
        <v>138</v>
      </c>
      <c r="BB55" s="51">
        <f t="shared" si="59"/>
        <v>4.2021924482338546E-2</v>
      </c>
      <c r="BC55" s="35">
        <f t="shared" si="18"/>
        <v>822.79394085116621</v>
      </c>
      <c r="BD55" s="45">
        <v>414</v>
      </c>
      <c r="BE55" s="48">
        <f t="shared" si="19"/>
        <v>12</v>
      </c>
      <c r="BF55" s="14">
        <v>3023</v>
      </c>
      <c r="BG55" s="48">
        <f t="shared" si="20"/>
        <v>103</v>
      </c>
      <c r="BH55" s="14">
        <v>2377</v>
      </c>
      <c r="BI55" s="48">
        <f t="shared" si="21"/>
        <v>49</v>
      </c>
      <c r="BJ55" s="14">
        <v>769</v>
      </c>
      <c r="BK55" s="48">
        <f t="shared" si="22"/>
        <v>19</v>
      </c>
      <c r="BL55" s="14">
        <v>137</v>
      </c>
      <c r="BM55" s="48">
        <f t="shared" si="23"/>
        <v>5</v>
      </c>
      <c r="BN55" s="17"/>
      <c r="BO55" s="24">
        <f t="shared" si="24"/>
        <v>0</v>
      </c>
      <c r="BP55" s="17"/>
      <c r="BQ55" s="24">
        <f t="shared" si="25"/>
        <v>0</v>
      </c>
      <c r="BR55" s="17"/>
      <c r="BS55" s="24">
        <f t="shared" si="26"/>
        <v>0</v>
      </c>
      <c r="BT55" s="17"/>
      <c r="BU55" s="24">
        <f t="shared" si="27"/>
        <v>0</v>
      </c>
      <c r="BV55" s="20"/>
      <c r="BW55" s="27">
        <f t="shared" si="28"/>
        <v>0</v>
      </c>
    </row>
    <row r="56" spans="1:75" x14ac:dyDescent="0.2">
      <c r="A56" s="3">
        <v>43953</v>
      </c>
      <c r="B56" s="22">
        <v>43953</v>
      </c>
      <c r="C56" s="10">
        <v>7090</v>
      </c>
      <c r="D56">
        <f t="shared" si="29"/>
        <v>370</v>
      </c>
      <c r="E56" s="10">
        <v>197</v>
      </c>
      <c r="F56">
        <f t="shared" si="60"/>
        <v>5</v>
      </c>
      <c r="G56" s="10">
        <v>3144</v>
      </c>
      <c r="H56">
        <f t="shared" si="61"/>
        <v>38</v>
      </c>
      <c r="I56">
        <f t="shared" si="30"/>
        <v>3749</v>
      </c>
      <c r="J56">
        <f t="shared" si="42"/>
        <v>327</v>
      </c>
      <c r="K56">
        <f t="shared" si="31"/>
        <v>2.778561354019746E-2</v>
      </c>
      <c r="L56">
        <f t="shared" si="32"/>
        <v>0.44344146685472496</v>
      </c>
      <c r="M56">
        <f t="shared" si="33"/>
        <v>0.52877291960507755</v>
      </c>
      <c r="N56">
        <f t="shared" si="53"/>
        <v>5.2186177715091681E-2</v>
      </c>
      <c r="O56">
        <f t="shared" si="34"/>
        <v>2.5380710659898477E-2</v>
      </c>
      <c r="P56">
        <f t="shared" si="35"/>
        <v>1.2086513994910942E-2</v>
      </c>
      <c r="Q56">
        <f t="shared" si="36"/>
        <v>8.722325953587623E-2</v>
      </c>
      <c r="R56">
        <f t="shared" si="37"/>
        <v>1704.7367155566242</v>
      </c>
      <c r="S56">
        <f t="shared" si="38"/>
        <v>47.367155566241884</v>
      </c>
      <c r="T56">
        <f t="shared" si="39"/>
        <v>755.95094974753545</v>
      </c>
      <c r="U56">
        <f t="shared" si="40"/>
        <v>901.41861024284685</v>
      </c>
      <c r="V56" s="12">
        <v>33354</v>
      </c>
      <c r="W56" s="1">
        <f t="shared" si="43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8"/>
        <v>1097</v>
      </c>
      <c r="AB56" s="29">
        <f t="shared" si="54"/>
        <v>0.7631468489536487</v>
      </c>
      <c r="AC56" s="32">
        <f t="shared" si="4"/>
        <v>237</v>
      </c>
      <c r="AD56" s="1">
        <f t="shared" si="44"/>
        <v>7900</v>
      </c>
      <c r="AE56" s="1">
        <f t="shared" si="49"/>
        <v>362</v>
      </c>
      <c r="AF56" s="29">
        <f t="shared" si="5"/>
        <v>0.23685315104635127</v>
      </c>
      <c r="AG56" s="32">
        <f t="shared" si="6"/>
        <v>76</v>
      </c>
      <c r="AH56" s="34">
        <f t="shared" si="55"/>
        <v>0.2481151473612063</v>
      </c>
      <c r="AI56" s="34">
        <f t="shared" si="8"/>
        <v>1899.4950709305122</v>
      </c>
      <c r="AJ56" s="14">
        <v>3375</v>
      </c>
      <c r="AK56" s="2">
        <f t="shared" si="50"/>
        <v>314</v>
      </c>
      <c r="AL56" s="2">
        <f t="shared" si="56"/>
        <v>0.10258085592943478</v>
      </c>
      <c r="AM56" s="34">
        <f t="shared" si="10"/>
        <v>811.49314739119984</v>
      </c>
      <c r="AN56" s="14">
        <v>1067</v>
      </c>
      <c r="AO56" s="2">
        <f t="shared" si="51"/>
        <v>1067</v>
      </c>
      <c r="AP56" s="2">
        <f t="shared" si="45"/>
        <v>-1</v>
      </c>
      <c r="AQ56" s="34">
        <f t="shared" si="11"/>
        <v>256.55205578264008</v>
      </c>
      <c r="AR56" s="14">
        <v>285</v>
      </c>
      <c r="AS56" s="2">
        <f t="shared" si="46"/>
        <v>9</v>
      </c>
      <c r="AT56" s="2">
        <f t="shared" si="57"/>
        <v>3.2608695652173836E-2</v>
      </c>
      <c r="AU56" s="34">
        <f t="shared" si="13"/>
        <v>68.52608800192354</v>
      </c>
      <c r="AV56" s="14">
        <v>89</v>
      </c>
      <c r="AW56">
        <f t="shared" si="47"/>
        <v>4</v>
      </c>
      <c r="AX56">
        <f t="shared" si="58"/>
        <v>4.705882352941182E-2</v>
      </c>
      <c r="AY56" s="35">
        <f t="shared" si="15"/>
        <v>21.399374849723493</v>
      </c>
      <c r="AZ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A56" s="31">
        <f t="shared" si="16"/>
        <v>1394</v>
      </c>
      <c r="BB56" s="51">
        <f t="shared" si="59"/>
        <v>0.40736411455289301</v>
      </c>
      <c r="BC56" s="35">
        <f t="shared" si="18"/>
        <v>1157.9706660254869</v>
      </c>
      <c r="BD56" s="45">
        <v>443</v>
      </c>
      <c r="BE56" s="48">
        <f t="shared" si="19"/>
        <v>29</v>
      </c>
      <c r="BF56" s="14">
        <v>3206</v>
      </c>
      <c r="BG56" s="48">
        <f t="shared" si="20"/>
        <v>183</v>
      </c>
      <c r="BH56" s="14">
        <v>2489</v>
      </c>
      <c r="BI56" s="48">
        <f t="shared" si="21"/>
        <v>112</v>
      </c>
      <c r="BJ56" s="14">
        <v>800</v>
      </c>
      <c r="BK56" s="48">
        <f t="shared" si="22"/>
        <v>31</v>
      </c>
      <c r="BL56" s="14">
        <v>152</v>
      </c>
      <c r="BM56" s="48">
        <f t="shared" si="23"/>
        <v>15</v>
      </c>
      <c r="BN56" s="17"/>
      <c r="BO56" s="24">
        <f t="shared" si="24"/>
        <v>0</v>
      </c>
      <c r="BP56" s="17"/>
      <c r="BQ56" s="24">
        <f t="shared" si="25"/>
        <v>0</v>
      </c>
      <c r="BR56" s="17"/>
      <c r="BS56" s="24">
        <f t="shared" si="26"/>
        <v>0</v>
      </c>
      <c r="BT56" s="17"/>
      <c r="BU56" s="24">
        <f t="shared" si="27"/>
        <v>0</v>
      </c>
      <c r="BV56" s="20"/>
      <c r="BW56" s="27">
        <f t="shared" si="28"/>
        <v>0</v>
      </c>
    </row>
    <row r="57" spans="1:75" x14ac:dyDescent="0.2">
      <c r="A57" s="3">
        <v>43954</v>
      </c>
      <c r="B57" s="22">
        <v>43954</v>
      </c>
      <c r="C57" s="10">
        <v>7197</v>
      </c>
      <c r="D57">
        <f t="shared" si="29"/>
        <v>107</v>
      </c>
      <c r="E57" s="10">
        <v>197</v>
      </c>
      <c r="F57">
        <f t="shared" si="60"/>
        <v>0</v>
      </c>
      <c r="G57" s="10">
        <v>3144</v>
      </c>
      <c r="H57">
        <f t="shared" si="61"/>
        <v>0</v>
      </c>
      <c r="I57">
        <f t="shared" si="30"/>
        <v>3856</v>
      </c>
      <c r="J57">
        <f t="shared" si="42"/>
        <v>107</v>
      </c>
      <c r="K57">
        <f t="shared" si="31"/>
        <v>2.7372516326247046E-2</v>
      </c>
      <c r="L57">
        <f t="shared" si="32"/>
        <v>0.43684868695289703</v>
      </c>
      <c r="M57">
        <f t="shared" si="33"/>
        <v>0.53577879672085593</v>
      </c>
      <c r="N57">
        <f t="shared" si="53"/>
        <v>1.4867305821870224E-2</v>
      </c>
      <c r="O57">
        <f t="shared" si="34"/>
        <v>0</v>
      </c>
      <c r="P57">
        <f t="shared" si="35"/>
        <v>0</v>
      </c>
      <c r="Q57">
        <f t="shared" si="36"/>
        <v>2.7748962655601658E-2</v>
      </c>
      <c r="R57">
        <f t="shared" si="37"/>
        <v>1730.4640538591009</v>
      </c>
      <c r="S57">
        <f t="shared" si="38"/>
        <v>47.367155566241884</v>
      </c>
      <c r="T57">
        <f t="shared" si="39"/>
        <v>755.95094974753545</v>
      </c>
      <c r="U57">
        <f t="shared" si="40"/>
        <v>927.14594854532345</v>
      </c>
      <c r="V57" s="12">
        <v>34459</v>
      </c>
      <c r="W57" s="1">
        <f t="shared" si="43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8"/>
        <v>890</v>
      </c>
      <c r="AB57" s="29">
        <f t="shared" si="54"/>
        <v>0.76450274238950633</v>
      </c>
      <c r="AC57" s="32">
        <f t="shared" si="4"/>
        <v>-207</v>
      </c>
      <c r="AD57" s="1">
        <f t="shared" si="44"/>
        <v>8115</v>
      </c>
      <c r="AE57" s="1">
        <f t="shared" si="49"/>
        <v>215</v>
      </c>
      <c r="AF57" s="29">
        <f t="shared" si="5"/>
        <v>0.23549725761049364</v>
      </c>
      <c r="AG57" s="32">
        <f t="shared" si="6"/>
        <v>-147</v>
      </c>
      <c r="AH57" s="34">
        <f t="shared" si="55"/>
        <v>0.19457013574660634</v>
      </c>
      <c r="AI57" s="34">
        <f t="shared" si="8"/>
        <v>1951.1901899495072</v>
      </c>
      <c r="AJ57" s="14">
        <v>3480</v>
      </c>
      <c r="AK57" s="2">
        <f t="shared" si="50"/>
        <v>105</v>
      </c>
      <c r="AL57" s="2">
        <f t="shared" si="56"/>
        <v>3.1111111111111089E-2</v>
      </c>
      <c r="AM57" s="34">
        <f t="shared" si="10"/>
        <v>836.73960086559271</v>
      </c>
      <c r="AN57" s="14">
        <v>1095</v>
      </c>
      <c r="AO57" s="2">
        <f t="shared" si="51"/>
        <v>28</v>
      </c>
      <c r="AP57" s="2">
        <f t="shared" si="45"/>
        <v>2.6241799437675795E-2</v>
      </c>
      <c r="AQ57" s="34">
        <f t="shared" si="11"/>
        <v>263.28444337581152</v>
      </c>
      <c r="AR57" s="14">
        <v>282</v>
      </c>
      <c r="AS57" s="2">
        <f t="shared" si="46"/>
        <v>-3</v>
      </c>
      <c r="AT57" s="2">
        <f t="shared" si="57"/>
        <v>-1.0526315789473717E-2</v>
      </c>
      <c r="AU57" s="34">
        <f t="shared" si="13"/>
        <v>67.804760759798029</v>
      </c>
      <c r="AV57" s="14">
        <v>91</v>
      </c>
      <c r="AW57">
        <f t="shared" si="47"/>
        <v>2</v>
      </c>
      <c r="AX57">
        <f t="shared" si="58"/>
        <v>2.2471910112359605E-2</v>
      </c>
      <c r="AY57" s="35">
        <f t="shared" si="15"/>
        <v>21.880259677807167</v>
      </c>
      <c r="AZ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A57" s="31">
        <f t="shared" si="16"/>
        <v>132</v>
      </c>
      <c r="BB57" s="51">
        <f t="shared" si="59"/>
        <v>2.7408637873754138E-2</v>
      </c>
      <c r="BC57" s="35">
        <f t="shared" si="18"/>
        <v>1189.7090646790095</v>
      </c>
      <c r="BD57" s="45">
        <v>443</v>
      </c>
      <c r="BE57" s="48">
        <f t="shared" si="19"/>
        <v>0</v>
      </c>
      <c r="BF57" s="14">
        <v>3263</v>
      </c>
      <c r="BG57" s="48">
        <f t="shared" si="20"/>
        <v>57</v>
      </c>
      <c r="BH57" s="14">
        <v>2522</v>
      </c>
      <c r="BI57" s="48">
        <f t="shared" si="21"/>
        <v>33</v>
      </c>
      <c r="BJ57" s="14">
        <v>813</v>
      </c>
      <c r="BK57" s="48">
        <f t="shared" si="22"/>
        <v>13</v>
      </c>
      <c r="BL57" s="14">
        <v>156</v>
      </c>
      <c r="BM57" s="48">
        <f t="shared" si="23"/>
        <v>4</v>
      </c>
      <c r="BN57" s="17"/>
      <c r="BO57" s="24">
        <f t="shared" si="24"/>
        <v>0</v>
      </c>
      <c r="BP57" s="17"/>
      <c r="BQ57" s="24">
        <f t="shared" si="25"/>
        <v>0</v>
      </c>
      <c r="BR57" s="17"/>
      <c r="BS57" s="24">
        <f t="shared" si="26"/>
        <v>0</v>
      </c>
      <c r="BT57" s="17"/>
      <c r="BU57" s="24">
        <f t="shared" si="27"/>
        <v>0</v>
      </c>
      <c r="BV57" s="20"/>
      <c r="BW57" s="27">
        <f t="shared" si="28"/>
        <v>0</v>
      </c>
    </row>
    <row r="58" spans="1:75" x14ac:dyDescent="0.2">
      <c r="A58" s="3">
        <v>43955</v>
      </c>
      <c r="B58" s="22">
        <v>43955</v>
      </c>
      <c r="C58" s="10">
        <v>7387</v>
      </c>
      <c r="D58">
        <f t="shared" si="29"/>
        <v>190</v>
      </c>
      <c r="E58" s="10">
        <v>200</v>
      </c>
      <c r="F58">
        <f t="shared" si="60"/>
        <v>3</v>
      </c>
      <c r="G58" s="10">
        <v>3229</v>
      </c>
      <c r="H58">
        <f t="shared" si="61"/>
        <v>85</v>
      </c>
      <c r="I58">
        <f t="shared" si="30"/>
        <v>3958</v>
      </c>
      <c r="J58">
        <f t="shared" si="42"/>
        <v>102</v>
      </c>
      <c r="K58">
        <f t="shared" si="31"/>
        <v>2.7074590496818735E-2</v>
      </c>
      <c r="L58">
        <f t="shared" si="32"/>
        <v>0.43711926357113851</v>
      </c>
      <c r="M58">
        <f t="shared" si="33"/>
        <v>0.53580614593204279</v>
      </c>
      <c r="N58">
        <f t="shared" si="53"/>
        <v>2.5720860971977798E-2</v>
      </c>
      <c r="O58">
        <f t="shared" si="34"/>
        <v>1.4999999999999999E-2</v>
      </c>
      <c r="P58">
        <f t="shared" si="35"/>
        <v>2.6323939300092906E-2</v>
      </c>
      <c r="Q58">
        <f t="shared" si="36"/>
        <v>2.5770591207680646E-2</v>
      </c>
      <c r="R58">
        <f t="shared" si="37"/>
        <v>1776.1481125270498</v>
      </c>
      <c r="S58">
        <f t="shared" si="38"/>
        <v>48.088482808367395</v>
      </c>
      <c r="T58">
        <f t="shared" si="39"/>
        <v>776.38855494109168</v>
      </c>
      <c r="U58">
        <f t="shared" si="40"/>
        <v>951.67107477759077</v>
      </c>
      <c r="V58" s="12">
        <v>35556</v>
      </c>
      <c r="W58" s="1">
        <f t="shared" si="43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8"/>
        <v>801</v>
      </c>
      <c r="AB58" s="29">
        <f t="shared" si="54"/>
        <v>0.76344358195522555</v>
      </c>
      <c r="AC58" s="32">
        <f t="shared" si="4"/>
        <v>-89</v>
      </c>
      <c r="AD58" s="1">
        <f t="shared" si="44"/>
        <v>8411</v>
      </c>
      <c r="AE58" s="1">
        <f t="shared" si="49"/>
        <v>296</v>
      </c>
      <c r="AF58" s="29">
        <f t="shared" si="5"/>
        <v>0.23655641804477445</v>
      </c>
      <c r="AG58" s="32">
        <f t="shared" si="6"/>
        <v>81</v>
      </c>
      <c r="AH58" s="34">
        <f t="shared" si="55"/>
        <v>0.2698268003646308</v>
      </c>
      <c r="AI58" s="34">
        <f t="shared" si="8"/>
        <v>2022.3611445058909</v>
      </c>
      <c r="AJ58" s="14">
        <v>3574</v>
      </c>
      <c r="AK58" s="2">
        <f t="shared" si="50"/>
        <v>94</v>
      </c>
      <c r="AL58" s="2">
        <f t="shared" si="56"/>
        <v>2.7011494252873636E-2</v>
      </c>
      <c r="AM58" s="34">
        <f t="shared" si="10"/>
        <v>859.34118778552545</v>
      </c>
      <c r="AN58" s="14">
        <v>1070</v>
      </c>
      <c r="AO58" s="2">
        <f t="shared" si="51"/>
        <v>-25</v>
      </c>
      <c r="AP58" s="2">
        <f t="shared" si="45"/>
        <v>-2.2831050228310557E-2</v>
      </c>
      <c r="AQ58" s="34">
        <f t="shared" si="11"/>
        <v>257.27338302476556</v>
      </c>
      <c r="AR58" s="14">
        <v>288</v>
      </c>
      <c r="AS58" s="2">
        <f t="shared" si="46"/>
        <v>6</v>
      </c>
      <c r="AT58" s="2">
        <f t="shared" si="57"/>
        <v>2.1276595744680771E-2</v>
      </c>
      <c r="AU58" s="34">
        <f t="shared" si="13"/>
        <v>69.247415244049051</v>
      </c>
      <c r="AV58" s="14">
        <v>93</v>
      </c>
      <c r="AW58">
        <f t="shared" si="47"/>
        <v>2</v>
      </c>
      <c r="AX58">
        <f t="shared" si="58"/>
        <v>2.19780219780219E-2</v>
      </c>
      <c r="AY58" s="35">
        <f t="shared" si="15"/>
        <v>22.361144505890842</v>
      </c>
      <c r="AZ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A58" s="31">
        <f t="shared" si="16"/>
        <v>77</v>
      </c>
      <c r="BB58" s="51">
        <f t="shared" si="59"/>
        <v>1.5561843168957257E-2</v>
      </c>
      <c r="BC58" s="35">
        <f t="shared" si="18"/>
        <v>1208.2231305602309</v>
      </c>
      <c r="BD58" s="45">
        <v>469</v>
      </c>
      <c r="BE58" s="48">
        <f t="shared" si="19"/>
        <v>26</v>
      </c>
      <c r="BF58" s="14">
        <v>3352</v>
      </c>
      <c r="BG58" s="48">
        <f t="shared" si="20"/>
        <v>89</v>
      </c>
      <c r="BH58" s="14">
        <v>2563</v>
      </c>
      <c r="BI58" s="48">
        <f t="shared" si="21"/>
        <v>41</v>
      </c>
      <c r="BJ58" s="14">
        <v>841</v>
      </c>
      <c r="BK58" s="48">
        <f t="shared" si="22"/>
        <v>28</v>
      </c>
      <c r="BL58" s="14">
        <v>162</v>
      </c>
      <c r="BM58" s="48">
        <f t="shared" si="23"/>
        <v>6</v>
      </c>
      <c r="BN58" s="17"/>
      <c r="BO58" s="24">
        <f t="shared" si="24"/>
        <v>0</v>
      </c>
      <c r="BP58" s="17"/>
      <c r="BQ58" s="24">
        <f t="shared" si="25"/>
        <v>0</v>
      </c>
      <c r="BR58" s="17"/>
      <c r="BS58" s="24">
        <f t="shared" si="26"/>
        <v>0</v>
      </c>
      <c r="BT58" s="17"/>
      <c r="BU58" s="24">
        <f t="shared" si="27"/>
        <v>0</v>
      </c>
      <c r="BV58" s="20"/>
      <c r="BW58" s="27">
        <f t="shared" si="28"/>
        <v>0</v>
      </c>
    </row>
    <row r="59" spans="1:75" x14ac:dyDescent="0.2">
      <c r="A59" s="3">
        <v>43956</v>
      </c>
      <c r="B59" s="22">
        <v>43956</v>
      </c>
      <c r="C59" s="10">
        <v>7523</v>
      </c>
      <c r="D59">
        <f t="shared" si="29"/>
        <v>136</v>
      </c>
      <c r="E59" s="10">
        <v>210</v>
      </c>
      <c r="F59">
        <f t="shared" si="60"/>
        <v>10</v>
      </c>
      <c r="G59" s="10">
        <v>4441</v>
      </c>
      <c r="H59">
        <f t="shared" si="61"/>
        <v>1212</v>
      </c>
      <c r="I59">
        <f t="shared" si="30"/>
        <v>2872</v>
      </c>
      <c r="J59">
        <f t="shared" si="42"/>
        <v>-1086</v>
      </c>
      <c r="K59">
        <f t="shared" si="31"/>
        <v>2.7914395852718332E-2</v>
      </c>
      <c r="L59">
        <f t="shared" si="32"/>
        <v>0.59032300943772431</v>
      </c>
      <c r="M59">
        <f t="shared" si="33"/>
        <v>0.38176259470955737</v>
      </c>
      <c r="N59">
        <f t="shared" si="53"/>
        <v>1.8077894456998537E-2</v>
      </c>
      <c r="O59">
        <f t="shared" si="34"/>
        <v>4.7619047619047616E-2</v>
      </c>
      <c r="P59">
        <f t="shared" si="35"/>
        <v>0.27291150641747353</v>
      </c>
      <c r="Q59">
        <f t="shared" si="36"/>
        <v>-0.37813370473537605</v>
      </c>
      <c r="R59">
        <f t="shared" si="37"/>
        <v>1808.8482808367396</v>
      </c>
      <c r="S59">
        <f t="shared" si="38"/>
        <v>50.492906948785766</v>
      </c>
      <c r="T59">
        <f t="shared" si="39"/>
        <v>1067.804760759798</v>
      </c>
      <c r="U59">
        <f t="shared" si="40"/>
        <v>690.55061312815587</v>
      </c>
      <c r="V59" s="12">
        <v>36483</v>
      </c>
      <c r="W59" s="1">
        <f t="shared" si="43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8"/>
        <v>779</v>
      </c>
      <c r="AB59" s="29">
        <f t="shared" si="54"/>
        <v>0.76539758243565492</v>
      </c>
      <c r="AC59" s="32">
        <f t="shared" si="4"/>
        <v>-22</v>
      </c>
      <c r="AD59" s="1">
        <f t="shared" si="44"/>
        <v>8559</v>
      </c>
      <c r="AE59" s="1">
        <f t="shared" si="49"/>
        <v>148</v>
      </c>
      <c r="AF59" s="29">
        <f t="shared" si="5"/>
        <v>0.23460241756434505</v>
      </c>
      <c r="AG59" s="32">
        <f t="shared" si="6"/>
        <v>-148</v>
      </c>
      <c r="AH59" s="34">
        <f t="shared" si="55"/>
        <v>0.15965480043149946</v>
      </c>
      <c r="AI59" s="34">
        <f t="shared" si="8"/>
        <v>2057.9466217840827</v>
      </c>
      <c r="AJ59" s="14">
        <v>2506</v>
      </c>
      <c r="AK59" s="2">
        <f t="shared" si="50"/>
        <v>-1068</v>
      </c>
      <c r="AL59" s="2">
        <f t="shared" si="56"/>
        <v>-0.29882484611080018</v>
      </c>
      <c r="AM59" s="34">
        <f t="shared" si="10"/>
        <v>602.54868958884344</v>
      </c>
      <c r="AN59" s="14">
        <v>1056</v>
      </c>
      <c r="AO59" s="2">
        <f t="shared" si="51"/>
        <v>-14</v>
      </c>
      <c r="AP59" s="2">
        <f t="shared" si="45"/>
        <v>-1.3084112149532756E-2</v>
      </c>
      <c r="AQ59" s="34">
        <f t="shared" si="11"/>
        <v>253.90718922817987</v>
      </c>
      <c r="AR59" s="14">
        <v>278</v>
      </c>
      <c r="AS59" s="2">
        <f t="shared" si="46"/>
        <v>-10</v>
      </c>
      <c r="AT59" s="2">
        <f t="shared" si="57"/>
        <v>-3.472222222222221E-2</v>
      </c>
      <c r="AU59" s="34">
        <f t="shared" si="13"/>
        <v>66.842991103630681</v>
      </c>
      <c r="AV59" s="14">
        <v>88</v>
      </c>
      <c r="AW59">
        <f t="shared" si="47"/>
        <v>-5</v>
      </c>
      <c r="AX59">
        <f t="shared" si="58"/>
        <v>-5.3763440860215006E-2</v>
      </c>
      <c r="AY59" s="35">
        <f t="shared" si="15"/>
        <v>21.158932435681656</v>
      </c>
      <c r="AZ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A59" s="31">
        <f t="shared" si="16"/>
        <v>-1097</v>
      </c>
      <c r="BB59" s="51">
        <f t="shared" si="59"/>
        <v>-0.2183084577114428</v>
      </c>
      <c r="BC59" s="35">
        <f t="shared" si="18"/>
        <v>944.45780235633572</v>
      </c>
      <c r="BD59" s="45">
        <v>502</v>
      </c>
      <c r="BE59" s="48">
        <f t="shared" si="19"/>
        <v>33</v>
      </c>
      <c r="BF59" s="14">
        <v>3401</v>
      </c>
      <c r="BG59" s="48">
        <f t="shared" si="20"/>
        <v>49</v>
      </c>
      <c r="BH59" s="14">
        <v>2597</v>
      </c>
      <c r="BI59" s="48">
        <f t="shared" si="21"/>
        <v>34</v>
      </c>
      <c r="BJ59" s="14">
        <v>858</v>
      </c>
      <c r="BK59" s="48">
        <f t="shared" si="22"/>
        <v>17</v>
      </c>
      <c r="BL59" s="14">
        <v>165</v>
      </c>
      <c r="BM59" s="48">
        <f t="shared" si="23"/>
        <v>3</v>
      </c>
      <c r="BN59" s="17"/>
      <c r="BO59" s="24">
        <f t="shared" si="24"/>
        <v>0</v>
      </c>
      <c r="BP59" s="17"/>
      <c r="BQ59" s="24">
        <f t="shared" si="25"/>
        <v>0</v>
      </c>
      <c r="BR59" s="17"/>
      <c r="BS59" s="24">
        <f t="shared" si="26"/>
        <v>0</v>
      </c>
      <c r="BT59" s="17"/>
      <c r="BU59" s="24">
        <f t="shared" si="27"/>
        <v>0</v>
      </c>
      <c r="BV59" s="20"/>
      <c r="BW59" s="27">
        <f t="shared" si="28"/>
        <v>0</v>
      </c>
    </row>
    <row r="60" spans="1:75" x14ac:dyDescent="0.2">
      <c r="A60" s="3">
        <v>43957</v>
      </c>
      <c r="B60" s="22">
        <v>43957</v>
      </c>
      <c r="C60" s="10">
        <v>7731</v>
      </c>
      <c r="D60">
        <f t="shared" si="29"/>
        <v>208</v>
      </c>
      <c r="E60" s="10">
        <v>218</v>
      </c>
      <c r="F60">
        <f t="shared" si="60"/>
        <v>8</v>
      </c>
      <c r="G60" s="10">
        <v>4477</v>
      </c>
      <c r="H60">
        <f t="shared" si="61"/>
        <v>36</v>
      </c>
      <c r="I60">
        <f t="shared" si="30"/>
        <v>3036</v>
      </c>
      <c r="J60">
        <f t="shared" si="42"/>
        <v>164</v>
      </c>
      <c r="K60">
        <f t="shared" si="31"/>
        <v>2.8198163238908291E-2</v>
      </c>
      <c r="L60">
        <f t="shared" si="32"/>
        <v>0.57909714137886437</v>
      </c>
      <c r="M60">
        <f t="shared" si="33"/>
        <v>0.39270469538222741</v>
      </c>
      <c r="N60">
        <f t="shared" si="53"/>
        <v>2.6904669512352864E-2</v>
      </c>
      <c r="O60">
        <f t="shared" si="34"/>
        <v>3.669724770642202E-2</v>
      </c>
      <c r="P60">
        <f t="shared" si="35"/>
        <v>8.0410989501898591E-3</v>
      </c>
      <c r="Q60">
        <f t="shared" si="36"/>
        <v>5.4018445322793152E-2</v>
      </c>
      <c r="R60">
        <f t="shared" si="37"/>
        <v>1858.8603029574417</v>
      </c>
      <c r="S60">
        <f t="shared" si="38"/>
        <v>52.416446261120463</v>
      </c>
      <c r="T60">
        <f t="shared" si="39"/>
        <v>1076.4606876653042</v>
      </c>
      <c r="U60">
        <f t="shared" si="40"/>
        <v>729.98316903101716</v>
      </c>
      <c r="V60" s="12">
        <v>38014</v>
      </c>
      <c r="W60" s="1">
        <f t="shared" si="43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8"/>
        <v>1204</v>
      </c>
      <c r="AB60" s="29">
        <f t="shared" si="54"/>
        <v>0.7662440153627611</v>
      </c>
      <c r="AC60" s="32">
        <f t="shared" si="4"/>
        <v>425</v>
      </c>
      <c r="AD60" s="1">
        <f t="shared" si="44"/>
        <v>8886</v>
      </c>
      <c r="AE60" s="1">
        <f t="shared" si="49"/>
        <v>327</v>
      </c>
      <c r="AF60" s="29">
        <f t="shared" si="5"/>
        <v>0.2337559846372389</v>
      </c>
      <c r="AG60" s="32">
        <f t="shared" si="6"/>
        <v>179</v>
      </c>
      <c r="AH60" s="34">
        <f t="shared" si="55"/>
        <v>0.21358589157413455</v>
      </c>
      <c r="AI60" s="34">
        <f t="shared" si="8"/>
        <v>2136.5712911757637</v>
      </c>
      <c r="AJ60" s="14">
        <v>2678</v>
      </c>
      <c r="AK60" s="2">
        <f t="shared" si="50"/>
        <v>172</v>
      </c>
      <c r="AL60" s="2">
        <f t="shared" si="56"/>
        <v>6.8635275339185897E-2</v>
      </c>
      <c r="AM60" s="34">
        <f t="shared" si="10"/>
        <v>643.90478480403942</v>
      </c>
      <c r="AN60" s="14">
        <v>996</v>
      </c>
      <c r="AO60" s="2">
        <f t="shared" si="51"/>
        <v>-60</v>
      </c>
      <c r="AP60" s="2">
        <f t="shared" si="45"/>
        <v>-5.6818181818181768E-2</v>
      </c>
      <c r="AQ60" s="34">
        <f t="shared" si="11"/>
        <v>239.48064438566965</v>
      </c>
      <c r="AR60" s="14">
        <v>270</v>
      </c>
      <c r="AS60" s="2">
        <f t="shared" si="46"/>
        <v>-8</v>
      </c>
      <c r="AT60" s="2">
        <f t="shared" si="57"/>
        <v>-2.877697841726623E-2</v>
      </c>
      <c r="AU60" s="34">
        <f t="shared" si="13"/>
        <v>64.919451791295984</v>
      </c>
      <c r="AV60" s="14">
        <v>88</v>
      </c>
      <c r="AW60">
        <f t="shared" si="47"/>
        <v>0</v>
      </c>
      <c r="AX60">
        <f t="shared" si="58"/>
        <v>0</v>
      </c>
      <c r="AY60" s="35">
        <f t="shared" si="15"/>
        <v>21.158932435681656</v>
      </c>
      <c r="AZ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A60" s="31">
        <f t="shared" si="16"/>
        <v>104</v>
      </c>
      <c r="BB60" s="51">
        <f t="shared" si="59"/>
        <v>2.6476578411405383E-2</v>
      </c>
      <c r="BC60" s="35">
        <f t="shared" si="18"/>
        <v>969.46381341668678</v>
      </c>
      <c r="BD60" s="45">
        <v>512</v>
      </c>
      <c r="BE60" s="48">
        <f t="shared" si="19"/>
        <v>10</v>
      </c>
      <c r="BF60" s="14">
        <v>3500</v>
      </c>
      <c r="BG60" s="48">
        <f t="shared" si="20"/>
        <v>99</v>
      </c>
      <c r="BH60" s="14">
        <v>2671</v>
      </c>
      <c r="BI60" s="48">
        <f t="shared" si="21"/>
        <v>74</v>
      </c>
      <c r="BJ60" s="14">
        <v>880</v>
      </c>
      <c r="BK60" s="48">
        <f t="shared" si="22"/>
        <v>22</v>
      </c>
      <c r="BL60" s="14">
        <v>168</v>
      </c>
      <c r="BM60" s="48">
        <f t="shared" si="23"/>
        <v>3</v>
      </c>
      <c r="BN60" s="17"/>
      <c r="BO60" s="24">
        <f t="shared" si="24"/>
        <v>0</v>
      </c>
      <c r="BP60" s="17"/>
      <c r="BQ60" s="24">
        <f t="shared" si="25"/>
        <v>0</v>
      </c>
      <c r="BR60" s="17"/>
      <c r="BS60" s="24">
        <f t="shared" si="26"/>
        <v>0</v>
      </c>
      <c r="BT60" s="17"/>
      <c r="BU60" s="24">
        <f t="shared" si="27"/>
        <v>0</v>
      </c>
      <c r="BV60" s="20"/>
      <c r="BW60" s="27">
        <f t="shared" si="28"/>
        <v>0</v>
      </c>
    </row>
    <row r="61" spans="1:75" x14ac:dyDescent="0.2">
      <c r="A61" s="3">
        <v>43958</v>
      </c>
      <c r="B61" s="22">
        <v>43958</v>
      </c>
      <c r="C61" s="10">
        <v>7868</v>
      </c>
      <c r="D61">
        <f t="shared" si="29"/>
        <v>137</v>
      </c>
      <c r="E61" s="10">
        <v>225</v>
      </c>
      <c r="F61">
        <f t="shared" si="60"/>
        <v>7</v>
      </c>
      <c r="G61" s="10">
        <v>4504</v>
      </c>
      <c r="H61">
        <f t="shared" si="61"/>
        <v>27</v>
      </c>
      <c r="I61">
        <f t="shared" si="30"/>
        <v>3139</v>
      </c>
      <c r="J61">
        <f t="shared" si="42"/>
        <v>103</v>
      </c>
      <c r="K61">
        <f t="shared" si="31"/>
        <v>2.8596847991865786E-2</v>
      </c>
      <c r="L61">
        <f t="shared" si="32"/>
        <v>0.57244534824605997</v>
      </c>
      <c r="M61">
        <f t="shared" si="33"/>
        <v>0.39895780376207424</v>
      </c>
      <c r="N61">
        <f t="shared" si="53"/>
        <v>1.7412302999491612E-2</v>
      </c>
      <c r="O61">
        <f t="shared" si="34"/>
        <v>3.111111111111111E-2</v>
      </c>
      <c r="P61">
        <f t="shared" si="35"/>
        <v>5.994671403197158E-3</v>
      </c>
      <c r="Q61">
        <f t="shared" si="36"/>
        <v>3.2812997769990443E-2</v>
      </c>
      <c r="R61">
        <f t="shared" si="37"/>
        <v>1891.8009136811734</v>
      </c>
      <c r="S61">
        <f t="shared" si="38"/>
        <v>54.099543159413322</v>
      </c>
      <c r="T61">
        <f t="shared" si="39"/>
        <v>1082.9526328444338</v>
      </c>
      <c r="U61">
        <f t="shared" si="40"/>
        <v>754.74873767732629</v>
      </c>
      <c r="V61" s="12">
        <v>39093</v>
      </c>
      <c r="W61" s="1">
        <f t="shared" si="43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8"/>
        <v>907</v>
      </c>
      <c r="AB61" s="29">
        <f t="shared" si="54"/>
        <v>0.76829611439388124</v>
      </c>
      <c r="AC61" s="32">
        <f t="shared" si="4"/>
        <v>-297</v>
      </c>
      <c r="AD61" s="1">
        <f t="shared" si="44"/>
        <v>9058</v>
      </c>
      <c r="AE61" s="1">
        <f t="shared" si="49"/>
        <v>172</v>
      </c>
      <c r="AF61" s="29">
        <f t="shared" si="5"/>
        <v>0.23170388560611874</v>
      </c>
      <c r="AG61" s="32">
        <f t="shared" si="6"/>
        <v>-155</v>
      </c>
      <c r="AH61" s="34">
        <f t="shared" si="55"/>
        <v>0.15940685820203893</v>
      </c>
      <c r="AI61" s="34">
        <f t="shared" si="8"/>
        <v>2177.9273863909593</v>
      </c>
      <c r="AJ61" s="14">
        <v>2804</v>
      </c>
      <c r="AK61" s="2">
        <f t="shared" si="50"/>
        <v>126</v>
      </c>
      <c r="AL61" s="2">
        <f t="shared" si="56"/>
        <v>4.7050037341299422E-2</v>
      </c>
      <c r="AM61" s="34">
        <f t="shared" si="10"/>
        <v>674.20052897331095</v>
      </c>
      <c r="AN61" s="14">
        <v>937</v>
      </c>
      <c r="AO61" s="2">
        <f t="shared" si="51"/>
        <v>-59</v>
      </c>
      <c r="AP61" s="2">
        <f t="shared" si="45"/>
        <v>-5.9236947791164618E-2</v>
      </c>
      <c r="AQ61" s="34">
        <f t="shared" si="11"/>
        <v>225.29454195720126</v>
      </c>
      <c r="AR61" s="14">
        <v>250</v>
      </c>
      <c r="AS61" s="2">
        <f t="shared" si="46"/>
        <v>-20</v>
      </c>
      <c r="AT61" s="2">
        <f t="shared" si="57"/>
        <v>-7.407407407407407E-2</v>
      </c>
      <c r="AU61" s="34">
        <f t="shared" si="13"/>
        <v>60.110603510459249</v>
      </c>
      <c r="AV61" s="14">
        <v>85</v>
      </c>
      <c r="AW61">
        <f t="shared" si="47"/>
        <v>-3</v>
      </c>
      <c r="AX61">
        <f t="shared" si="58"/>
        <v>-3.4090909090909061E-2</v>
      </c>
      <c r="AY61" s="35">
        <f t="shared" si="15"/>
        <v>20.437605193556145</v>
      </c>
      <c r="AZ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A61" s="31">
        <f t="shared" si="16"/>
        <v>44</v>
      </c>
      <c r="BB61" s="51">
        <f t="shared" si="59"/>
        <v>1.0912698412698374E-2</v>
      </c>
      <c r="BC61" s="35">
        <f t="shared" si="18"/>
        <v>980.04327963452761</v>
      </c>
      <c r="BD61" s="45">
        <v>537</v>
      </c>
      <c r="BE61" s="48">
        <f t="shared" si="19"/>
        <v>25</v>
      </c>
      <c r="BF61" s="14">
        <v>3559</v>
      </c>
      <c r="BG61" s="48">
        <f t="shared" si="20"/>
        <v>59</v>
      </c>
      <c r="BH61" s="14">
        <v>2708</v>
      </c>
      <c r="BI61" s="48">
        <f t="shared" si="21"/>
        <v>37</v>
      </c>
      <c r="BJ61" s="14">
        <v>895</v>
      </c>
      <c r="BK61" s="48">
        <f t="shared" si="22"/>
        <v>15</v>
      </c>
      <c r="BL61" s="14">
        <v>169</v>
      </c>
      <c r="BM61" s="48">
        <f t="shared" si="23"/>
        <v>1</v>
      </c>
      <c r="BN61" s="17"/>
      <c r="BO61" s="24">
        <f t="shared" si="24"/>
        <v>0</v>
      </c>
      <c r="BP61" s="17"/>
      <c r="BQ61" s="24">
        <f t="shared" si="25"/>
        <v>0</v>
      </c>
      <c r="BR61" s="17"/>
      <c r="BS61" s="24">
        <f t="shared" si="26"/>
        <v>0</v>
      </c>
      <c r="BT61" s="17"/>
      <c r="BU61" s="24">
        <f t="shared" si="27"/>
        <v>0</v>
      </c>
      <c r="BV61" s="20"/>
      <c r="BW61" s="27">
        <f t="shared" si="28"/>
        <v>0</v>
      </c>
    </row>
    <row r="62" spans="1:75" x14ac:dyDescent="0.2">
      <c r="A62" s="3">
        <v>43959</v>
      </c>
      <c r="B62" s="22">
        <v>43959</v>
      </c>
      <c r="C62" s="10">
        <v>8070</v>
      </c>
      <c r="D62">
        <f t="shared" si="29"/>
        <v>202</v>
      </c>
      <c r="E62" s="10">
        <v>231</v>
      </c>
      <c r="F62">
        <f t="shared" si="60"/>
        <v>6</v>
      </c>
      <c r="G62" s="10">
        <v>4500</v>
      </c>
      <c r="H62">
        <f t="shared" si="61"/>
        <v>-4</v>
      </c>
      <c r="I62">
        <f t="shared" si="30"/>
        <v>3339</v>
      </c>
      <c r="J62">
        <f t="shared" si="42"/>
        <v>200</v>
      </c>
      <c r="K62">
        <f t="shared" si="31"/>
        <v>2.862453531598513E-2</v>
      </c>
      <c r="L62">
        <f t="shared" si="32"/>
        <v>0.55762081784386619</v>
      </c>
      <c r="M62">
        <f t="shared" si="33"/>
        <v>0.41375464684014868</v>
      </c>
      <c r="N62">
        <f t="shared" si="53"/>
        <v>2.5030978934324658E-2</v>
      </c>
      <c r="O62">
        <f t="shared" si="34"/>
        <v>2.5974025974025976E-2</v>
      </c>
      <c r="P62">
        <f t="shared" si="35"/>
        <v>-8.8888888888888893E-4</v>
      </c>
      <c r="Q62">
        <f t="shared" si="36"/>
        <v>5.9898173105720279E-2</v>
      </c>
      <c r="R62">
        <f t="shared" si="37"/>
        <v>1940.3702813176246</v>
      </c>
      <c r="S62">
        <f t="shared" si="38"/>
        <v>55.542197643664345</v>
      </c>
      <c r="T62">
        <f t="shared" si="39"/>
        <v>1081.9908631882665</v>
      </c>
      <c r="U62">
        <f t="shared" si="40"/>
        <v>802.83722048569371</v>
      </c>
      <c r="V62" s="12">
        <v>40356</v>
      </c>
      <c r="W62" s="1">
        <f t="shared" si="43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8"/>
        <v>995</v>
      </c>
      <c r="AB62" s="29">
        <f t="shared" si="54"/>
        <v>0.76890673010209143</v>
      </c>
      <c r="AC62" s="32">
        <f t="shared" si="4"/>
        <v>88</v>
      </c>
      <c r="AD62" s="1">
        <f t="shared" si="44"/>
        <v>9326</v>
      </c>
      <c r="AE62" s="1">
        <f t="shared" si="49"/>
        <v>268</v>
      </c>
      <c r="AF62" s="29">
        <f t="shared" si="5"/>
        <v>0.23109326989790863</v>
      </c>
      <c r="AG62" s="32">
        <f t="shared" si="6"/>
        <v>96</v>
      </c>
      <c r="AH62" s="34">
        <f t="shared" si="55"/>
        <v>0.2121931908155186</v>
      </c>
      <c r="AI62" s="34">
        <f t="shared" si="8"/>
        <v>2242.3659533541718</v>
      </c>
      <c r="AJ62" s="14">
        <v>3006</v>
      </c>
      <c r="AK62" s="2">
        <f t="shared" si="50"/>
        <v>202</v>
      </c>
      <c r="AL62" s="2">
        <f t="shared" si="56"/>
        <v>7.2039942938659118E-2</v>
      </c>
      <c r="AM62" s="34">
        <f t="shared" si="10"/>
        <v>722.76989660976199</v>
      </c>
      <c r="AN62" s="14">
        <v>980</v>
      </c>
      <c r="AO62" s="2">
        <f t="shared" si="51"/>
        <v>43</v>
      </c>
      <c r="AP62" s="2">
        <f t="shared" si="45"/>
        <v>4.5891141942369318E-2</v>
      </c>
      <c r="AQ62" s="34">
        <f t="shared" si="11"/>
        <v>235.63356576100026</v>
      </c>
      <c r="AR62" s="14">
        <v>248</v>
      </c>
      <c r="AS62" s="2">
        <f t="shared" si="46"/>
        <v>-2</v>
      </c>
      <c r="AT62" s="2">
        <f t="shared" si="57"/>
        <v>-8.0000000000000071E-3</v>
      </c>
      <c r="AU62" s="34">
        <f t="shared" si="13"/>
        <v>59.629718682375575</v>
      </c>
      <c r="AV62" s="14">
        <v>85</v>
      </c>
      <c r="AW62">
        <f t="shared" si="47"/>
        <v>0</v>
      </c>
      <c r="AX62">
        <f t="shared" si="58"/>
        <v>0</v>
      </c>
      <c r="AY62" s="35">
        <f t="shared" si="15"/>
        <v>20.437605193556145</v>
      </c>
      <c r="AZ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A62" s="31">
        <f t="shared" si="16"/>
        <v>243</v>
      </c>
      <c r="BB62" s="51">
        <f t="shared" si="59"/>
        <v>5.9617271835132435E-2</v>
      </c>
      <c r="BC62" s="35">
        <f t="shared" si="18"/>
        <v>1038.4707862466939</v>
      </c>
      <c r="BD62" s="45">
        <v>561</v>
      </c>
      <c r="BE62" s="48">
        <f t="shared" si="19"/>
        <v>24</v>
      </c>
      <c r="BF62" s="14">
        <v>3658</v>
      </c>
      <c r="BG62" s="48">
        <f t="shared" si="20"/>
        <v>99</v>
      </c>
      <c r="BH62" s="14">
        <v>2765</v>
      </c>
      <c r="BI62" s="48">
        <f t="shared" si="21"/>
        <v>57</v>
      </c>
      <c r="BJ62" s="14">
        <v>912</v>
      </c>
      <c r="BK62" s="48">
        <f t="shared" si="22"/>
        <v>17</v>
      </c>
      <c r="BL62" s="14">
        <v>174</v>
      </c>
      <c r="BM62" s="48">
        <f t="shared" si="23"/>
        <v>5</v>
      </c>
      <c r="BN62" s="17"/>
      <c r="BO62" s="24">
        <f t="shared" si="24"/>
        <v>0</v>
      </c>
      <c r="BP62" s="17"/>
      <c r="BQ62" s="24">
        <f t="shared" si="25"/>
        <v>0</v>
      </c>
      <c r="BR62" s="17"/>
      <c r="BS62" s="24">
        <f t="shared" si="26"/>
        <v>0</v>
      </c>
      <c r="BT62" s="17"/>
      <c r="BU62" s="24">
        <f t="shared" si="27"/>
        <v>0</v>
      </c>
      <c r="BV62" s="20"/>
      <c r="BW62" s="27">
        <f t="shared" si="28"/>
        <v>0</v>
      </c>
    </row>
    <row r="63" spans="1:75" x14ac:dyDescent="0.2">
      <c r="A63" s="3">
        <v>43960</v>
      </c>
      <c r="B63" s="22">
        <v>43960</v>
      </c>
      <c r="C63" s="10">
        <v>8282</v>
      </c>
      <c r="D63">
        <f t="shared" si="29"/>
        <v>212</v>
      </c>
      <c r="E63" s="10">
        <v>237</v>
      </c>
      <c r="F63">
        <f t="shared" si="60"/>
        <v>6</v>
      </c>
      <c r="G63" s="10">
        <v>4501</v>
      </c>
      <c r="H63">
        <f t="shared" si="61"/>
        <v>1</v>
      </c>
      <c r="I63">
        <f t="shared" si="30"/>
        <v>3544</v>
      </c>
      <c r="J63">
        <f t="shared" si="42"/>
        <v>205</v>
      </c>
      <c r="K63">
        <f t="shared" si="31"/>
        <v>2.861627626177252E-2</v>
      </c>
      <c r="L63">
        <f t="shared" si="32"/>
        <v>0.54346776141028741</v>
      </c>
      <c r="M63">
        <f t="shared" si="33"/>
        <v>0.4279159623279401</v>
      </c>
      <c r="N63">
        <f t="shared" si="53"/>
        <v>2.559768171939145E-2</v>
      </c>
      <c r="O63">
        <f t="shared" si="34"/>
        <v>2.5316455696202531E-2</v>
      </c>
      <c r="P63">
        <f t="shared" si="35"/>
        <v>2.2217285047767163E-4</v>
      </c>
      <c r="Q63">
        <f t="shared" si="36"/>
        <v>5.7844243792325056E-2</v>
      </c>
      <c r="R63">
        <f t="shared" si="37"/>
        <v>1991.344073094494</v>
      </c>
      <c r="S63">
        <f t="shared" si="38"/>
        <v>56.984852127915367</v>
      </c>
      <c r="T63">
        <f t="shared" si="39"/>
        <v>1082.2313056023083</v>
      </c>
      <c r="U63">
        <f t="shared" si="40"/>
        <v>852.12791536427028</v>
      </c>
      <c r="V63" s="12">
        <v>41649</v>
      </c>
      <c r="W63" s="1">
        <f t="shared" si="43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8"/>
        <v>1053</v>
      </c>
      <c r="AB63" s="29">
        <f t="shared" si="54"/>
        <v>0.77031861509279931</v>
      </c>
      <c r="AC63" s="32">
        <f t="shared" si="4"/>
        <v>58</v>
      </c>
      <c r="AD63" s="1">
        <f t="shared" si="44"/>
        <v>9566</v>
      </c>
      <c r="AE63" s="1">
        <f t="shared" si="49"/>
        <v>240</v>
      </c>
      <c r="AF63" s="29">
        <f t="shared" si="5"/>
        <v>0.22968138490720066</v>
      </c>
      <c r="AG63" s="32">
        <f t="shared" si="6"/>
        <v>-28</v>
      </c>
      <c r="AH63" s="34">
        <f t="shared" si="55"/>
        <v>0.18561484918793503</v>
      </c>
      <c r="AI63" s="34">
        <f t="shared" si="8"/>
        <v>2300.0721327242127</v>
      </c>
      <c r="AJ63" s="14">
        <v>3218</v>
      </c>
      <c r="AK63" s="2">
        <f t="shared" si="50"/>
        <v>212</v>
      </c>
      <c r="AL63" s="2">
        <f t="shared" si="56"/>
        <v>7.0525615435795164E-2</v>
      </c>
      <c r="AM63" s="34">
        <f t="shared" si="10"/>
        <v>773.74368838663145</v>
      </c>
      <c r="AN63" s="14">
        <v>996</v>
      </c>
      <c r="AO63" s="2">
        <f t="shared" si="51"/>
        <v>16</v>
      </c>
      <c r="AP63" s="2">
        <f t="shared" si="45"/>
        <v>1.6326530612244872E-2</v>
      </c>
      <c r="AQ63" s="34">
        <f t="shared" si="11"/>
        <v>239.48064438566965</v>
      </c>
      <c r="AR63" s="14">
        <v>241</v>
      </c>
      <c r="AS63" s="2">
        <f t="shared" si="46"/>
        <v>-7</v>
      </c>
      <c r="AT63" s="2">
        <f t="shared" si="57"/>
        <v>-2.8225806451612878E-2</v>
      </c>
      <c r="AU63" s="34">
        <f t="shared" si="13"/>
        <v>57.946621784082716</v>
      </c>
      <c r="AV63" s="14">
        <v>85</v>
      </c>
      <c r="AW63">
        <f t="shared" si="47"/>
        <v>0</v>
      </c>
      <c r="AX63">
        <f t="shared" si="58"/>
        <v>0</v>
      </c>
      <c r="AY63" s="35">
        <f t="shared" si="15"/>
        <v>20.437605193556145</v>
      </c>
      <c r="AZ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A63" s="31">
        <f t="shared" si="16"/>
        <v>221</v>
      </c>
      <c r="BB63" s="51">
        <f t="shared" si="59"/>
        <v>5.1169252141699539E-2</v>
      </c>
      <c r="BC63" s="35">
        <f t="shared" si="18"/>
        <v>1091.60855974994</v>
      </c>
      <c r="BD63" s="45">
        <v>587</v>
      </c>
      <c r="BE63" s="48">
        <f t="shared" si="19"/>
        <v>26</v>
      </c>
      <c r="BF63" s="14">
        <v>3760</v>
      </c>
      <c r="BG63" s="48">
        <f t="shared" si="20"/>
        <v>102</v>
      </c>
      <c r="BH63" s="14">
        <v>2830</v>
      </c>
      <c r="BI63" s="48">
        <f t="shared" si="21"/>
        <v>65</v>
      </c>
      <c r="BJ63" s="14">
        <v>930</v>
      </c>
      <c r="BK63" s="48">
        <f t="shared" si="22"/>
        <v>18</v>
      </c>
      <c r="BL63" s="14">
        <v>175</v>
      </c>
      <c r="BM63" s="48">
        <f t="shared" si="23"/>
        <v>1</v>
      </c>
      <c r="BN63" s="17"/>
      <c r="BO63" s="24">
        <f t="shared" si="24"/>
        <v>0</v>
      </c>
      <c r="BP63" s="17"/>
      <c r="BQ63" s="24">
        <f t="shared" si="25"/>
        <v>0</v>
      </c>
      <c r="BR63" s="17"/>
      <c r="BS63" s="24">
        <f t="shared" si="26"/>
        <v>0</v>
      </c>
      <c r="BT63" s="17"/>
      <c r="BU63" s="24">
        <f t="shared" si="27"/>
        <v>0</v>
      </c>
      <c r="BV63" s="20"/>
      <c r="BW63" s="27">
        <f t="shared" si="28"/>
        <v>0</v>
      </c>
    </row>
    <row r="64" spans="1:75" x14ac:dyDescent="0.2">
      <c r="A64" s="3">
        <v>43961</v>
      </c>
      <c r="B64" s="22">
        <v>43961</v>
      </c>
      <c r="C64" s="10">
        <v>8448</v>
      </c>
      <c r="D64">
        <f t="shared" si="29"/>
        <v>166</v>
      </c>
      <c r="E64" s="10">
        <v>244</v>
      </c>
      <c r="F64">
        <f t="shared" si="60"/>
        <v>7</v>
      </c>
      <c r="G64" s="10">
        <v>4687</v>
      </c>
      <c r="H64">
        <f t="shared" si="61"/>
        <v>186</v>
      </c>
      <c r="I64">
        <f t="shared" si="30"/>
        <v>3517</v>
      </c>
      <c r="J64">
        <f t="shared" si="42"/>
        <v>-27</v>
      </c>
      <c r="K64">
        <f t="shared" si="31"/>
        <v>2.8882575757575756E-2</v>
      </c>
      <c r="L64">
        <f t="shared" si="32"/>
        <v>0.55480587121212122</v>
      </c>
      <c r="M64">
        <f t="shared" si="33"/>
        <v>0.41631155303030304</v>
      </c>
      <c r="N64">
        <f t="shared" si="53"/>
        <v>1.9649621212121212E-2</v>
      </c>
      <c r="O64">
        <f t="shared" si="34"/>
        <v>2.8688524590163935E-2</v>
      </c>
      <c r="P64">
        <f t="shared" si="35"/>
        <v>3.9684232984851721E-2</v>
      </c>
      <c r="Q64">
        <f t="shared" si="36"/>
        <v>-7.6769974410008527E-3</v>
      </c>
      <c r="R64">
        <f t="shared" si="37"/>
        <v>2031.257513825439</v>
      </c>
      <c r="S64">
        <f t="shared" si="38"/>
        <v>58.667949026208227</v>
      </c>
      <c r="T64">
        <f t="shared" si="39"/>
        <v>1126.95359461409</v>
      </c>
      <c r="U64">
        <f t="shared" si="40"/>
        <v>845.63597018514065</v>
      </c>
      <c r="V64" s="12">
        <v>42657</v>
      </c>
      <c r="W64" s="1">
        <f t="shared" si="43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8"/>
        <v>661</v>
      </c>
      <c r="AB64" s="29">
        <f t="shared" si="54"/>
        <v>0.76761141196052229</v>
      </c>
      <c r="AC64" s="32">
        <f t="shared" si="4"/>
        <v>-392</v>
      </c>
      <c r="AD64" s="1">
        <f t="shared" si="44"/>
        <v>9913</v>
      </c>
      <c r="AE64" s="1">
        <f t="shared" si="49"/>
        <v>347</v>
      </c>
      <c r="AF64" s="29">
        <f t="shared" si="5"/>
        <v>0.23238858803947771</v>
      </c>
      <c r="AG64" s="32">
        <f t="shared" si="6"/>
        <v>107</v>
      </c>
      <c r="AH64" s="34">
        <f t="shared" si="55"/>
        <v>0.34424603174603174</v>
      </c>
      <c r="AI64" s="34">
        <f t="shared" si="8"/>
        <v>2383.5056503967303</v>
      </c>
      <c r="AJ64" s="14">
        <v>3188</v>
      </c>
      <c r="AK64" s="2">
        <f t="shared" si="50"/>
        <v>-30</v>
      </c>
      <c r="AL64" s="2">
        <f t="shared" si="56"/>
        <v>-9.3225605966438252E-3</v>
      </c>
      <c r="AM64" s="34">
        <f t="shared" si="10"/>
        <v>766.53041596537628</v>
      </c>
      <c r="AN64" s="14">
        <v>996</v>
      </c>
      <c r="AO64" s="2">
        <f t="shared" si="51"/>
        <v>0</v>
      </c>
      <c r="AP64" s="2">
        <f t="shared" si="45"/>
        <v>0</v>
      </c>
      <c r="AQ64" s="34">
        <f t="shared" si="11"/>
        <v>239.48064438566965</v>
      </c>
      <c r="AR64" s="14">
        <v>242</v>
      </c>
      <c r="AS64" s="2">
        <f t="shared" si="46"/>
        <v>1</v>
      </c>
      <c r="AT64" s="2">
        <f t="shared" si="57"/>
        <v>4.1493775933609811E-3</v>
      </c>
      <c r="AU64" s="34">
        <f t="shared" si="13"/>
        <v>58.187064198124553</v>
      </c>
      <c r="AV64" s="14">
        <v>87</v>
      </c>
      <c r="AW64">
        <f t="shared" si="47"/>
        <v>2</v>
      </c>
      <c r="AX64">
        <f t="shared" si="58"/>
        <v>2.3529411764705799E-2</v>
      </c>
      <c r="AY64" s="35">
        <f t="shared" si="15"/>
        <v>20.918490021639819</v>
      </c>
      <c r="AZ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A64" s="31">
        <f t="shared" si="16"/>
        <v>-27</v>
      </c>
      <c r="BB64" s="51">
        <f t="shared" si="59"/>
        <v>-5.9471365638766871E-3</v>
      </c>
      <c r="BC64" s="35">
        <f t="shared" si="18"/>
        <v>1085.1166145708103</v>
      </c>
      <c r="BD64" s="45">
        <v>615</v>
      </c>
      <c r="BE64" s="48">
        <f t="shared" si="19"/>
        <v>28</v>
      </c>
      <c r="BF64" s="14">
        <v>3832</v>
      </c>
      <c r="BG64" s="48">
        <f t="shared" si="20"/>
        <v>72</v>
      </c>
      <c r="BH64" s="14">
        <v>2879</v>
      </c>
      <c r="BI64" s="48">
        <f t="shared" si="21"/>
        <v>49</v>
      </c>
      <c r="BJ64" s="14">
        <v>942</v>
      </c>
      <c r="BK64" s="48">
        <f t="shared" si="22"/>
        <v>12</v>
      </c>
      <c r="BL64" s="14">
        <v>180</v>
      </c>
      <c r="BM64" s="48">
        <f t="shared" si="23"/>
        <v>5</v>
      </c>
      <c r="BN64" s="17"/>
      <c r="BO64" s="24">
        <f t="shared" si="24"/>
        <v>0</v>
      </c>
      <c r="BP64" s="17"/>
      <c r="BQ64" s="24">
        <f t="shared" si="25"/>
        <v>0</v>
      </c>
      <c r="BR64" s="17"/>
      <c r="BS64" s="24">
        <f t="shared" si="26"/>
        <v>0</v>
      </c>
      <c r="BT64" s="17"/>
      <c r="BU64" s="24">
        <f t="shared" si="27"/>
        <v>0</v>
      </c>
      <c r="BV64" s="20"/>
      <c r="BW64" s="27">
        <f t="shared" si="28"/>
        <v>0</v>
      </c>
    </row>
    <row r="65" spans="1:75" x14ac:dyDescent="0.2">
      <c r="A65" s="3">
        <v>43962</v>
      </c>
      <c r="B65" s="22">
        <v>43962</v>
      </c>
      <c r="C65" s="10">
        <v>8616</v>
      </c>
      <c r="D65">
        <f t="shared" si="29"/>
        <v>168</v>
      </c>
      <c r="E65" s="10">
        <v>249</v>
      </c>
      <c r="F65">
        <f t="shared" si="60"/>
        <v>5</v>
      </c>
      <c r="G65" s="10">
        <v>4687</v>
      </c>
      <c r="H65">
        <f t="shared" si="61"/>
        <v>0</v>
      </c>
      <c r="I65">
        <f t="shared" si="30"/>
        <v>3680</v>
      </c>
      <c r="J65">
        <f t="shared" si="42"/>
        <v>163</v>
      </c>
      <c r="K65">
        <f t="shared" si="31"/>
        <v>2.8899721448467967E-2</v>
      </c>
      <c r="L65">
        <f t="shared" si="32"/>
        <v>0.54398792943361185</v>
      </c>
      <c r="M65">
        <f t="shared" si="33"/>
        <v>0.42711234911792018</v>
      </c>
      <c r="N65">
        <f t="shared" si="53"/>
        <v>1.9498607242339833E-2</v>
      </c>
      <c r="O65">
        <f t="shared" si="34"/>
        <v>2.0080321285140562E-2</v>
      </c>
      <c r="P65">
        <f t="shared" si="35"/>
        <v>0</v>
      </c>
      <c r="Q65">
        <f t="shared" si="36"/>
        <v>4.4293478260869566E-2</v>
      </c>
      <c r="R65">
        <f t="shared" si="37"/>
        <v>2071.6518393844676</v>
      </c>
      <c r="S65">
        <f t="shared" si="38"/>
        <v>59.870161096417412</v>
      </c>
      <c r="T65">
        <f t="shared" si="39"/>
        <v>1126.95359461409</v>
      </c>
      <c r="U65">
        <f t="shared" si="40"/>
        <v>884.82808367396012</v>
      </c>
      <c r="V65" s="12">
        <v>43663</v>
      </c>
      <c r="W65" s="1">
        <f t="shared" si="43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8"/>
        <v>812</v>
      </c>
      <c r="AB65" s="29">
        <f t="shared" si="54"/>
        <v>0.76852254769484463</v>
      </c>
      <c r="AC65" s="32">
        <f t="shared" si="4"/>
        <v>151</v>
      </c>
      <c r="AD65" s="1">
        <f t="shared" si="44"/>
        <v>10107</v>
      </c>
      <c r="AE65" s="1">
        <f t="shared" si="49"/>
        <v>194</v>
      </c>
      <c r="AF65" s="29">
        <f t="shared" si="5"/>
        <v>0.2314774523051554</v>
      </c>
      <c r="AG65" s="32">
        <f t="shared" si="6"/>
        <v>-153</v>
      </c>
      <c r="AH65" s="34">
        <f t="shared" si="55"/>
        <v>0.19284294234592445</v>
      </c>
      <c r="AI65" s="34">
        <f t="shared" si="8"/>
        <v>2430.1514787208466</v>
      </c>
      <c r="AJ65" s="14">
        <v>3346</v>
      </c>
      <c r="AK65" s="2">
        <f t="shared" si="50"/>
        <v>158</v>
      </c>
      <c r="AL65" s="2">
        <f t="shared" si="56"/>
        <v>4.9560853199498212E-2</v>
      </c>
      <c r="AM65" s="34">
        <f t="shared" si="10"/>
        <v>804.52031738398659</v>
      </c>
      <c r="AN65" s="14">
        <v>838</v>
      </c>
      <c r="AO65" s="2">
        <f t="shared" si="51"/>
        <v>-158</v>
      </c>
      <c r="AP65" s="2">
        <f t="shared" si="45"/>
        <v>-0.15863453815261042</v>
      </c>
      <c r="AQ65" s="34">
        <f t="shared" si="11"/>
        <v>201.49074296705939</v>
      </c>
      <c r="AR65" s="14">
        <v>247</v>
      </c>
      <c r="AS65" s="2">
        <f t="shared" si="46"/>
        <v>5</v>
      </c>
      <c r="AT65" s="2">
        <f t="shared" si="57"/>
        <v>2.0661157024793431E-2</v>
      </c>
      <c r="AU65" s="34">
        <f t="shared" si="13"/>
        <v>59.389276268333738</v>
      </c>
      <c r="AV65" s="14">
        <v>87</v>
      </c>
      <c r="AW65">
        <f t="shared" si="47"/>
        <v>0</v>
      </c>
      <c r="AX65">
        <f t="shared" si="58"/>
        <v>0</v>
      </c>
      <c r="AY65" s="35">
        <f t="shared" si="15"/>
        <v>20.918490021639819</v>
      </c>
      <c r="AZ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A65" s="31">
        <f t="shared" si="16"/>
        <v>5</v>
      </c>
      <c r="BB65" s="51">
        <f t="shared" si="59"/>
        <v>1.1079104808331408E-3</v>
      </c>
      <c r="BC65" s="35">
        <f t="shared" si="18"/>
        <v>1086.3188266410195</v>
      </c>
      <c r="BD65" s="45">
        <v>642</v>
      </c>
      <c r="BE65" s="48">
        <f t="shared" si="19"/>
        <v>27</v>
      </c>
      <c r="BF65" s="14">
        <v>3909</v>
      </c>
      <c r="BG65" s="48">
        <f t="shared" si="20"/>
        <v>77</v>
      </c>
      <c r="BH65" s="14">
        <v>2921</v>
      </c>
      <c r="BI65" s="48">
        <f t="shared" si="21"/>
        <v>42</v>
      </c>
      <c r="BJ65" s="14">
        <v>959</v>
      </c>
      <c r="BK65" s="48">
        <f t="shared" si="22"/>
        <v>17</v>
      </c>
      <c r="BL65" s="14">
        <v>185</v>
      </c>
      <c r="BM65" s="48">
        <f t="shared" si="23"/>
        <v>5</v>
      </c>
      <c r="BN65" s="17"/>
      <c r="BO65" s="24">
        <f t="shared" si="24"/>
        <v>0</v>
      </c>
      <c r="BP65" s="17"/>
      <c r="BQ65" s="24">
        <f t="shared" si="25"/>
        <v>0</v>
      </c>
      <c r="BR65" s="17"/>
      <c r="BS65" s="24">
        <f t="shared" si="26"/>
        <v>0</v>
      </c>
      <c r="BT65" s="17"/>
      <c r="BU65" s="24">
        <f t="shared" si="27"/>
        <v>0</v>
      </c>
      <c r="BV65" s="20"/>
      <c r="BW65" s="27">
        <f t="shared" si="28"/>
        <v>0</v>
      </c>
    </row>
    <row r="66" spans="1:75" x14ac:dyDescent="0.2">
      <c r="A66" s="3">
        <v>43963</v>
      </c>
      <c r="B66" s="22">
        <v>43963</v>
      </c>
      <c r="C66" s="10">
        <v>8783</v>
      </c>
      <c r="D66">
        <f t="shared" si="29"/>
        <v>167</v>
      </c>
      <c r="E66" s="10">
        <v>252</v>
      </c>
      <c r="F66">
        <f t="shared" si="60"/>
        <v>3</v>
      </c>
      <c r="G66" s="10">
        <v>6021</v>
      </c>
      <c r="H66">
        <f t="shared" si="61"/>
        <v>1334</v>
      </c>
      <c r="I66">
        <f t="shared" si="30"/>
        <v>2510</v>
      </c>
      <c r="J66">
        <f t="shared" si="42"/>
        <v>-1170</v>
      </c>
      <c r="K66">
        <f t="shared" si="31"/>
        <v>2.869179095980872E-2</v>
      </c>
      <c r="L66">
        <f t="shared" si="32"/>
        <v>0.68552886257542978</v>
      </c>
      <c r="M66">
        <f t="shared" si="33"/>
        <v>0.2857793464647615</v>
      </c>
      <c r="N66">
        <f t="shared" ref="N66:N97" si="62">+IFERROR(D66/C66,"")</f>
        <v>1.9014004326539907E-2</v>
      </c>
      <c r="O66">
        <f t="shared" si="34"/>
        <v>1.1904761904761904E-2</v>
      </c>
      <c r="P66">
        <f t="shared" si="35"/>
        <v>0.22155788075070587</v>
      </c>
      <c r="Q66">
        <f t="shared" si="36"/>
        <v>-0.46613545816733065</v>
      </c>
      <c r="R66">
        <f t="shared" si="37"/>
        <v>2111.8057225294542</v>
      </c>
      <c r="S66">
        <f t="shared" si="38"/>
        <v>60.591488338542923</v>
      </c>
      <c r="T66">
        <f t="shared" si="39"/>
        <v>1447.7037749459005</v>
      </c>
      <c r="U66">
        <f t="shared" si="40"/>
        <v>603.51045924501079</v>
      </c>
      <c r="V66" s="12">
        <v>44561</v>
      </c>
      <c r="W66" s="1">
        <f t="shared" si="43"/>
        <v>898</v>
      </c>
      <c r="X66" s="1">
        <f t="shared" ref="X66:X129" si="63">IFERROR(W66-W65,0)</f>
        <v>-108</v>
      </c>
      <c r="Y66" s="34">
        <f t="shared" ref="Y66:Y129" si="64">IFERROR(V66/4.159,0)</f>
        <v>10714.354412118299</v>
      </c>
      <c r="Z66" s="14">
        <v>34250</v>
      </c>
      <c r="AA66" s="2">
        <f t="shared" si="48"/>
        <v>694</v>
      </c>
      <c r="AB66" s="29">
        <f t="shared" ref="AB66:AB129" si="65">IFERROR(Z66/V66,0)</f>
        <v>0.76860932205291621</v>
      </c>
      <c r="AC66" s="32">
        <f t="shared" ref="AC66:AC129" si="66">IFERROR(AA66-AA65,0)</f>
        <v>-118</v>
      </c>
      <c r="AD66" s="1">
        <f t="shared" si="44"/>
        <v>10311</v>
      </c>
      <c r="AE66" s="1">
        <f t="shared" si="49"/>
        <v>204</v>
      </c>
      <c r="AF66" s="29">
        <f t="shared" ref="AF66:AF129" si="67">IFERROR(AD66/V66,0)</f>
        <v>0.23139067794708376</v>
      </c>
      <c r="AG66" s="32">
        <f t="shared" ref="AG66:AG129" si="68">IFERROR(AE66-AE65,0)</f>
        <v>10</v>
      </c>
      <c r="AH66" s="34">
        <f t="shared" ref="AH66:AH97" si="69">IFERROR(AE66/W66,0)</f>
        <v>0.22717149220489977</v>
      </c>
      <c r="AI66" s="34">
        <f t="shared" ref="AI66:AI129" si="70">IFERROR(AD66/4.159,0)</f>
        <v>2479.201731185381</v>
      </c>
      <c r="AJ66" s="14">
        <v>2135</v>
      </c>
      <c r="AK66" s="2">
        <f t="shared" si="50"/>
        <v>-1211</v>
      </c>
      <c r="AL66" s="2">
        <f t="shared" ref="AL66:AL97" si="71">IFERROR(AJ66/AJ65,0)-1</f>
        <v>-0.36192468619246865</v>
      </c>
      <c r="AM66" s="34">
        <f t="shared" ref="AM66:AM129" si="72">IFERROR(AJ66/4.159,0)</f>
        <v>513.34455397932197</v>
      </c>
      <c r="AN66" s="14">
        <v>786</v>
      </c>
      <c r="AO66" s="2">
        <f t="shared" si="51"/>
        <v>-52</v>
      </c>
      <c r="AP66" s="2">
        <f t="shared" si="45"/>
        <v>-6.2052505966587068E-2</v>
      </c>
      <c r="AQ66" s="34">
        <f t="shared" ref="AQ66:AQ129" si="73">IFERROR(AN66/4.159,0)</f>
        <v>188.98773743688386</v>
      </c>
      <c r="AR66" s="14">
        <v>295</v>
      </c>
      <c r="AS66" s="2">
        <f t="shared" si="46"/>
        <v>48</v>
      </c>
      <c r="AT66" s="2">
        <f t="shared" ref="AT66:AT97" si="74">IFERROR(AR66/AR65,0)-1</f>
        <v>0.19433198380566807</v>
      </c>
      <c r="AU66" s="34">
        <f t="shared" ref="AU66:AU129" si="75">IFERROR(AR66/4.159,0)</f>
        <v>70.930512142341911</v>
      </c>
      <c r="AV66" s="14">
        <v>80</v>
      </c>
      <c r="AW66">
        <f t="shared" si="47"/>
        <v>-7</v>
      </c>
      <c r="AX66">
        <f t="shared" ref="AX66:AX97" si="76">IFERROR(AV66/AV65,0)-1</f>
        <v>-8.0459770114942541E-2</v>
      </c>
      <c r="AY66" s="35">
        <f t="shared" ref="AY66:AY129" si="77">IFERROR(AV66/4.159,0)</f>
        <v>19.235393123346959</v>
      </c>
      <c r="AZ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A66" s="31">
        <f t="shared" ref="BA66:BA129" si="78">IFERROR(AZ66-AZ65,0)</f>
        <v>-1222</v>
      </c>
      <c r="BB66" s="51">
        <f t="shared" ref="BB66:BB97" si="79">IFERROR(AZ66/AZ65,0)-1</f>
        <v>-0.27047366091190794</v>
      </c>
      <c r="BC66" s="35">
        <f t="shared" ref="BC66:BC129" si="80">IFERROR(AZ66/4.159,0)</f>
        <v>792.49819668189468</v>
      </c>
      <c r="BD66" s="45">
        <v>659</v>
      </c>
      <c r="BE66" s="48">
        <f t="shared" ref="BE66:BE129" si="81">IFERROR((BD66-BD65), 0)</f>
        <v>17</v>
      </c>
      <c r="BF66" s="14">
        <v>3985</v>
      </c>
      <c r="BG66" s="48">
        <f t="shared" ref="BG66:BG129" si="82">IFERROR((BF66-BF65),0)</f>
        <v>76</v>
      </c>
      <c r="BH66" s="14">
        <v>2966</v>
      </c>
      <c r="BI66" s="48">
        <f t="shared" ref="BI66:BI129" si="83">IFERROR((BH66-BH65),0)</f>
        <v>45</v>
      </c>
      <c r="BJ66" s="14">
        <v>982</v>
      </c>
      <c r="BK66" s="48">
        <f t="shared" ref="BK66:BK129" si="84">IFERROR((BJ66-BJ65),0)</f>
        <v>23</v>
      </c>
      <c r="BL66" s="14">
        <v>191</v>
      </c>
      <c r="BM66" s="48">
        <f t="shared" ref="BM66:BM129" si="85">IFERROR((BL66-BL65),0)</f>
        <v>6</v>
      </c>
      <c r="BN66" s="17"/>
      <c r="BO66" s="24">
        <f t="shared" ref="BO66:BO129" si="86">IFERROR((BN66-BN65),0)</f>
        <v>0</v>
      </c>
      <c r="BP66" s="17"/>
      <c r="BQ66" s="24">
        <f t="shared" ref="BQ66:BQ129" si="87">IFERROR((BP66-BP65),0)</f>
        <v>0</v>
      </c>
      <c r="BR66" s="17"/>
      <c r="BS66" s="24">
        <f t="shared" ref="BS66:BS129" si="88">IFERROR((BR66-BR65),0)</f>
        <v>0</v>
      </c>
      <c r="BT66" s="17"/>
      <c r="BU66" s="24">
        <f t="shared" ref="BU66:BU129" si="89">IFERROR((BT66-BT65),0)</f>
        <v>0</v>
      </c>
      <c r="BV66" s="20"/>
      <c r="BW66" s="27">
        <f t="shared" ref="BW66:BW129" si="90">IFERROR((BV66-BV65),0)</f>
        <v>0</v>
      </c>
    </row>
    <row r="67" spans="1:75" x14ac:dyDescent="0.2">
      <c r="A67" s="3">
        <v>43964</v>
      </c>
      <c r="B67" s="22">
        <v>43964</v>
      </c>
      <c r="C67" s="10">
        <v>8944</v>
      </c>
      <c r="D67">
        <f t="shared" ref="D67:D89" si="91">IFERROR(C67-C66,"")</f>
        <v>161</v>
      </c>
      <c r="E67" s="10">
        <v>256</v>
      </c>
      <c r="F67">
        <f t="shared" si="60"/>
        <v>4</v>
      </c>
      <c r="G67" s="10">
        <v>6067</v>
      </c>
      <c r="H67">
        <f t="shared" si="61"/>
        <v>46</v>
      </c>
      <c r="I67">
        <f t="shared" ref="I67:I109" si="92">+IFERROR(C67-E67-G67,"")</f>
        <v>2621</v>
      </c>
      <c r="J67">
        <f t="shared" si="42"/>
        <v>111</v>
      </c>
      <c r="K67">
        <f t="shared" ref="K67:K130" si="93">+IFERROR(E67/C67,"")</f>
        <v>2.8622540250447227E-2</v>
      </c>
      <c r="L67">
        <f t="shared" ref="L67:L130" si="94">+IFERROR(G67/C67,"")</f>
        <v>0.67833184257602863</v>
      </c>
      <c r="M67">
        <f t="shared" ref="M67:M130" si="95">+IFERROR(I67/C67,"")</f>
        <v>0.29304561717352418</v>
      </c>
      <c r="N67">
        <f t="shared" si="62"/>
        <v>1.8000894454382826E-2</v>
      </c>
      <c r="O67">
        <f t="shared" ref="O67:O130" si="96">+IFERROR(F67/E67,"")</f>
        <v>1.5625E-2</v>
      </c>
      <c r="P67">
        <f t="shared" ref="P67:P130" si="97">+IFERROR(H67/G67,"")</f>
        <v>7.5820009889566511E-3</v>
      </c>
      <c r="Q67">
        <f t="shared" ref="Q67:Q130" si="98">+IFERROR(J67/I67,"")</f>
        <v>4.2350247996947733E-2</v>
      </c>
      <c r="R67">
        <f t="shared" ref="R67:R130" si="99">+IFERROR(C67/4.159,"")</f>
        <v>2150.51695119019</v>
      </c>
      <c r="S67">
        <f t="shared" ref="S67:S130" si="100">+IFERROR(E67/4.159,"")</f>
        <v>61.553257994710272</v>
      </c>
      <c r="T67">
        <f t="shared" ref="T67:T130" si="101">+IFERROR(G67/4.159,"")</f>
        <v>1458.764125991825</v>
      </c>
      <c r="U67">
        <f t="shared" ref="U67:U130" si="102">+IFERROR(I67/4.159,"")</f>
        <v>630.19956720365474</v>
      </c>
      <c r="V67" s="12">
        <v>45873</v>
      </c>
      <c r="W67" s="1">
        <f t="shared" si="43"/>
        <v>1312</v>
      </c>
      <c r="X67" s="1">
        <f t="shared" si="63"/>
        <v>414</v>
      </c>
      <c r="Y67" s="34">
        <f t="shared" si="64"/>
        <v>11029.814859341188</v>
      </c>
      <c r="Z67" s="14">
        <v>35358</v>
      </c>
      <c r="AA67" s="2">
        <f t="shared" si="48"/>
        <v>1108</v>
      </c>
      <c r="AB67" s="29">
        <f t="shared" si="65"/>
        <v>0.77078019750179849</v>
      </c>
      <c r="AC67" s="32">
        <f t="shared" si="66"/>
        <v>414</v>
      </c>
      <c r="AD67" s="1">
        <f t="shared" si="44"/>
        <v>10515</v>
      </c>
      <c r="AE67" s="1">
        <f t="shared" si="49"/>
        <v>204</v>
      </c>
      <c r="AF67" s="29">
        <f t="shared" si="67"/>
        <v>0.22921980249820156</v>
      </c>
      <c r="AG67" s="32">
        <f t="shared" si="68"/>
        <v>0</v>
      </c>
      <c r="AH67" s="34">
        <f t="shared" si="69"/>
        <v>0.15548780487804878</v>
      </c>
      <c r="AI67" s="34">
        <f t="shared" si="70"/>
        <v>2528.2519836499159</v>
      </c>
      <c r="AJ67" s="14">
        <v>2248</v>
      </c>
      <c r="AK67" s="2">
        <f t="shared" si="50"/>
        <v>113</v>
      </c>
      <c r="AL67" s="2">
        <f t="shared" si="71"/>
        <v>5.2927400468384178E-2</v>
      </c>
      <c r="AM67" s="34">
        <f t="shared" si="72"/>
        <v>540.51454676604953</v>
      </c>
      <c r="AN67" s="14">
        <v>773</v>
      </c>
      <c r="AO67" s="2">
        <f t="shared" si="51"/>
        <v>-13</v>
      </c>
      <c r="AP67" s="2">
        <f t="shared" si="45"/>
        <v>-1.653944020356235E-2</v>
      </c>
      <c r="AQ67" s="34">
        <f t="shared" si="73"/>
        <v>185.86198605434001</v>
      </c>
      <c r="AR67" s="14">
        <v>296</v>
      </c>
      <c r="AS67" s="2">
        <f t="shared" si="46"/>
        <v>1</v>
      </c>
      <c r="AT67" s="2">
        <f t="shared" si="74"/>
        <v>3.3898305084745228E-3</v>
      </c>
      <c r="AU67" s="34">
        <f t="shared" si="75"/>
        <v>71.170954556383748</v>
      </c>
      <c r="AV67" s="14">
        <v>77</v>
      </c>
      <c r="AW67">
        <f t="shared" si="47"/>
        <v>-3</v>
      </c>
      <c r="AX67">
        <f t="shared" si="76"/>
        <v>-3.7499999999999978E-2</v>
      </c>
      <c r="AY67" s="35">
        <f t="shared" si="77"/>
        <v>18.514065881221448</v>
      </c>
      <c r="AZ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A67" s="31">
        <f t="shared" si="78"/>
        <v>98</v>
      </c>
      <c r="BB67" s="51">
        <f t="shared" si="79"/>
        <v>2.9733009708737823E-2</v>
      </c>
      <c r="BC67" s="35">
        <f t="shared" si="80"/>
        <v>816.06155325799477</v>
      </c>
      <c r="BD67" s="45">
        <v>686</v>
      </c>
      <c r="BE67" s="48">
        <f t="shared" si="81"/>
        <v>27</v>
      </c>
      <c r="BF67" s="14">
        <v>4050</v>
      </c>
      <c r="BG67" s="48">
        <f t="shared" si="82"/>
        <v>65</v>
      </c>
      <c r="BH67" s="14">
        <v>3015</v>
      </c>
      <c r="BI67" s="48">
        <f t="shared" si="83"/>
        <v>49</v>
      </c>
      <c r="BJ67" s="14">
        <v>997</v>
      </c>
      <c r="BK67" s="48">
        <f t="shared" si="84"/>
        <v>15</v>
      </c>
      <c r="BL67" s="14">
        <v>196</v>
      </c>
      <c r="BM67" s="48">
        <f t="shared" si="85"/>
        <v>5</v>
      </c>
      <c r="BN67" s="17"/>
      <c r="BO67" s="24">
        <f t="shared" si="86"/>
        <v>0</v>
      </c>
      <c r="BP67" s="17"/>
      <c r="BQ67" s="24">
        <f t="shared" si="87"/>
        <v>0</v>
      </c>
      <c r="BR67" s="17"/>
      <c r="BS67" s="24">
        <f t="shared" si="88"/>
        <v>0</v>
      </c>
      <c r="BT67" s="17"/>
      <c r="BU67" s="24">
        <f t="shared" si="89"/>
        <v>0</v>
      </c>
      <c r="BV67" s="20"/>
      <c r="BW67" s="27">
        <f t="shared" si="90"/>
        <v>0</v>
      </c>
    </row>
    <row r="68" spans="1:75" x14ac:dyDescent="0.2">
      <c r="A68" s="3">
        <v>43965</v>
      </c>
      <c r="B68" s="22">
        <v>43965</v>
      </c>
      <c r="C68" s="10">
        <v>9118</v>
      </c>
      <c r="D68">
        <f t="shared" si="91"/>
        <v>174</v>
      </c>
      <c r="E68" s="10">
        <v>260</v>
      </c>
      <c r="F68">
        <f t="shared" ref="F68:F99" si="103">E68-E67</f>
        <v>4</v>
      </c>
      <c r="G68" s="10">
        <v>6080</v>
      </c>
      <c r="H68">
        <f t="shared" si="61"/>
        <v>13</v>
      </c>
      <c r="I68">
        <f t="shared" si="92"/>
        <v>2778</v>
      </c>
      <c r="J68">
        <f t="shared" ref="J68:J128" si="104">+IFERROR(I68-I67,"")</f>
        <v>157</v>
      </c>
      <c r="K68">
        <f t="shared" si="93"/>
        <v>2.8515025224830008E-2</v>
      </c>
      <c r="L68">
        <f t="shared" si="94"/>
        <v>0.66681289756525552</v>
      </c>
      <c r="M68">
        <f t="shared" si="95"/>
        <v>0.30467207720991446</v>
      </c>
      <c r="N68">
        <f t="shared" si="62"/>
        <v>1.9083132265847774E-2</v>
      </c>
      <c r="O68">
        <f t="shared" si="96"/>
        <v>1.5384615384615385E-2</v>
      </c>
      <c r="P68">
        <f t="shared" si="97"/>
        <v>2.1381578947368422E-3</v>
      </c>
      <c r="Q68">
        <f t="shared" si="98"/>
        <v>5.6515478761699066E-2</v>
      </c>
      <c r="R68">
        <f t="shared" si="99"/>
        <v>2192.3539312334697</v>
      </c>
      <c r="S68">
        <f t="shared" si="100"/>
        <v>62.51502765087762</v>
      </c>
      <c r="T68">
        <f t="shared" si="101"/>
        <v>1461.889877374369</v>
      </c>
      <c r="U68">
        <f t="shared" si="102"/>
        <v>667.94902620822313</v>
      </c>
      <c r="V68" s="12">
        <v>46898</v>
      </c>
      <c r="W68" s="1">
        <f t="shared" ref="W68:W131" si="105">V68-V67</f>
        <v>1025</v>
      </c>
      <c r="X68" s="1">
        <f t="shared" si="63"/>
        <v>-287</v>
      </c>
      <c r="Y68" s="34">
        <f t="shared" si="64"/>
        <v>11276.268333734071</v>
      </c>
      <c r="Z68" s="14">
        <v>36103</v>
      </c>
      <c r="AA68" s="2">
        <f t="shared" si="48"/>
        <v>745</v>
      </c>
      <c r="AB68" s="29">
        <f t="shared" si="65"/>
        <v>0.76981960851209008</v>
      </c>
      <c r="AC68" s="32">
        <f t="shared" si="66"/>
        <v>-363</v>
      </c>
      <c r="AD68" s="1">
        <f t="shared" ref="AD68:AD131" si="106">V68-Z68</f>
        <v>10795</v>
      </c>
      <c r="AE68" s="1">
        <f t="shared" si="49"/>
        <v>280</v>
      </c>
      <c r="AF68" s="29">
        <f t="shared" si="67"/>
        <v>0.23018039148790992</v>
      </c>
      <c r="AG68" s="32">
        <f t="shared" si="68"/>
        <v>76</v>
      </c>
      <c r="AH68" s="34">
        <f t="shared" si="69"/>
        <v>0.27317073170731709</v>
      </c>
      <c r="AI68" s="34">
        <f t="shared" si="70"/>
        <v>2595.5758595816305</v>
      </c>
      <c r="AJ68" s="14">
        <v>2422</v>
      </c>
      <c r="AK68" s="2">
        <f t="shared" si="50"/>
        <v>174</v>
      </c>
      <c r="AL68" s="2">
        <f t="shared" si="71"/>
        <v>7.7402135231316782E-2</v>
      </c>
      <c r="AM68" s="34">
        <f t="shared" si="72"/>
        <v>582.35152680932924</v>
      </c>
      <c r="AN68" s="14">
        <v>737</v>
      </c>
      <c r="AO68" s="2">
        <f t="shared" si="51"/>
        <v>-36</v>
      </c>
      <c r="AP68" s="2">
        <f t="shared" ref="AP68:AP131" si="107">IFERROR(AN68/AN67,0)-1</f>
        <v>-4.6571798188874469E-2</v>
      </c>
      <c r="AQ68" s="34">
        <f t="shared" si="73"/>
        <v>177.20605914883387</v>
      </c>
      <c r="AR68" s="14">
        <v>284</v>
      </c>
      <c r="AS68" s="2">
        <f t="shared" ref="AS68:AS131" si="108">AR68-AR67</f>
        <v>-12</v>
      </c>
      <c r="AT68" s="2">
        <f t="shared" si="74"/>
        <v>-4.0540540540540571E-2</v>
      </c>
      <c r="AU68" s="34">
        <f t="shared" si="75"/>
        <v>68.285645587881703</v>
      </c>
      <c r="AV68" s="14">
        <v>72</v>
      </c>
      <c r="AW68">
        <f t="shared" ref="AW68:AW131" si="109">AV68-AV67</f>
        <v>-5</v>
      </c>
      <c r="AX68">
        <f t="shared" si="76"/>
        <v>-6.4935064935064957E-2</v>
      </c>
      <c r="AY68" s="35">
        <f t="shared" si="77"/>
        <v>17.311853811012263</v>
      </c>
      <c r="AZ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A68" s="31">
        <f t="shared" si="78"/>
        <v>121</v>
      </c>
      <c r="BB68" s="51">
        <f t="shared" si="79"/>
        <v>3.5651149086623368E-2</v>
      </c>
      <c r="BC68" s="35">
        <f t="shared" si="80"/>
        <v>845.15508535705703</v>
      </c>
      <c r="BD68" s="45">
        <v>705</v>
      </c>
      <c r="BE68" s="48">
        <f t="shared" si="81"/>
        <v>19</v>
      </c>
      <c r="BF68" s="14">
        <v>4132</v>
      </c>
      <c r="BG68" s="48">
        <f t="shared" si="82"/>
        <v>82</v>
      </c>
      <c r="BH68" s="14">
        <v>3071</v>
      </c>
      <c r="BI68" s="48">
        <f t="shared" si="83"/>
        <v>56</v>
      </c>
      <c r="BJ68" s="14">
        <v>1014</v>
      </c>
      <c r="BK68" s="48">
        <f t="shared" si="84"/>
        <v>17</v>
      </c>
      <c r="BL68" s="14">
        <v>196</v>
      </c>
      <c r="BM68" s="48">
        <f t="shared" si="85"/>
        <v>0</v>
      </c>
      <c r="BN68" s="17"/>
      <c r="BO68" s="24">
        <f t="shared" si="86"/>
        <v>0</v>
      </c>
      <c r="BP68" s="17"/>
      <c r="BQ68" s="24">
        <f t="shared" si="87"/>
        <v>0</v>
      </c>
      <c r="BR68" s="17"/>
      <c r="BS68" s="24">
        <f t="shared" si="88"/>
        <v>0</v>
      </c>
      <c r="BT68" s="17"/>
      <c r="BU68" s="24">
        <f t="shared" si="89"/>
        <v>0</v>
      </c>
      <c r="BV68" s="20"/>
      <c r="BW68" s="27">
        <f t="shared" si="90"/>
        <v>0</v>
      </c>
    </row>
    <row r="69" spans="1:75" x14ac:dyDescent="0.2">
      <c r="A69" s="3">
        <v>43966</v>
      </c>
      <c r="B69" s="22">
        <v>43966</v>
      </c>
      <c r="C69" s="10">
        <v>9268</v>
      </c>
      <c r="D69">
        <f t="shared" si="91"/>
        <v>150</v>
      </c>
      <c r="E69" s="10">
        <v>266</v>
      </c>
      <c r="F69">
        <f t="shared" si="103"/>
        <v>6</v>
      </c>
      <c r="G69" s="10">
        <v>6080</v>
      </c>
      <c r="H69">
        <f t="shared" si="61"/>
        <v>0</v>
      </c>
      <c r="I69">
        <f t="shared" si="92"/>
        <v>2922</v>
      </c>
      <c r="J69">
        <f t="shared" si="104"/>
        <v>144</v>
      </c>
      <c r="K69">
        <f t="shared" si="93"/>
        <v>2.8700906344410877E-2</v>
      </c>
      <c r="L69">
        <f t="shared" si="94"/>
        <v>0.65602071644367721</v>
      </c>
      <c r="M69">
        <f t="shared" si="95"/>
        <v>0.31527837721191193</v>
      </c>
      <c r="N69">
        <f t="shared" si="62"/>
        <v>1.6184721622788088E-2</v>
      </c>
      <c r="O69">
        <f t="shared" si="96"/>
        <v>2.2556390977443608E-2</v>
      </c>
      <c r="P69">
        <f t="shared" si="97"/>
        <v>0</v>
      </c>
      <c r="Q69">
        <f t="shared" si="98"/>
        <v>4.9281314168377825E-2</v>
      </c>
      <c r="R69">
        <f t="shared" si="99"/>
        <v>2228.4202933397451</v>
      </c>
      <c r="S69">
        <f t="shared" si="100"/>
        <v>63.957682135128643</v>
      </c>
      <c r="T69">
        <f t="shared" si="101"/>
        <v>1461.889877374369</v>
      </c>
      <c r="U69">
        <f t="shared" si="102"/>
        <v>702.57273383024767</v>
      </c>
      <c r="V69" s="12">
        <v>47768</v>
      </c>
      <c r="W69" s="1">
        <f t="shared" si="105"/>
        <v>870</v>
      </c>
      <c r="X69" s="1">
        <f t="shared" si="63"/>
        <v>-155</v>
      </c>
      <c r="Y69" s="34">
        <f t="shared" si="64"/>
        <v>11485.453233950469</v>
      </c>
      <c r="Z69" s="14">
        <v>36821</v>
      </c>
      <c r="AA69" s="2">
        <f t="shared" ref="AA69:AA132" si="110">Z69-Z68</f>
        <v>718</v>
      </c>
      <c r="AB69" s="29">
        <f t="shared" si="65"/>
        <v>0.77082984424719481</v>
      </c>
      <c r="AC69" s="32">
        <f t="shared" si="66"/>
        <v>-27</v>
      </c>
      <c r="AD69" s="1">
        <f t="shared" si="106"/>
        <v>10947</v>
      </c>
      <c r="AE69" s="1">
        <f t="shared" ref="AE69:AE132" si="111">AD69-AD68</f>
        <v>152</v>
      </c>
      <c r="AF69" s="29">
        <f t="shared" si="67"/>
        <v>0.22917015575280522</v>
      </c>
      <c r="AG69" s="32">
        <f t="shared" si="68"/>
        <v>-128</v>
      </c>
      <c r="AH69" s="34">
        <f t="shared" si="69"/>
        <v>0.17471264367816092</v>
      </c>
      <c r="AI69" s="34">
        <f t="shared" si="70"/>
        <v>2632.1231065159895</v>
      </c>
      <c r="AJ69" s="14">
        <v>2568</v>
      </c>
      <c r="AK69" s="2">
        <f t="shared" ref="AK69:AK132" si="112">AJ69-AJ68</f>
        <v>146</v>
      </c>
      <c r="AL69" s="2">
        <f t="shared" si="71"/>
        <v>6.0280759702725062E-2</v>
      </c>
      <c r="AM69" s="34">
        <f t="shared" si="72"/>
        <v>617.4561192594374</v>
      </c>
      <c r="AN69" s="14">
        <v>744</v>
      </c>
      <c r="AO69" s="2">
        <f t="shared" si="51"/>
        <v>7</v>
      </c>
      <c r="AP69" s="2">
        <f t="shared" si="107"/>
        <v>9.4979647218453866E-3</v>
      </c>
      <c r="AQ69" s="34">
        <f t="shared" si="73"/>
        <v>178.88915604712673</v>
      </c>
      <c r="AR69" s="14">
        <v>281</v>
      </c>
      <c r="AS69" s="2">
        <f t="shared" si="108"/>
        <v>-3</v>
      </c>
      <c r="AT69" s="2">
        <f t="shared" si="74"/>
        <v>-1.0563380281690127E-2</v>
      </c>
      <c r="AU69" s="34">
        <f t="shared" si="75"/>
        <v>67.564318345756192</v>
      </c>
      <c r="AV69" s="14">
        <v>73</v>
      </c>
      <c r="AW69">
        <f t="shared" si="109"/>
        <v>1</v>
      </c>
      <c r="AX69">
        <f t="shared" si="76"/>
        <v>1.388888888888884E-2</v>
      </c>
      <c r="AY69" s="35">
        <f t="shared" si="77"/>
        <v>17.5522962250541</v>
      </c>
      <c r="AZ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A69" s="31">
        <f t="shared" si="78"/>
        <v>151</v>
      </c>
      <c r="BB69" s="51">
        <f t="shared" si="79"/>
        <v>4.295874822190604E-2</v>
      </c>
      <c r="BC69" s="35">
        <f t="shared" si="80"/>
        <v>881.46188987737446</v>
      </c>
      <c r="BD69" s="45">
        <v>740</v>
      </c>
      <c r="BE69" s="48">
        <f t="shared" si="81"/>
        <v>35</v>
      </c>
      <c r="BF69" s="14">
        <v>4195</v>
      </c>
      <c r="BG69" s="48">
        <f t="shared" si="82"/>
        <v>63</v>
      </c>
      <c r="BH69" s="14">
        <v>3102</v>
      </c>
      <c r="BI69" s="48">
        <f t="shared" si="83"/>
        <v>31</v>
      </c>
      <c r="BJ69" s="14">
        <v>1033</v>
      </c>
      <c r="BK69" s="48">
        <f t="shared" si="84"/>
        <v>19</v>
      </c>
      <c r="BL69" s="14">
        <v>198</v>
      </c>
      <c r="BM69" s="48">
        <f t="shared" si="85"/>
        <v>2</v>
      </c>
      <c r="BN69" s="17"/>
      <c r="BO69" s="24">
        <f t="shared" si="86"/>
        <v>0</v>
      </c>
      <c r="BP69" s="17"/>
      <c r="BQ69" s="24">
        <f t="shared" si="87"/>
        <v>0</v>
      </c>
      <c r="BR69" s="17"/>
      <c r="BS69" s="24">
        <f t="shared" si="88"/>
        <v>0</v>
      </c>
      <c r="BT69" s="17"/>
      <c r="BU69" s="24">
        <f t="shared" si="89"/>
        <v>0</v>
      </c>
      <c r="BV69" s="20"/>
      <c r="BW69" s="27">
        <f t="shared" si="90"/>
        <v>0</v>
      </c>
    </row>
    <row r="70" spans="1:75" x14ac:dyDescent="0.2">
      <c r="A70" s="3">
        <v>43967</v>
      </c>
      <c r="B70" s="22">
        <v>43967</v>
      </c>
      <c r="C70" s="10">
        <v>9449</v>
      </c>
      <c r="D70">
        <f t="shared" si="91"/>
        <v>181</v>
      </c>
      <c r="E70" s="10">
        <v>269</v>
      </c>
      <c r="F70">
        <f t="shared" si="103"/>
        <v>3</v>
      </c>
      <c r="G70" s="10">
        <v>6081</v>
      </c>
      <c r="H70">
        <f t="shared" si="61"/>
        <v>1</v>
      </c>
      <c r="I70">
        <f t="shared" si="92"/>
        <v>3099</v>
      </c>
      <c r="J70">
        <f t="shared" si="104"/>
        <v>177</v>
      </c>
      <c r="K70">
        <f t="shared" si="93"/>
        <v>2.8468621018097152E-2</v>
      </c>
      <c r="L70">
        <f t="shared" si="94"/>
        <v>0.64356016509683567</v>
      </c>
      <c r="M70">
        <f t="shared" si="95"/>
        <v>0.32797121388506723</v>
      </c>
      <c r="N70">
        <f t="shared" si="62"/>
        <v>1.9155466186898083E-2</v>
      </c>
      <c r="O70">
        <f t="shared" si="96"/>
        <v>1.1152416356877323E-2</v>
      </c>
      <c r="P70">
        <f t="shared" si="97"/>
        <v>1.64446637066272E-4</v>
      </c>
      <c r="Q70">
        <f t="shared" si="98"/>
        <v>5.7115198451113264E-2</v>
      </c>
      <c r="R70">
        <f t="shared" si="99"/>
        <v>2271.9403702813179</v>
      </c>
      <c r="S70">
        <f t="shared" si="100"/>
        <v>64.679009377254147</v>
      </c>
      <c r="T70">
        <f t="shared" si="101"/>
        <v>1462.1303197884108</v>
      </c>
      <c r="U70">
        <f t="shared" si="102"/>
        <v>745.13104111565281</v>
      </c>
      <c r="V70" s="12">
        <v>49104</v>
      </c>
      <c r="W70" s="1">
        <f t="shared" si="105"/>
        <v>1336</v>
      </c>
      <c r="X70" s="1">
        <f t="shared" si="63"/>
        <v>466</v>
      </c>
      <c r="Y70" s="34">
        <f t="shared" si="64"/>
        <v>11806.684299110364</v>
      </c>
      <c r="Z70" s="14">
        <v>37935</v>
      </c>
      <c r="AA70" s="2">
        <f t="shared" si="110"/>
        <v>1114</v>
      </c>
      <c r="AB70" s="29">
        <f t="shared" si="65"/>
        <v>0.77254398826979476</v>
      </c>
      <c r="AC70" s="32">
        <f t="shared" si="66"/>
        <v>396</v>
      </c>
      <c r="AD70" s="1">
        <f t="shared" si="106"/>
        <v>11169</v>
      </c>
      <c r="AE70" s="1">
        <f t="shared" si="111"/>
        <v>222</v>
      </c>
      <c r="AF70" s="29">
        <f t="shared" si="67"/>
        <v>0.22745601173020527</v>
      </c>
      <c r="AG70" s="32">
        <f t="shared" si="68"/>
        <v>70</v>
      </c>
      <c r="AH70" s="34">
        <f t="shared" si="69"/>
        <v>0.16616766467065869</v>
      </c>
      <c r="AI70" s="34">
        <f t="shared" si="70"/>
        <v>2685.5013224332774</v>
      </c>
      <c r="AJ70" s="14">
        <v>2757</v>
      </c>
      <c r="AK70" s="2">
        <f t="shared" si="112"/>
        <v>189</v>
      </c>
      <c r="AL70" s="2">
        <f t="shared" si="71"/>
        <v>7.3598130841121545E-2</v>
      </c>
      <c r="AM70" s="34">
        <f t="shared" si="72"/>
        <v>662.89973551334458</v>
      </c>
      <c r="AN70" s="14">
        <v>728</v>
      </c>
      <c r="AO70" s="2">
        <f t="shared" ref="AO70:AO133" si="113">AN70-AN69</f>
        <v>-16</v>
      </c>
      <c r="AP70" s="2">
        <f t="shared" si="107"/>
        <v>-2.1505376344086002E-2</v>
      </c>
      <c r="AQ70" s="34">
        <f t="shared" si="73"/>
        <v>175.04207742245734</v>
      </c>
      <c r="AR70" s="14">
        <v>271</v>
      </c>
      <c r="AS70" s="2">
        <f t="shared" si="108"/>
        <v>-10</v>
      </c>
      <c r="AT70" s="2">
        <f t="shared" si="74"/>
        <v>-3.5587188612099641E-2</v>
      </c>
      <c r="AU70" s="34">
        <f t="shared" si="75"/>
        <v>65.159894205337821</v>
      </c>
      <c r="AV70" s="14">
        <v>72</v>
      </c>
      <c r="AW70">
        <f t="shared" si="109"/>
        <v>-1</v>
      </c>
      <c r="AX70">
        <f t="shared" si="76"/>
        <v>-1.3698630136986356E-2</v>
      </c>
      <c r="AY70" s="35">
        <f t="shared" si="77"/>
        <v>17.311853811012263</v>
      </c>
      <c r="AZ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A70" s="31">
        <f t="shared" si="78"/>
        <v>162</v>
      </c>
      <c r="BB70" s="51">
        <f t="shared" si="79"/>
        <v>4.4189852700490917E-2</v>
      </c>
      <c r="BC70" s="35">
        <f t="shared" si="80"/>
        <v>920.41356095215201</v>
      </c>
      <c r="BD70" s="45">
        <v>760</v>
      </c>
      <c r="BE70" s="48">
        <f t="shared" si="81"/>
        <v>20</v>
      </c>
      <c r="BF70" s="14">
        <v>4283</v>
      </c>
      <c r="BG70" s="48">
        <f t="shared" si="82"/>
        <v>88</v>
      </c>
      <c r="BH70" s="14">
        <v>3154</v>
      </c>
      <c r="BI70" s="48">
        <f t="shared" si="83"/>
        <v>52</v>
      </c>
      <c r="BJ70" s="14">
        <v>1053</v>
      </c>
      <c r="BK70" s="48">
        <f t="shared" si="84"/>
        <v>20</v>
      </c>
      <c r="BL70" s="14">
        <v>199</v>
      </c>
      <c r="BM70" s="48">
        <f t="shared" si="85"/>
        <v>1</v>
      </c>
      <c r="BN70" s="17"/>
      <c r="BO70" s="24">
        <f t="shared" si="86"/>
        <v>0</v>
      </c>
      <c r="BP70" s="17"/>
      <c r="BQ70" s="24">
        <f t="shared" si="87"/>
        <v>0</v>
      </c>
      <c r="BR70" s="17"/>
      <c r="BS70" s="24">
        <f t="shared" si="88"/>
        <v>0</v>
      </c>
      <c r="BT70" s="17"/>
      <c r="BU70" s="24">
        <f t="shared" si="89"/>
        <v>0</v>
      </c>
      <c r="BV70" s="20"/>
      <c r="BW70" s="27">
        <f t="shared" si="90"/>
        <v>0</v>
      </c>
    </row>
    <row r="71" spans="1:75" x14ac:dyDescent="0.2">
      <c r="A71" s="3">
        <v>43968</v>
      </c>
      <c r="B71" s="22">
        <v>43968</v>
      </c>
      <c r="C71" s="10">
        <v>9606</v>
      </c>
      <c r="D71">
        <f t="shared" si="91"/>
        <v>157</v>
      </c>
      <c r="E71" s="10">
        <v>275</v>
      </c>
      <c r="F71">
        <f t="shared" si="103"/>
        <v>6</v>
      </c>
      <c r="G71" s="10">
        <v>6081</v>
      </c>
      <c r="H71">
        <f t="shared" si="61"/>
        <v>0</v>
      </c>
      <c r="I71">
        <f t="shared" si="92"/>
        <v>3250</v>
      </c>
      <c r="J71">
        <f t="shared" si="104"/>
        <v>151</v>
      </c>
      <c r="K71">
        <f t="shared" si="93"/>
        <v>2.8627940870289404E-2</v>
      </c>
      <c r="L71">
        <f t="shared" si="94"/>
        <v>0.63304184884447223</v>
      </c>
      <c r="M71">
        <f t="shared" si="95"/>
        <v>0.33833021028523841</v>
      </c>
      <c r="N71">
        <f t="shared" si="62"/>
        <v>1.6343951696856131E-2</v>
      </c>
      <c r="O71">
        <f t="shared" si="96"/>
        <v>2.181818181818182E-2</v>
      </c>
      <c r="P71">
        <f t="shared" si="97"/>
        <v>0</v>
      </c>
      <c r="Q71">
        <f t="shared" si="98"/>
        <v>4.6461538461538464E-2</v>
      </c>
      <c r="R71">
        <f t="shared" si="99"/>
        <v>2309.6898292858859</v>
      </c>
      <c r="S71">
        <f t="shared" si="100"/>
        <v>66.121663861505169</v>
      </c>
      <c r="T71">
        <f t="shared" si="101"/>
        <v>1462.1303197884108</v>
      </c>
      <c r="U71">
        <f t="shared" si="102"/>
        <v>781.43784563597023</v>
      </c>
      <c r="V71" s="12">
        <v>50348</v>
      </c>
      <c r="W71" s="1">
        <f t="shared" si="105"/>
        <v>1244</v>
      </c>
      <c r="X71" s="1">
        <f t="shared" si="63"/>
        <v>-92</v>
      </c>
      <c r="Y71" s="34">
        <f t="shared" si="64"/>
        <v>12105.794662178409</v>
      </c>
      <c r="Z71" s="14">
        <v>38993</v>
      </c>
      <c r="AA71" s="2">
        <f t="shared" si="110"/>
        <v>1058</v>
      </c>
      <c r="AB71" s="29">
        <f t="shared" si="65"/>
        <v>0.77446969095098117</v>
      </c>
      <c r="AC71" s="32">
        <f t="shared" si="66"/>
        <v>-56</v>
      </c>
      <c r="AD71" s="1">
        <f t="shared" si="106"/>
        <v>11355</v>
      </c>
      <c r="AE71" s="1">
        <f t="shared" si="111"/>
        <v>186</v>
      </c>
      <c r="AF71" s="29">
        <f t="shared" si="67"/>
        <v>0.22553030904901883</v>
      </c>
      <c r="AG71" s="32">
        <f t="shared" si="68"/>
        <v>-36</v>
      </c>
      <c r="AH71" s="34">
        <f t="shared" si="69"/>
        <v>0.14951768488745981</v>
      </c>
      <c r="AI71" s="34">
        <f t="shared" si="70"/>
        <v>2730.2236114450589</v>
      </c>
      <c r="AJ71" s="14">
        <v>2914</v>
      </c>
      <c r="AK71" s="2">
        <f t="shared" si="112"/>
        <v>157</v>
      </c>
      <c r="AL71" s="2">
        <f t="shared" si="71"/>
        <v>5.694595574900263E-2</v>
      </c>
      <c r="AM71" s="34">
        <f t="shared" si="72"/>
        <v>700.64919451791297</v>
      </c>
      <c r="AN71" s="14">
        <v>752</v>
      </c>
      <c r="AO71" s="2">
        <f t="shared" si="113"/>
        <v>24</v>
      </c>
      <c r="AP71" s="2">
        <f t="shared" si="107"/>
        <v>3.2967032967033072E-2</v>
      </c>
      <c r="AQ71" s="34">
        <f t="shared" si="73"/>
        <v>180.81269535946143</v>
      </c>
      <c r="AR71" s="14">
        <v>267</v>
      </c>
      <c r="AS71" s="2">
        <f t="shared" si="108"/>
        <v>-4</v>
      </c>
      <c r="AT71" s="2">
        <f t="shared" si="74"/>
        <v>-1.4760147601476037E-2</v>
      </c>
      <c r="AU71" s="34">
        <f t="shared" si="75"/>
        <v>64.198124549170473</v>
      </c>
      <c r="AV71" s="14">
        <v>69</v>
      </c>
      <c r="AW71">
        <f t="shared" si="109"/>
        <v>-3</v>
      </c>
      <c r="AX71">
        <f t="shared" si="76"/>
        <v>-4.166666666666663E-2</v>
      </c>
      <c r="AY71" s="35">
        <f t="shared" si="77"/>
        <v>16.590526568886752</v>
      </c>
      <c r="AZ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A71" s="31">
        <f t="shared" si="78"/>
        <v>174</v>
      </c>
      <c r="BB71" s="51">
        <f t="shared" si="79"/>
        <v>4.5454545454545414E-2</v>
      </c>
      <c r="BC71" s="35">
        <f t="shared" si="80"/>
        <v>962.25054099543161</v>
      </c>
      <c r="BD71" s="45">
        <v>780</v>
      </c>
      <c r="BE71" s="48">
        <f t="shared" si="81"/>
        <v>20</v>
      </c>
      <c r="BF71" s="14">
        <v>4361</v>
      </c>
      <c r="BG71" s="48">
        <f t="shared" si="82"/>
        <v>78</v>
      </c>
      <c r="BH71" s="14">
        <v>3189</v>
      </c>
      <c r="BI71" s="48">
        <f t="shared" si="83"/>
        <v>35</v>
      </c>
      <c r="BJ71" s="14">
        <v>1072</v>
      </c>
      <c r="BK71" s="48">
        <f t="shared" si="84"/>
        <v>19</v>
      </c>
      <c r="BL71" s="14">
        <v>204</v>
      </c>
      <c r="BM71" s="48">
        <f t="shared" si="85"/>
        <v>5</v>
      </c>
      <c r="BN71" s="17"/>
      <c r="BO71" s="24">
        <f t="shared" si="86"/>
        <v>0</v>
      </c>
      <c r="BP71" s="17"/>
      <c r="BQ71" s="24">
        <f t="shared" si="87"/>
        <v>0</v>
      </c>
      <c r="BR71" s="17"/>
      <c r="BS71" s="24">
        <f t="shared" si="88"/>
        <v>0</v>
      </c>
      <c r="BT71" s="17"/>
      <c r="BU71" s="24">
        <f t="shared" si="89"/>
        <v>0</v>
      </c>
      <c r="BV71" s="20"/>
      <c r="BW71" s="27">
        <f t="shared" si="90"/>
        <v>0</v>
      </c>
    </row>
    <row r="72" spans="1:75" x14ac:dyDescent="0.2">
      <c r="A72" s="3">
        <v>43969</v>
      </c>
      <c r="B72" s="22">
        <v>43969</v>
      </c>
      <c r="C72" s="10">
        <v>9726</v>
      </c>
      <c r="D72">
        <f t="shared" si="91"/>
        <v>120</v>
      </c>
      <c r="E72" s="10">
        <v>279</v>
      </c>
      <c r="F72">
        <f t="shared" si="103"/>
        <v>4</v>
      </c>
      <c r="G72" s="10">
        <v>6085</v>
      </c>
      <c r="H72">
        <f t="shared" si="61"/>
        <v>4</v>
      </c>
      <c r="I72">
        <f t="shared" si="92"/>
        <v>3362</v>
      </c>
      <c r="J72">
        <f t="shared" si="104"/>
        <v>112</v>
      </c>
      <c r="K72">
        <f t="shared" si="93"/>
        <v>2.8685996298581123E-2</v>
      </c>
      <c r="L72">
        <f t="shared" si="94"/>
        <v>0.6256426074439646</v>
      </c>
      <c r="M72">
        <f t="shared" si="95"/>
        <v>0.34567139625745424</v>
      </c>
      <c r="N72">
        <f t="shared" si="62"/>
        <v>1.2338062924120914E-2</v>
      </c>
      <c r="O72">
        <f t="shared" si="96"/>
        <v>1.4336917562724014E-2</v>
      </c>
      <c r="P72">
        <f t="shared" si="97"/>
        <v>6.5735414954806899E-4</v>
      </c>
      <c r="Q72">
        <f t="shared" si="98"/>
        <v>3.3313503866745982E-2</v>
      </c>
      <c r="R72">
        <f t="shared" si="99"/>
        <v>2338.5429189709066</v>
      </c>
      <c r="S72">
        <f t="shared" si="100"/>
        <v>67.083433517672518</v>
      </c>
      <c r="T72">
        <f t="shared" si="101"/>
        <v>1463.0920894445781</v>
      </c>
      <c r="U72">
        <f t="shared" si="102"/>
        <v>808.36739600865599</v>
      </c>
      <c r="V72" s="12">
        <v>51105</v>
      </c>
      <c r="W72" s="1">
        <f t="shared" si="105"/>
        <v>757</v>
      </c>
      <c r="X72" s="1">
        <f t="shared" si="63"/>
        <v>-487</v>
      </c>
      <c r="Y72" s="34">
        <f t="shared" si="64"/>
        <v>12287.80956960808</v>
      </c>
      <c r="Z72" s="14">
        <v>39589</v>
      </c>
      <c r="AA72" s="2">
        <f t="shared" si="110"/>
        <v>596</v>
      </c>
      <c r="AB72" s="29">
        <f t="shared" si="65"/>
        <v>0.77466001369728987</v>
      </c>
      <c r="AC72" s="32">
        <f t="shared" si="66"/>
        <v>-462</v>
      </c>
      <c r="AD72" s="1">
        <f t="shared" si="106"/>
        <v>11516</v>
      </c>
      <c r="AE72" s="1">
        <f t="shared" si="111"/>
        <v>161</v>
      </c>
      <c r="AF72" s="29">
        <f t="shared" si="67"/>
        <v>0.2253399863027101</v>
      </c>
      <c r="AG72" s="32">
        <f t="shared" si="68"/>
        <v>-25</v>
      </c>
      <c r="AH72" s="34">
        <f t="shared" si="69"/>
        <v>0.21268163804491413</v>
      </c>
      <c r="AI72" s="34">
        <f t="shared" si="70"/>
        <v>2768.9348401057946</v>
      </c>
      <c r="AJ72" s="14">
        <v>3019</v>
      </c>
      <c r="AK72" s="2">
        <f t="shared" si="112"/>
        <v>105</v>
      </c>
      <c r="AL72" s="2">
        <f t="shared" si="71"/>
        <v>3.6032944406314327E-2</v>
      </c>
      <c r="AM72" s="34">
        <f t="shared" si="72"/>
        <v>725.89564799230584</v>
      </c>
      <c r="AN72" s="14">
        <v>747</v>
      </c>
      <c r="AO72" s="2">
        <f t="shared" si="113"/>
        <v>-5</v>
      </c>
      <c r="AP72" s="2">
        <f t="shared" si="107"/>
        <v>-6.6489361702127825E-3</v>
      </c>
      <c r="AQ72" s="34">
        <f t="shared" si="73"/>
        <v>179.61048328925224</v>
      </c>
      <c r="AR72" s="14">
        <v>272</v>
      </c>
      <c r="AS72" s="2">
        <f t="shared" si="108"/>
        <v>5</v>
      </c>
      <c r="AT72" s="2">
        <f t="shared" si="74"/>
        <v>1.8726591760299671E-2</v>
      </c>
      <c r="AU72" s="34">
        <f t="shared" si="75"/>
        <v>65.400336619379658</v>
      </c>
      <c r="AV72" s="14">
        <v>71</v>
      </c>
      <c r="AW72">
        <f t="shared" si="109"/>
        <v>2</v>
      </c>
      <c r="AX72">
        <f t="shared" si="76"/>
        <v>2.8985507246376718E-2</v>
      </c>
      <c r="AY72" s="35">
        <f t="shared" si="77"/>
        <v>17.071411396970426</v>
      </c>
      <c r="AZ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A72" s="31">
        <f t="shared" si="78"/>
        <v>107</v>
      </c>
      <c r="BB72" s="51">
        <f t="shared" si="79"/>
        <v>2.6736631684157963E-2</v>
      </c>
      <c r="BC72" s="35">
        <f t="shared" si="80"/>
        <v>987.9778792979082</v>
      </c>
      <c r="BD72" s="45">
        <v>806</v>
      </c>
      <c r="BE72" s="48">
        <f t="shared" si="81"/>
        <v>26</v>
      </c>
      <c r="BF72" s="14">
        <v>4407</v>
      </c>
      <c r="BG72" s="48">
        <f t="shared" si="82"/>
        <v>46</v>
      </c>
      <c r="BH72" s="14">
        <v>3216</v>
      </c>
      <c r="BI72" s="48">
        <f t="shared" si="83"/>
        <v>27</v>
      </c>
      <c r="BJ72" s="14">
        <v>1092</v>
      </c>
      <c r="BK72" s="48">
        <f t="shared" si="84"/>
        <v>20</v>
      </c>
      <c r="BL72" s="14">
        <v>205</v>
      </c>
      <c r="BM72" s="48">
        <f t="shared" si="85"/>
        <v>1</v>
      </c>
      <c r="BN72" s="17"/>
      <c r="BO72" s="24">
        <f t="shared" si="86"/>
        <v>0</v>
      </c>
      <c r="BP72" s="17"/>
      <c r="BQ72" s="24">
        <f t="shared" si="87"/>
        <v>0</v>
      </c>
      <c r="BR72" s="17"/>
      <c r="BS72" s="24">
        <f t="shared" si="88"/>
        <v>0</v>
      </c>
      <c r="BT72" s="17"/>
      <c r="BU72" s="24">
        <f t="shared" si="89"/>
        <v>0</v>
      </c>
      <c r="BV72" s="20"/>
      <c r="BW72" s="27">
        <f t="shared" si="90"/>
        <v>0</v>
      </c>
    </row>
    <row r="73" spans="1:75" x14ac:dyDescent="0.2">
      <c r="A73" s="3">
        <v>43970</v>
      </c>
      <c r="B73" s="22">
        <v>43970</v>
      </c>
      <c r="C73" s="10">
        <v>9867</v>
      </c>
      <c r="D73">
        <f t="shared" si="91"/>
        <v>141</v>
      </c>
      <c r="E73" s="10">
        <v>281</v>
      </c>
      <c r="F73">
        <f t="shared" si="103"/>
        <v>2</v>
      </c>
      <c r="G73" s="10">
        <v>6194</v>
      </c>
      <c r="H73">
        <f t="shared" si="61"/>
        <v>109</v>
      </c>
      <c r="I73">
        <f t="shared" si="92"/>
        <v>3392</v>
      </c>
      <c r="J73">
        <f t="shared" si="104"/>
        <v>30</v>
      </c>
      <c r="K73">
        <f t="shared" si="93"/>
        <v>2.8478767609202392E-2</v>
      </c>
      <c r="L73">
        <f t="shared" si="94"/>
        <v>0.62774906253167118</v>
      </c>
      <c r="M73">
        <f t="shared" si="95"/>
        <v>0.3437721698591264</v>
      </c>
      <c r="N73">
        <f t="shared" si="62"/>
        <v>1.4290057768318638E-2</v>
      </c>
      <c r="O73">
        <f t="shared" si="96"/>
        <v>7.1174377224199285E-3</v>
      </c>
      <c r="P73">
        <f t="shared" si="97"/>
        <v>1.7597675169518889E-2</v>
      </c>
      <c r="Q73">
        <f t="shared" si="98"/>
        <v>8.8443396226415092E-3</v>
      </c>
      <c r="R73">
        <f t="shared" si="99"/>
        <v>2372.4452993508057</v>
      </c>
      <c r="S73">
        <f t="shared" si="100"/>
        <v>67.564318345756192</v>
      </c>
      <c r="T73">
        <f t="shared" si="101"/>
        <v>1489.3003125751384</v>
      </c>
      <c r="U73">
        <f t="shared" si="102"/>
        <v>815.58066842991104</v>
      </c>
      <c r="V73" s="12">
        <v>52815</v>
      </c>
      <c r="W73" s="1">
        <f t="shared" si="105"/>
        <v>1710</v>
      </c>
      <c r="X73" s="1">
        <f t="shared" si="63"/>
        <v>953</v>
      </c>
      <c r="Y73" s="34">
        <f t="shared" si="64"/>
        <v>12698.966097619621</v>
      </c>
      <c r="Z73" s="14">
        <v>40142</v>
      </c>
      <c r="AA73" s="2">
        <f t="shared" si="110"/>
        <v>553</v>
      </c>
      <c r="AB73" s="29">
        <f t="shared" si="65"/>
        <v>0.76004922843889045</v>
      </c>
      <c r="AC73" s="32">
        <f t="shared" si="66"/>
        <v>-43</v>
      </c>
      <c r="AD73" s="1">
        <f t="shared" si="106"/>
        <v>12673</v>
      </c>
      <c r="AE73" s="1">
        <f t="shared" si="111"/>
        <v>1157</v>
      </c>
      <c r="AF73" s="29">
        <f t="shared" si="67"/>
        <v>0.23995077156110953</v>
      </c>
      <c r="AG73" s="32">
        <f t="shared" si="68"/>
        <v>996</v>
      </c>
      <c r="AH73" s="34">
        <f t="shared" si="69"/>
        <v>0.67660818713450288</v>
      </c>
      <c r="AI73" s="34">
        <f t="shared" si="70"/>
        <v>3047.1267131522004</v>
      </c>
      <c r="AJ73" s="14">
        <v>3055</v>
      </c>
      <c r="AK73" s="2">
        <f t="shared" si="112"/>
        <v>36</v>
      </c>
      <c r="AL73" s="2">
        <f t="shared" si="71"/>
        <v>1.1924478304074171E-2</v>
      </c>
      <c r="AM73" s="34">
        <f t="shared" si="72"/>
        <v>734.55157489781197</v>
      </c>
      <c r="AN73" s="14">
        <v>682</v>
      </c>
      <c r="AO73" s="2">
        <f t="shared" si="113"/>
        <v>-65</v>
      </c>
      <c r="AP73" s="2">
        <f t="shared" si="107"/>
        <v>-8.7014725568942408E-2</v>
      </c>
      <c r="AQ73" s="34">
        <f t="shared" si="73"/>
        <v>163.98172637653283</v>
      </c>
      <c r="AR73" s="14">
        <v>267</v>
      </c>
      <c r="AS73" s="2">
        <f t="shared" si="108"/>
        <v>-5</v>
      </c>
      <c r="AT73" s="2">
        <f t="shared" si="74"/>
        <v>-1.8382352941176516E-2</v>
      </c>
      <c r="AU73" s="34">
        <f t="shared" si="75"/>
        <v>64.198124549170473</v>
      </c>
      <c r="AV73" s="14">
        <v>70</v>
      </c>
      <c r="AW73">
        <f t="shared" si="109"/>
        <v>-1</v>
      </c>
      <c r="AX73">
        <f t="shared" si="76"/>
        <v>-1.4084507042253502E-2</v>
      </c>
      <c r="AY73" s="35">
        <f t="shared" si="77"/>
        <v>16.830968982928589</v>
      </c>
      <c r="AZ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A73" s="31">
        <f t="shared" si="78"/>
        <v>-35</v>
      </c>
      <c r="BB73" s="51">
        <f t="shared" si="79"/>
        <v>-8.5178875638841633E-3</v>
      </c>
      <c r="BC73" s="35">
        <f t="shared" si="80"/>
        <v>979.56239480644388</v>
      </c>
      <c r="BD73" s="45">
        <v>835</v>
      </c>
      <c r="BE73" s="48">
        <f t="shared" si="81"/>
        <v>29</v>
      </c>
      <c r="BF73" s="14">
        <v>4471</v>
      </c>
      <c r="BG73" s="48">
        <f t="shared" si="82"/>
        <v>64</v>
      </c>
      <c r="BH73" s="14">
        <v>3252</v>
      </c>
      <c r="BI73" s="48">
        <f t="shared" si="83"/>
        <v>36</v>
      </c>
      <c r="BJ73" s="14">
        <v>1104</v>
      </c>
      <c r="BK73" s="48">
        <f t="shared" si="84"/>
        <v>12</v>
      </c>
      <c r="BL73" s="14">
        <v>205</v>
      </c>
      <c r="BM73" s="48">
        <f t="shared" si="85"/>
        <v>0</v>
      </c>
      <c r="BN73" s="17"/>
      <c r="BO73" s="24">
        <f t="shared" si="86"/>
        <v>0</v>
      </c>
      <c r="BP73" s="17"/>
      <c r="BQ73" s="24">
        <f t="shared" si="87"/>
        <v>0</v>
      </c>
      <c r="BR73" s="17"/>
      <c r="BS73" s="24">
        <f t="shared" si="88"/>
        <v>0</v>
      </c>
      <c r="BT73" s="17"/>
      <c r="BU73" s="24">
        <f t="shared" si="89"/>
        <v>0</v>
      </c>
      <c r="BV73" s="20"/>
      <c r="BW73" s="27">
        <f t="shared" si="90"/>
        <v>0</v>
      </c>
    </row>
    <row r="74" spans="1:75" x14ac:dyDescent="0.2">
      <c r="A74" s="3">
        <v>43971</v>
      </c>
      <c r="B74" s="22">
        <v>43971</v>
      </c>
      <c r="C74" s="10">
        <v>9977</v>
      </c>
      <c r="D74">
        <f t="shared" si="91"/>
        <v>110</v>
      </c>
      <c r="E74" s="10">
        <v>287</v>
      </c>
      <c r="F74">
        <f t="shared" si="103"/>
        <v>6</v>
      </c>
      <c r="G74" s="10">
        <v>6194</v>
      </c>
      <c r="H74">
        <f t="shared" si="61"/>
        <v>0</v>
      </c>
      <c r="I74">
        <f t="shared" si="92"/>
        <v>3496</v>
      </c>
      <c r="J74">
        <f t="shared" si="104"/>
        <v>104</v>
      </c>
      <c r="K74">
        <f t="shared" si="93"/>
        <v>2.8766162172997895E-2</v>
      </c>
      <c r="L74">
        <f t="shared" si="94"/>
        <v>0.62082790417961309</v>
      </c>
      <c r="M74">
        <f t="shared" si="95"/>
        <v>0.35040593364738898</v>
      </c>
      <c r="N74">
        <f t="shared" si="62"/>
        <v>1.1025358324145534E-2</v>
      </c>
      <c r="O74">
        <f t="shared" si="96"/>
        <v>2.0905923344947737E-2</v>
      </c>
      <c r="P74">
        <f t="shared" si="97"/>
        <v>0</v>
      </c>
      <c r="Q74">
        <f t="shared" si="98"/>
        <v>2.9748283752860413E-2</v>
      </c>
      <c r="R74">
        <f t="shared" si="99"/>
        <v>2398.8939648954079</v>
      </c>
      <c r="S74">
        <f t="shared" si="100"/>
        <v>69.006972830007214</v>
      </c>
      <c r="T74">
        <f t="shared" si="101"/>
        <v>1489.3003125751384</v>
      </c>
      <c r="U74">
        <f t="shared" si="102"/>
        <v>840.5866794902621</v>
      </c>
      <c r="V74" s="12">
        <v>52815</v>
      </c>
      <c r="W74" s="1">
        <f t="shared" si="105"/>
        <v>0</v>
      </c>
      <c r="X74" s="1">
        <f t="shared" si="63"/>
        <v>-1710</v>
      </c>
      <c r="Y74" s="34">
        <f t="shared" si="64"/>
        <v>12698.966097619621</v>
      </c>
      <c r="Z74" s="14">
        <v>40142</v>
      </c>
      <c r="AA74" s="2">
        <f t="shared" si="110"/>
        <v>0</v>
      </c>
      <c r="AB74" s="29">
        <f t="shared" si="65"/>
        <v>0.76004922843889045</v>
      </c>
      <c r="AC74" s="32">
        <f t="shared" si="66"/>
        <v>-553</v>
      </c>
      <c r="AD74" s="1">
        <f>V74-Z74</f>
        <v>12673</v>
      </c>
      <c r="AE74" s="1">
        <f t="shared" si="111"/>
        <v>0</v>
      </c>
      <c r="AF74" s="29">
        <f t="shared" si="67"/>
        <v>0.23995077156110953</v>
      </c>
      <c r="AG74" s="32">
        <f t="shared" si="68"/>
        <v>-1157</v>
      </c>
      <c r="AH74" s="34">
        <f t="shared" si="69"/>
        <v>0</v>
      </c>
      <c r="AI74" s="34">
        <f t="shared" si="70"/>
        <v>3047.1267131522004</v>
      </c>
      <c r="AJ74" s="14">
        <v>3164</v>
      </c>
      <c r="AK74" s="2">
        <f t="shared" si="112"/>
        <v>109</v>
      </c>
      <c r="AL74" s="2">
        <f t="shared" si="71"/>
        <v>3.5679214402618564E-2</v>
      </c>
      <c r="AM74" s="34">
        <f t="shared" si="72"/>
        <v>760.75979802837219</v>
      </c>
      <c r="AN74" s="14">
        <v>680</v>
      </c>
      <c r="AO74" s="2">
        <f t="shared" si="113"/>
        <v>-2</v>
      </c>
      <c r="AP74" s="2">
        <f t="shared" si="107"/>
        <v>-2.9325513196480912E-3</v>
      </c>
      <c r="AQ74" s="34">
        <f t="shared" si="73"/>
        <v>163.50084154844916</v>
      </c>
      <c r="AR74" s="14">
        <v>264</v>
      </c>
      <c r="AS74" s="2">
        <f t="shared" si="108"/>
        <v>-3</v>
      </c>
      <c r="AT74" s="2">
        <f t="shared" si="74"/>
        <v>-1.1235955056179803E-2</v>
      </c>
      <c r="AU74" s="34">
        <f t="shared" si="75"/>
        <v>63.476797307044968</v>
      </c>
      <c r="AV74" s="14">
        <v>68</v>
      </c>
      <c r="AW74">
        <f t="shared" si="109"/>
        <v>-2</v>
      </c>
      <c r="AX74">
        <f t="shared" si="76"/>
        <v>-2.8571428571428581E-2</v>
      </c>
      <c r="AY74" s="35">
        <f t="shared" si="77"/>
        <v>16.350084154844915</v>
      </c>
      <c r="AZ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A74" s="31">
        <f t="shared" si="78"/>
        <v>102</v>
      </c>
      <c r="BB74" s="51">
        <f t="shared" si="79"/>
        <v>2.5036818851251752E-2</v>
      </c>
      <c r="BC74" s="35">
        <f t="shared" si="80"/>
        <v>1004.0875210387113</v>
      </c>
      <c r="BD74" s="45">
        <v>848</v>
      </c>
      <c r="BE74" s="48">
        <f t="shared" si="81"/>
        <v>13</v>
      </c>
      <c r="BF74" s="14">
        <v>4526</v>
      </c>
      <c r="BG74" s="48">
        <f t="shared" si="82"/>
        <v>55</v>
      </c>
      <c r="BH74" s="14">
        <v>3282</v>
      </c>
      <c r="BI74" s="48">
        <f t="shared" si="83"/>
        <v>30</v>
      </c>
      <c r="BJ74" s="14">
        <v>1113</v>
      </c>
      <c r="BK74" s="48">
        <f t="shared" si="84"/>
        <v>9</v>
      </c>
      <c r="BL74" s="14">
        <v>208</v>
      </c>
      <c r="BM74" s="48">
        <f t="shared" si="85"/>
        <v>3</v>
      </c>
      <c r="BN74" s="17"/>
      <c r="BO74" s="24">
        <f t="shared" si="86"/>
        <v>0</v>
      </c>
      <c r="BP74" s="17"/>
      <c r="BQ74" s="24">
        <f t="shared" si="87"/>
        <v>0</v>
      </c>
      <c r="BR74" s="17"/>
      <c r="BS74" s="24">
        <f t="shared" si="88"/>
        <v>0</v>
      </c>
      <c r="BT74" s="17"/>
      <c r="BU74" s="24">
        <f t="shared" si="89"/>
        <v>0</v>
      </c>
      <c r="BV74" s="20"/>
      <c r="BW74" s="27">
        <f t="shared" si="90"/>
        <v>0</v>
      </c>
    </row>
    <row r="75" spans="1:75" x14ac:dyDescent="0.2">
      <c r="A75" s="3">
        <v>43972</v>
      </c>
      <c r="B75" s="22">
        <v>43972</v>
      </c>
      <c r="C75" s="10">
        <v>10116</v>
      </c>
      <c r="D75">
        <f t="shared" si="91"/>
        <v>139</v>
      </c>
      <c r="E75" s="10">
        <v>291</v>
      </c>
      <c r="F75">
        <f t="shared" si="103"/>
        <v>4</v>
      </c>
      <c r="G75" s="10">
        <v>6245</v>
      </c>
      <c r="H75">
        <f t="shared" si="61"/>
        <v>51</v>
      </c>
      <c r="I75">
        <f t="shared" si="92"/>
        <v>3580</v>
      </c>
      <c r="J75">
        <f t="shared" si="104"/>
        <v>84</v>
      </c>
      <c r="K75">
        <f t="shared" si="93"/>
        <v>2.8766310794780547E-2</v>
      </c>
      <c r="L75">
        <f t="shared" si="94"/>
        <v>0.61733886911822855</v>
      </c>
      <c r="M75">
        <f t="shared" si="95"/>
        <v>0.35389482008699091</v>
      </c>
      <c r="N75">
        <f t="shared" si="62"/>
        <v>1.3740608936338473E-2</v>
      </c>
      <c r="O75">
        <f t="shared" si="96"/>
        <v>1.3745704467353952E-2</v>
      </c>
      <c r="P75">
        <f t="shared" si="97"/>
        <v>8.1665332265812643E-3</v>
      </c>
      <c r="Q75">
        <f t="shared" si="98"/>
        <v>2.3463687150837988E-2</v>
      </c>
      <c r="R75">
        <f t="shared" si="99"/>
        <v>2432.3154604472229</v>
      </c>
      <c r="S75">
        <f t="shared" si="100"/>
        <v>69.968742486174563</v>
      </c>
      <c r="T75">
        <f t="shared" si="101"/>
        <v>1501.562875691272</v>
      </c>
      <c r="U75">
        <f t="shared" si="102"/>
        <v>860.78384226977641</v>
      </c>
      <c r="V75" s="12">
        <v>53928</v>
      </c>
      <c r="W75" s="1">
        <f t="shared" si="105"/>
        <v>1113</v>
      </c>
      <c r="X75" s="1">
        <f t="shared" si="63"/>
        <v>1113</v>
      </c>
      <c r="Y75" s="34">
        <f t="shared" si="64"/>
        <v>12966.578504448185</v>
      </c>
      <c r="Z75" s="14">
        <v>41932</v>
      </c>
      <c r="AA75" s="2">
        <f t="shared" si="110"/>
        <v>1790</v>
      </c>
      <c r="AB75" s="29">
        <f t="shared" si="65"/>
        <v>0.77755525886367005</v>
      </c>
      <c r="AC75" s="32">
        <f t="shared" si="66"/>
        <v>1790</v>
      </c>
      <c r="AD75" s="1">
        <f t="shared" si="106"/>
        <v>11996</v>
      </c>
      <c r="AE75" s="1">
        <f t="shared" si="111"/>
        <v>-677</v>
      </c>
      <c r="AF75" s="29">
        <f t="shared" si="67"/>
        <v>0.22244474113632992</v>
      </c>
      <c r="AG75" s="32">
        <f t="shared" si="68"/>
        <v>-677</v>
      </c>
      <c r="AH75" s="34">
        <f t="shared" si="69"/>
        <v>-0.60826594788858945</v>
      </c>
      <c r="AI75" s="34">
        <f t="shared" si="70"/>
        <v>2884.3471988458764</v>
      </c>
      <c r="AJ75" s="14">
        <v>3236</v>
      </c>
      <c r="AK75" s="2">
        <f t="shared" si="112"/>
        <v>72</v>
      </c>
      <c r="AL75" s="2">
        <f t="shared" si="71"/>
        <v>2.2756005056890016E-2</v>
      </c>
      <c r="AM75" s="34">
        <f t="shared" si="72"/>
        <v>778.07165183938446</v>
      </c>
      <c r="AN75" s="14">
        <v>649</v>
      </c>
      <c r="AO75" s="2">
        <f t="shared" si="113"/>
        <v>-31</v>
      </c>
      <c r="AP75" s="2">
        <f t="shared" si="107"/>
        <v>-4.5588235294117596E-2</v>
      </c>
      <c r="AQ75" s="34">
        <f t="shared" si="73"/>
        <v>156.04712671315221</v>
      </c>
      <c r="AR75" s="14">
        <v>278</v>
      </c>
      <c r="AS75" s="2">
        <f t="shared" si="108"/>
        <v>14</v>
      </c>
      <c r="AT75" s="2">
        <f t="shared" si="74"/>
        <v>5.3030303030302983E-2</v>
      </c>
      <c r="AU75" s="34">
        <f t="shared" si="75"/>
        <v>66.842991103630681</v>
      </c>
      <c r="AV75" s="14">
        <v>66</v>
      </c>
      <c r="AW75">
        <f t="shared" si="109"/>
        <v>-2</v>
      </c>
      <c r="AX75">
        <f t="shared" si="76"/>
        <v>-2.9411764705882359E-2</v>
      </c>
      <c r="AY75" s="35">
        <f t="shared" si="77"/>
        <v>15.869199326761242</v>
      </c>
      <c r="AZ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75" s="31">
        <f t="shared" si="78"/>
        <v>53</v>
      </c>
      <c r="BB75" s="51">
        <f t="shared" si="79"/>
        <v>1.2691570881226077E-2</v>
      </c>
      <c r="BC75" s="35">
        <f t="shared" si="80"/>
        <v>1016.8309689829287</v>
      </c>
      <c r="BD75" s="45">
        <v>868</v>
      </c>
      <c r="BE75" s="48">
        <f t="shared" si="81"/>
        <v>20</v>
      </c>
      <c r="BF75" s="14">
        <v>4587</v>
      </c>
      <c r="BG75" s="48">
        <f t="shared" si="82"/>
        <v>61</v>
      </c>
      <c r="BH75" s="14">
        <v>3320</v>
      </c>
      <c r="BI75" s="48">
        <f t="shared" si="83"/>
        <v>38</v>
      </c>
      <c r="BJ75" s="14">
        <v>1131</v>
      </c>
      <c r="BK75" s="48">
        <f t="shared" si="84"/>
        <v>18</v>
      </c>
      <c r="BL75" s="14">
        <v>210</v>
      </c>
      <c r="BM75" s="48">
        <f t="shared" si="85"/>
        <v>2</v>
      </c>
      <c r="BN75" s="17"/>
      <c r="BO75" s="24">
        <f t="shared" si="86"/>
        <v>0</v>
      </c>
      <c r="BP75" s="17"/>
      <c r="BQ75" s="24">
        <f t="shared" si="87"/>
        <v>0</v>
      </c>
      <c r="BR75" s="17"/>
      <c r="BS75" s="24">
        <f t="shared" si="88"/>
        <v>0</v>
      </c>
      <c r="BT75" s="17"/>
      <c r="BU75" s="24">
        <f t="shared" si="89"/>
        <v>0</v>
      </c>
      <c r="BV75" s="20"/>
      <c r="BW75" s="27">
        <f t="shared" si="90"/>
        <v>0</v>
      </c>
    </row>
    <row r="76" spans="1:75" x14ac:dyDescent="0.2">
      <c r="A76" s="3">
        <v>43973</v>
      </c>
      <c r="B76" s="22">
        <v>43973</v>
      </c>
      <c r="C76" s="10">
        <v>10267</v>
      </c>
      <c r="D76">
        <f t="shared" si="91"/>
        <v>151</v>
      </c>
      <c r="E76" s="10">
        <v>295</v>
      </c>
      <c r="F76">
        <f t="shared" si="103"/>
        <v>4</v>
      </c>
      <c r="G76" s="10">
        <v>6275</v>
      </c>
      <c r="H76">
        <f t="shared" si="61"/>
        <v>30</v>
      </c>
      <c r="I76">
        <f t="shared" si="92"/>
        <v>3697</v>
      </c>
      <c r="J76">
        <f t="shared" si="104"/>
        <v>117</v>
      </c>
      <c r="K76">
        <f t="shared" si="93"/>
        <v>2.8732833349566573E-2</v>
      </c>
      <c r="L76">
        <f t="shared" si="94"/>
        <v>0.61118145514756017</v>
      </c>
      <c r="M76">
        <f t="shared" si="95"/>
        <v>0.36008571150287327</v>
      </c>
      <c r="N76">
        <f t="shared" si="62"/>
        <v>1.4707314697574754E-2</v>
      </c>
      <c r="O76">
        <f t="shared" si="96"/>
        <v>1.3559322033898305E-2</v>
      </c>
      <c r="P76">
        <f t="shared" si="97"/>
        <v>4.7808764940239041E-3</v>
      </c>
      <c r="Q76">
        <f t="shared" si="98"/>
        <v>3.1647281579659181E-2</v>
      </c>
      <c r="R76">
        <f t="shared" si="99"/>
        <v>2468.6222649675406</v>
      </c>
      <c r="S76">
        <f t="shared" si="100"/>
        <v>70.930512142341911</v>
      </c>
      <c r="T76">
        <f t="shared" si="101"/>
        <v>1508.7761481125272</v>
      </c>
      <c r="U76">
        <f t="shared" si="102"/>
        <v>888.91560471267132</v>
      </c>
      <c r="V76" s="12">
        <v>55018</v>
      </c>
      <c r="W76" s="1">
        <f t="shared" si="105"/>
        <v>1090</v>
      </c>
      <c r="X76" s="1">
        <f t="shared" si="63"/>
        <v>-23</v>
      </c>
      <c r="Y76" s="34">
        <f t="shared" si="64"/>
        <v>13228.660735753787</v>
      </c>
      <c r="Z76" s="14">
        <v>42806</v>
      </c>
      <c r="AA76" s="2">
        <f t="shared" si="110"/>
        <v>874</v>
      </c>
      <c r="AB76" s="29">
        <f t="shared" si="65"/>
        <v>0.77803627903595185</v>
      </c>
      <c r="AC76" s="32">
        <f t="shared" si="66"/>
        <v>-916</v>
      </c>
      <c r="AD76" s="1">
        <f t="shared" si="106"/>
        <v>12212</v>
      </c>
      <c r="AE76" s="1">
        <f t="shared" si="111"/>
        <v>216</v>
      </c>
      <c r="AF76" s="29">
        <f t="shared" si="67"/>
        <v>0.22196372096404812</v>
      </c>
      <c r="AG76" s="32">
        <f t="shared" si="68"/>
        <v>893</v>
      </c>
      <c r="AH76" s="34">
        <f t="shared" si="69"/>
        <v>0.19816513761467891</v>
      </c>
      <c r="AI76" s="34">
        <f t="shared" si="70"/>
        <v>2936.2827602789134</v>
      </c>
      <c r="AJ76" s="14">
        <v>3358</v>
      </c>
      <c r="AK76" s="2">
        <f t="shared" si="112"/>
        <v>122</v>
      </c>
      <c r="AL76" s="2">
        <f t="shared" si="71"/>
        <v>3.7700865265760219E-2</v>
      </c>
      <c r="AM76" s="34">
        <f t="shared" si="72"/>
        <v>807.40562635248864</v>
      </c>
      <c r="AN76" s="14">
        <v>621</v>
      </c>
      <c r="AO76" s="2">
        <f t="shared" si="113"/>
        <v>-28</v>
      </c>
      <c r="AP76" s="2">
        <f t="shared" si="107"/>
        <v>-4.3143297380585532E-2</v>
      </c>
      <c r="AQ76" s="34">
        <f t="shared" si="73"/>
        <v>149.31473911998077</v>
      </c>
      <c r="AR76" s="14">
        <v>271</v>
      </c>
      <c r="AS76" s="2">
        <f t="shared" si="108"/>
        <v>-7</v>
      </c>
      <c r="AT76" s="2">
        <f t="shared" si="74"/>
        <v>-2.5179856115107868E-2</v>
      </c>
      <c r="AU76" s="34">
        <f t="shared" si="75"/>
        <v>65.159894205337821</v>
      </c>
      <c r="AV76" s="14">
        <v>68</v>
      </c>
      <c r="AW76">
        <f t="shared" si="109"/>
        <v>2</v>
      </c>
      <c r="AX76">
        <f t="shared" si="76"/>
        <v>3.0303030303030276E-2</v>
      </c>
      <c r="AY76" s="35">
        <f t="shared" si="77"/>
        <v>16.350084154844915</v>
      </c>
      <c r="AZ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A76" s="31">
        <f t="shared" si="78"/>
        <v>89</v>
      </c>
      <c r="BB76" s="51">
        <f t="shared" si="79"/>
        <v>2.1045164341451983E-2</v>
      </c>
      <c r="BC76" s="35">
        <f t="shared" si="80"/>
        <v>1038.2303438326521</v>
      </c>
      <c r="BD76" s="45">
        <v>886</v>
      </c>
      <c r="BE76" s="48">
        <f t="shared" si="81"/>
        <v>18</v>
      </c>
      <c r="BF76" s="14">
        <v>4644</v>
      </c>
      <c r="BG76" s="48">
        <f t="shared" si="82"/>
        <v>57</v>
      </c>
      <c r="BH76" s="14">
        <v>3378</v>
      </c>
      <c r="BI76" s="48">
        <f t="shared" si="83"/>
        <v>58</v>
      </c>
      <c r="BJ76" s="14">
        <v>1146</v>
      </c>
      <c r="BK76" s="48">
        <f t="shared" si="84"/>
        <v>15</v>
      </c>
      <c r="BL76" s="14">
        <v>213</v>
      </c>
      <c r="BM76" s="48">
        <f t="shared" si="85"/>
        <v>3</v>
      </c>
      <c r="BN76" s="17"/>
      <c r="BO76" s="24">
        <f t="shared" si="86"/>
        <v>0</v>
      </c>
      <c r="BP76" s="17"/>
      <c r="BQ76" s="24">
        <f t="shared" si="87"/>
        <v>0</v>
      </c>
      <c r="BR76" s="17"/>
      <c r="BS76" s="24">
        <f t="shared" si="88"/>
        <v>0</v>
      </c>
      <c r="BT76" s="17"/>
      <c r="BU76" s="24">
        <f t="shared" si="89"/>
        <v>0</v>
      </c>
      <c r="BV76" s="20"/>
      <c r="BW76" s="27">
        <f t="shared" si="90"/>
        <v>0</v>
      </c>
    </row>
    <row r="77" spans="1:75" x14ac:dyDescent="0.2">
      <c r="A77" s="3">
        <v>43974</v>
      </c>
      <c r="B77" s="22">
        <v>43974</v>
      </c>
      <c r="C77" s="10">
        <v>10577</v>
      </c>
      <c r="D77">
        <f t="shared" si="91"/>
        <v>310</v>
      </c>
      <c r="E77" s="10">
        <v>299</v>
      </c>
      <c r="F77">
        <f t="shared" si="103"/>
        <v>4</v>
      </c>
      <c r="G77" s="10">
        <v>6279</v>
      </c>
      <c r="H77">
        <f t="shared" si="61"/>
        <v>4</v>
      </c>
      <c r="I77">
        <f t="shared" si="92"/>
        <v>3999</v>
      </c>
      <c r="J77">
        <f t="shared" si="104"/>
        <v>302</v>
      </c>
      <c r="K77">
        <f t="shared" si="93"/>
        <v>2.8268885317197692E-2</v>
      </c>
      <c r="L77">
        <f t="shared" si="94"/>
        <v>0.59364659166115152</v>
      </c>
      <c r="M77">
        <f t="shared" si="95"/>
        <v>0.37808452302165074</v>
      </c>
      <c r="N77">
        <f t="shared" si="62"/>
        <v>2.9308877753616337E-2</v>
      </c>
      <c r="O77">
        <f t="shared" si="96"/>
        <v>1.3377926421404682E-2</v>
      </c>
      <c r="P77">
        <f t="shared" si="97"/>
        <v>6.3704411530498487E-4</v>
      </c>
      <c r="Q77">
        <f t="shared" si="98"/>
        <v>7.5518879719929988E-2</v>
      </c>
      <c r="R77">
        <f t="shared" si="99"/>
        <v>2543.1594133205099</v>
      </c>
      <c r="S77">
        <f t="shared" si="100"/>
        <v>71.892281798509259</v>
      </c>
      <c r="T77">
        <f t="shared" si="101"/>
        <v>1509.7379177686944</v>
      </c>
      <c r="U77">
        <f t="shared" si="102"/>
        <v>961.52921375330618</v>
      </c>
      <c r="V77" s="12">
        <v>56755</v>
      </c>
      <c r="W77" s="1">
        <f t="shared" si="105"/>
        <v>1737</v>
      </c>
      <c r="X77" s="1">
        <f t="shared" si="63"/>
        <v>647</v>
      </c>
      <c r="Y77" s="34">
        <f t="shared" si="64"/>
        <v>13646.309208944458</v>
      </c>
      <c r="Z77" s="14">
        <v>44165</v>
      </c>
      <c r="AA77" s="2">
        <f t="shared" si="110"/>
        <v>1359</v>
      </c>
      <c r="AB77" s="29">
        <f t="shared" si="65"/>
        <v>0.77816932428860897</v>
      </c>
      <c r="AC77" s="32">
        <f t="shared" si="66"/>
        <v>485</v>
      </c>
      <c r="AD77" s="1">
        <f t="shared" si="106"/>
        <v>12590</v>
      </c>
      <c r="AE77" s="1">
        <f t="shared" si="111"/>
        <v>378</v>
      </c>
      <c r="AF77" s="29">
        <f t="shared" si="67"/>
        <v>0.22183067571139106</v>
      </c>
      <c r="AG77" s="32">
        <f t="shared" si="68"/>
        <v>162</v>
      </c>
      <c r="AH77" s="34">
        <f t="shared" si="69"/>
        <v>0.21761658031088082</v>
      </c>
      <c r="AI77" s="34">
        <f t="shared" si="70"/>
        <v>3027.1699927867276</v>
      </c>
      <c r="AJ77" s="14">
        <v>3668</v>
      </c>
      <c r="AK77" s="2">
        <f t="shared" si="112"/>
        <v>310</v>
      </c>
      <c r="AL77" s="2">
        <f t="shared" si="71"/>
        <v>9.2316855270994536E-2</v>
      </c>
      <c r="AM77" s="34">
        <f t="shared" si="72"/>
        <v>881.94277470545808</v>
      </c>
      <c r="AN77" s="14">
        <v>590</v>
      </c>
      <c r="AO77" s="2">
        <f t="shared" si="113"/>
        <v>-31</v>
      </c>
      <c r="AP77" s="2">
        <f t="shared" si="107"/>
        <v>-4.9919484702093397E-2</v>
      </c>
      <c r="AQ77" s="34">
        <f t="shared" si="73"/>
        <v>141.86102428468382</v>
      </c>
      <c r="AR77" s="14">
        <v>2655</v>
      </c>
      <c r="AS77" s="2">
        <f t="shared" si="108"/>
        <v>2384</v>
      </c>
      <c r="AT77" s="2">
        <f t="shared" si="74"/>
        <v>8.7970479704797047</v>
      </c>
      <c r="AU77" s="34">
        <f t="shared" si="75"/>
        <v>638.37460928107726</v>
      </c>
      <c r="AV77" s="14">
        <v>66</v>
      </c>
      <c r="AW77">
        <f t="shared" si="109"/>
        <v>-2</v>
      </c>
      <c r="AX77">
        <f t="shared" si="76"/>
        <v>-2.9411764705882359E-2</v>
      </c>
      <c r="AY77" s="35">
        <f t="shared" si="77"/>
        <v>15.869199326761242</v>
      </c>
      <c r="AZ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A77" s="31">
        <f t="shared" si="78"/>
        <v>2661</v>
      </c>
      <c r="BB77" s="51">
        <f t="shared" si="79"/>
        <v>0.61625752663270039</v>
      </c>
      <c r="BC77" s="35">
        <f t="shared" si="80"/>
        <v>1678.0476075979805</v>
      </c>
      <c r="BD77" s="45">
        <v>924</v>
      </c>
      <c r="BE77" s="48">
        <f t="shared" si="81"/>
        <v>38</v>
      </c>
      <c r="BF77" s="14">
        <v>4786</v>
      </c>
      <c r="BG77" s="48">
        <f t="shared" si="82"/>
        <v>142</v>
      </c>
      <c r="BH77" s="14">
        <v>3460</v>
      </c>
      <c r="BI77" s="48">
        <f t="shared" si="83"/>
        <v>82</v>
      </c>
      <c r="BJ77" s="14">
        <v>1185</v>
      </c>
      <c r="BK77" s="48">
        <f t="shared" si="84"/>
        <v>39</v>
      </c>
      <c r="BL77" s="14">
        <v>222</v>
      </c>
      <c r="BM77" s="48">
        <f t="shared" si="85"/>
        <v>9</v>
      </c>
      <c r="BN77" s="17"/>
      <c r="BO77" s="24">
        <f t="shared" si="86"/>
        <v>0</v>
      </c>
      <c r="BP77" s="17"/>
      <c r="BQ77" s="24">
        <f t="shared" si="87"/>
        <v>0</v>
      </c>
      <c r="BR77" s="17"/>
      <c r="BS77" s="24">
        <f t="shared" si="88"/>
        <v>0</v>
      </c>
      <c r="BT77" s="17"/>
      <c r="BU77" s="24">
        <f t="shared" si="89"/>
        <v>0</v>
      </c>
      <c r="BV77" s="20"/>
      <c r="BW77" s="27">
        <f t="shared" si="90"/>
        <v>0</v>
      </c>
    </row>
    <row r="78" spans="1:75" x14ac:dyDescent="0.2">
      <c r="A78" s="3">
        <v>43975</v>
      </c>
      <c r="B78" s="22">
        <v>43975</v>
      </c>
      <c r="C78" s="10">
        <v>10926</v>
      </c>
      <c r="D78">
        <f t="shared" si="91"/>
        <v>349</v>
      </c>
      <c r="E78" s="10">
        <v>306</v>
      </c>
      <c r="F78">
        <f t="shared" si="103"/>
        <v>7</v>
      </c>
      <c r="G78" s="10">
        <v>6279</v>
      </c>
      <c r="H78">
        <f t="shared" si="61"/>
        <v>0</v>
      </c>
      <c r="I78">
        <f t="shared" si="92"/>
        <v>4341</v>
      </c>
      <c r="J78">
        <f t="shared" si="104"/>
        <v>342</v>
      </c>
      <c r="K78">
        <f t="shared" si="93"/>
        <v>2.800658978583196E-2</v>
      </c>
      <c r="L78">
        <f t="shared" si="94"/>
        <v>0.57468423942888525</v>
      </c>
      <c r="M78">
        <f t="shared" si="95"/>
        <v>0.39730917078528283</v>
      </c>
      <c r="N78">
        <f t="shared" si="62"/>
        <v>3.1942156324363903E-2</v>
      </c>
      <c r="O78">
        <f t="shared" si="96"/>
        <v>2.2875816993464051E-2</v>
      </c>
      <c r="P78">
        <f t="shared" si="97"/>
        <v>0</v>
      </c>
      <c r="Q78">
        <f t="shared" si="98"/>
        <v>7.8783690393918457E-2</v>
      </c>
      <c r="R78">
        <f t="shared" si="99"/>
        <v>2627.0738158211111</v>
      </c>
      <c r="S78">
        <f t="shared" si="100"/>
        <v>73.575378696802119</v>
      </c>
      <c r="T78">
        <f t="shared" si="101"/>
        <v>1509.7379177686944</v>
      </c>
      <c r="U78">
        <f t="shared" si="102"/>
        <v>1043.7605193556144</v>
      </c>
      <c r="V78" s="12">
        <v>58240</v>
      </c>
      <c r="W78" s="1">
        <f t="shared" si="105"/>
        <v>1485</v>
      </c>
      <c r="X78" s="1">
        <f t="shared" si="63"/>
        <v>-252</v>
      </c>
      <c r="Y78" s="34">
        <f t="shared" si="64"/>
        <v>14003.366193796586</v>
      </c>
      <c r="Z78" s="14">
        <v>45272</v>
      </c>
      <c r="AA78" s="2">
        <f t="shared" si="110"/>
        <v>1107</v>
      </c>
      <c r="AB78" s="29">
        <f t="shared" si="65"/>
        <v>0.77733516483516485</v>
      </c>
      <c r="AC78" s="32">
        <f t="shared" si="66"/>
        <v>-252</v>
      </c>
      <c r="AD78" s="1">
        <f t="shared" si="106"/>
        <v>12968</v>
      </c>
      <c r="AE78" s="1">
        <f t="shared" si="111"/>
        <v>378</v>
      </c>
      <c r="AF78" s="29">
        <f t="shared" si="67"/>
        <v>0.22266483516483518</v>
      </c>
      <c r="AG78" s="32">
        <f t="shared" si="68"/>
        <v>0</v>
      </c>
      <c r="AH78" s="34">
        <f t="shared" si="69"/>
        <v>0.25454545454545452</v>
      </c>
      <c r="AI78" s="34">
        <f t="shared" si="70"/>
        <v>3118.0572252945421</v>
      </c>
      <c r="AJ78" s="14">
        <v>4011</v>
      </c>
      <c r="AK78" s="2">
        <f t="shared" si="112"/>
        <v>343</v>
      </c>
      <c r="AL78" s="2">
        <f t="shared" si="71"/>
        <v>9.3511450381679406E-2</v>
      </c>
      <c r="AM78" s="34">
        <f t="shared" si="72"/>
        <v>964.41452272180823</v>
      </c>
      <c r="AN78" s="14">
        <v>590</v>
      </c>
      <c r="AO78" s="2">
        <f t="shared" si="113"/>
        <v>0</v>
      </c>
      <c r="AP78" s="2">
        <f t="shared" si="107"/>
        <v>0</v>
      </c>
      <c r="AQ78" s="34">
        <f t="shared" si="73"/>
        <v>141.86102428468382</v>
      </c>
      <c r="AR78" s="14">
        <v>266</v>
      </c>
      <c r="AS78" s="2">
        <f t="shared" si="108"/>
        <v>-2389</v>
      </c>
      <c r="AT78" s="2">
        <f t="shared" si="74"/>
        <v>-0.8998116760828625</v>
      </c>
      <c r="AU78" s="34">
        <f t="shared" si="75"/>
        <v>63.957682135128643</v>
      </c>
      <c r="AV78" s="14">
        <v>64</v>
      </c>
      <c r="AW78">
        <f t="shared" si="109"/>
        <v>-2</v>
      </c>
      <c r="AX78">
        <f t="shared" si="76"/>
        <v>-3.0303030303030276E-2</v>
      </c>
      <c r="AY78" s="35">
        <f t="shared" si="77"/>
        <v>15.388314498677568</v>
      </c>
      <c r="AZ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A78" s="31">
        <f t="shared" si="78"/>
        <v>-2048</v>
      </c>
      <c r="BB78" s="51">
        <f t="shared" si="79"/>
        <v>-0.29345178392319815</v>
      </c>
      <c r="BC78" s="35">
        <f t="shared" si="80"/>
        <v>1185.6215436402981</v>
      </c>
      <c r="BD78" s="45">
        <v>952</v>
      </c>
      <c r="BE78" s="48">
        <f t="shared" si="81"/>
        <v>28</v>
      </c>
      <c r="BF78" s="14">
        <v>4977</v>
      </c>
      <c r="BG78" s="48">
        <f t="shared" si="82"/>
        <v>191</v>
      </c>
      <c r="BH78" s="14">
        <v>3563</v>
      </c>
      <c r="BI78" s="48">
        <f t="shared" si="83"/>
        <v>103</v>
      </c>
      <c r="BJ78" s="14">
        <v>1208</v>
      </c>
      <c r="BK78" s="48">
        <f t="shared" si="84"/>
        <v>23</v>
      </c>
      <c r="BL78" s="14">
        <v>226</v>
      </c>
      <c r="BM78" s="48">
        <f t="shared" si="85"/>
        <v>4</v>
      </c>
      <c r="BN78" s="17"/>
      <c r="BO78" s="24">
        <f t="shared" si="86"/>
        <v>0</v>
      </c>
      <c r="BP78" s="17"/>
      <c r="BQ78" s="24">
        <f t="shared" si="87"/>
        <v>0</v>
      </c>
      <c r="BR78" s="17"/>
      <c r="BS78" s="24">
        <f t="shared" si="88"/>
        <v>0</v>
      </c>
      <c r="BT78" s="17"/>
      <c r="BU78" s="24">
        <f t="shared" si="89"/>
        <v>0</v>
      </c>
      <c r="BV78" s="20"/>
      <c r="BW78" s="27">
        <f t="shared" si="90"/>
        <v>0</v>
      </c>
    </row>
    <row r="79" spans="1:75" s="7" customFormat="1" x14ac:dyDescent="0.2">
      <c r="A79" s="6">
        <v>43976</v>
      </c>
      <c r="B79" s="57">
        <v>43976</v>
      </c>
      <c r="C79" s="10">
        <v>11183</v>
      </c>
      <c r="D79" s="7">
        <f t="shared" si="91"/>
        <v>257</v>
      </c>
      <c r="E79" s="10">
        <v>310</v>
      </c>
      <c r="F79" s="7">
        <f t="shared" si="103"/>
        <v>4</v>
      </c>
      <c r="G79" s="10">
        <v>6279</v>
      </c>
      <c r="H79" s="7">
        <f t="shared" si="61"/>
        <v>0</v>
      </c>
      <c r="I79" s="7">
        <f t="shared" si="92"/>
        <v>4594</v>
      </c>
      <c r="J79" s="7">
        <f t="shared" si="104"/>
        <v>253</v>
      </c>
      <c r="K79" s="7">
        <f t="shared" si="93"/>
        <v>2.7720647411249216E-2</v>
      </c>
      <c r="L79" s="7">
        <f t="shared" si="94"/>
        <v>0.5614772422426898</v>
      </c>
      <c r="M79" s="7">
        <f t="shared" si="95"/>
        <v>0.41080211034606101</v>
      </c>
      <c r="N79" s="7">
        <f t="shared" si="62"/>
        <v>2.2981310918358221E-2</v>
      </c>
      <c r="O79" s="7">
        <f t="shared" si="96"/>
        <v>1.2903225806451613E-2</v>
      </c>
      <c r="P79" s="7">
        <f t="shared" si="97"/>
        <v>0</v>
      </c>
      <c r="Q79" s="7">
        <f t="shared" si="98"/>
        <v>5.5071832825424466E-2</v>
      </c>
      <c r="R79" s="7">
        <f t="shared" si="99"/>
        <v>2688.8675162298632</v>
      </c>
      <c r="S79" s="7">
        <f t="shared" si="100"/>
        <v>74.537148352969467</v>
      </c>
      <c r="T79" s="7">
        <f t="shared" si="101"/>
        <v>1509.7379177686944</v>
      </c>
      <c r="U79" s="7">
        <f t="shared" si="102"/>
        <v>1104.592450108199</v>
      </c>
      <c r="V79" s="12">
        <v>59339</v>
      </c>
      <c r="W79" s="8">
        <f t="shared" si="105"/>
        <v>1099</v>
      </c>
      <c r="X79" s="8">
        <f t="shared" si="63"/>
        <v>-386</v>
      </c>
      <c r="Y79" s="36">
        <f t="shared" si="64"/>
        <v>14267.612406828564</v>
      </c>
      <c r="Z79" s="14">
        <v>46071</v>
      </c>
      <c r="AA79" s="9">
        <f t="shared" si="110"/>
        <v>799</v>
      </c>
      <c r="AB79" s="30">
        <f t="shared" si="65"/>
        <v>0.77640337720554775</v>
      </c>
      <c r="AC79" s="33">
        <f t="shared" si="66"/>
        <v>-308</v>
      </c>
      <c r="AD79" s="8">
        <f t="shared" si="106"/>
        <v>13268</v>
      </c>
      <c r="AE79" s="8">
        <f t="shared" si="111"/>
        <v>300</v>
      </c>
      <c r="AF79" s="30">
        <f t="shared" si="67"/>
        <v>0.22359662279445222</v>
      </c>
      <c r="AG79" s="33">
        <f t="shared" si="68"/>
        <v>-78</v>
      </c>
      <c r="AH79" s="36">
        <f t="shared" si="69"/>
        <v>0.27297543221110099</v>
      </c>
      <c r="AI79" s="36">
        <f t="shared" si="70"/>
        <v>3190.1899495070934</v>
      </c>
      <c r="AJ79" s="14">
        <v>3664</v>
      </c>
      <c r="AK79" s="9">
        <f t="shared" si="112"/>
        <v>-347</v>
      </c>
      <c r="AL79" s="9">
        <f t="shared" si="71"/>
        <v>-8.6512091747693809E-2</v>
      </c>
      <c r="AM79" s="36">
        <f t="shared" si="72"/>
        <v>880.98100504929073</v>
      </c>
      <c r="AN79" s="14">
        <v>582</v>
      </c>
      <c r="AO79" s="9">
        <f t="shared" si="113"/>
        <v>-8</v>
      </c>
      <c r="AP79" s="2">
        <f t="shared" si="107"/>
        <v>-1.3559322033898313E-2</v>
      </c>
      <c r="AQ79" s="34">
        <f t="shared" si="73"/>
        <v>139.93748497234913</v>
      </c>
      <c r="AR79" s="14">
        <v>281</v>
      </c>
      <c r="AS79" s="9">
        <f t="shared" si="108"/>
        <v>15</v>
      </c>
      <c r="AT79" s="9">
        <f t="shared" si="74"/>
        <v>5.6390977443609103E-2</v>
      </c>
      <c r="AU79" s="36">
        <f t="shared" si="75"/>
        <v>67.564318345756192</v>
      </c>
      <c r="AV79" s="14">
        <v>67</v>
      </c>
      <c r="AW79" s="7">
        <f t="shared" si="109"/>
        <v>3</v>
      </c>
      <c r="AX79" s="7">
        <f t="shared" si="76"/>
        <v>4.6875E-2</v>
      </c>
      <c r="AY79" s="38">
        <f t="shared" si="77"/>
        <v>16.109641740803077</v>
      </c>
      <c r="AZ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A79" s="37">
        <f t="shared" si="78"/>
        <v>-337</v>
      </c>
      <c r="BB79" s="52">
        <f t="shared" si="79"/>
        <v>-6.8343135266680233E-2</v>
      </c>
      <c r="BC79" s="38">
        <f t="shared" si="80"/>
        <v>1104.592450108199</v>
      </c>
      <c r="BD79" s="45">
        <v>1100</v>
      </c>
      <c r="BE79" s="48">
        <f t="shared" si="81"/>
        <v>148</v>
      </c>
      <c r="BF79" s="14">
        <v>4763</v>
      </c>
      <c r="BG79" s="48">
        <f t="shared" si="82"/>
        <v>-214</v>
      </c>
      <c r="BH79" s="14">
        <v>3742</v>
      </c>
      <c r="BI79" s="48">
        <f t="shared" si="83"/>
        <v>179</v>
      </c>
      <c r="BJ79" s="14">
        <v>1327</v>
      </c>
      <c r="BK79" s="48">
        <f t="shared" si="84"/>
        <v>119</v>
      </c>
      <c r="BL79" s="14">
        <v>251</v>
      </c>
      <c r="BM79" s="48">
        <f t="shared" si="85"/>
        <v>25</v>
      </c>
      <c r="BN79" s="17">
        <v>4</v>
      </c>
      <c r="BO79" s="24">
        <f t="shared" si="86"/>
        <v>4</v>
      </c>
      <c r="BP79" s="17">
        <v>21</v>
      </c>
      <c r="BQ79" s="24">
        <f t="shared" si="87"/>
        <v>21</v>
      </c>
      <c r="BR79" s="17">
        <v>62</v>
      </c>
      <c r="BS79" s="24">
        <f t="shared" si="88"/>
        <v>62</v>
      </c>
      <c r="BT79" s="17">
        <v>149</v>
      </c>
      <c r="BU79" s="24">
        <f t="shared" si="89"/>
        <v>149</v>
      </c>
      <c r="BV79" s="20">
        <v>74</v>
      </c>
      <c r="BW79" s="27">
        <f t="shared" si="90"/>
        <v>74</v>
      </c>
    </row>
    <row r="80" spans="1:75" x14ac:dyDescent="0.2">
      <c r="A80" s="3">
        <v>43977</v>
      </c>
      <c r="B80" s="22">
        <v>43977</v>
      </c>
      <c r="C80" s="10">
        <v>11447</v>
      </c>
      <c r="D80">
        <f t="shared" si="91"/>
        <v>264</v>
      </c>
      <c r="E80" s="10">
        <v>313</v>
      </c>
      <c r="F80">
        <f t="shared" si="103"/>
        <v>3</v>
      </c>
      <c r="G80" s="10">
        <v>6379</v>
      </c>
      <c r="H80">
        <f>G80-G79</f>
        <v>100</v>
      </c>
      <c r="I80">
        <f t="shared" si="92"/>
        <v>4755</v>
      </c>
      <c r="J80">
        <f t="shared" si="104"/>
        <v>161</v>
      </c>
      <c r="K80">
        <f t="shared" si="93"/>
        <v>2.7343408753385166E-2</v>
      </c>
      <c r="L80">
        <f t="shared" si="94"/>
        <v>0.55726391194199354</v>
      </c>
      <c r="M80">
        <f t="shared" si="95"/>
        <v>0.41539267930462132</v>
      </c>
      <c r="N80">
        <f t="shared" si="62"/>
        <v>2.306281121691273E-2</v>
      </c>
      <c r="O80">
        <f t="shared" si="96"/>
        <v>9.5846645367412137E-3</v>
      </c>
      <c r="P80">
        <f t="shared" si="97"/>
        <v>1.5676438313215236E-2</v>
      </c>
      <c r="Q80">
        <f t="shared" si="98"/>
        <v>3.3859095688748689E-2</v>
      </c>
      <c r="R80">
        <f t="shared" si="99"/>
        <v>2752.344313536908</v>
      </c>
      <c r="S80">
        <f t="shared" si="100"/>
        <v>75.258475595094978</v>
      </c>
      <c r="T80">
        <f t="shared" si="101"/>
        <v>1533.7821591728782</v>
      </c>
      <c r="U80">
        <f t="shared" si="102"/>
        <v>1143.3036787689348</v>
      </c>
      <c r="V80" s="12">
        <v>60598</v>
      </c>
      <c r="W80" s="1">
        <f t="shared" si="105"/>
        <v>1259</v>
      </c>
      <c r="X80" s="1">
        <f t="shared" si="63"/>
        <v>160</v>
      </c>
      <c r="Y80" s="34">
        <f t="shared" si="64"/>
        <v>14570.329406107237</v>
      </c>
      <c r="Z80" s="14">
        <v>47020</v>
      </c>
      <c r="AA80" s="2">
        <f t="shared" si="110"/>
        <v>949</v>
      </c>
      <c r="AB80" s="29">
        <f t="shared" si="65"/>
        <v>0.77593319911548231</v>
      </c>
      <c r="AC80" s="32">
        <f t="shared" si="66"/>
        <v>150</v>
      </c>
      <c r="AD80" s="1">
        <f t="shared" si="106"/>
        <v>13578</v>
      </c>
      <c r="AE80" s="1">
        <f t="shared" si="111"/>
        <v>310</v>
      </c>
      <c r="AF80" s="29">
        <f t="shared" si="67"/>
        <v>0.22406680088451764</v>
      </c>
      <c r="AG80" s="32">
        <f t="shared" si="68"/>
        <v>10</v>
      </c>
      <c r="AH80" s="34">
        <f t="shared" si="69"/>
        <v>0.24622716441620335</v>
      </c>
      <c r="AI80" s="34">
        <f t="shared" si="70"/>
        <v>3264.7270978600627</v>
      </c>
      <c r="AJ80" s="14">
        <v>3843</v>
      </c>
      <c r="AK80" s="2">
        <f t="shared" si="112"/>
        <v>179</v>
      </c>
      <c r="AL80" s="2">
        <f t="shared" si="71"/>
        <v>4.8853711790393106E-2</v>
      </c>
      <c r="AM80" s="34">
        <f t="shared" si="72"/>
        <v>924.0201971627796</v>
      </c>
      <c r="AN80" s="14">
        <v>555</v>
      </c>
      <c r="AO80" s="2">
        <f t="shared" si="113"/>
        <v>-27</v>
      </c>
      <c r="AP80" s="2">
        <f t="shared" si="107"/>
        <v>-4.6391752577319534E-2</v>
      </c>
      <c r="AQ80" s="34">
        <f t="shared" si="73"/>
        <v>133.44553979321952</v>
      </c>
      <c r="AR80" s="14">
        <v>285</v>
      </c>
      <c r="AS80" s="2">
        <f t="shared" si="108"/>
        <v>4</v>
      </c>
      <c r="AT80" s="2">
        <f t="shared" si="74"/>
        <v>1.4234875444839812E-2</v>
      </c>
      <c r="AU80" s="34">
        <f t="shared" si="75"/>
        <v>68.52608800192354</v>
      </c>
      <c r="AV80" s="14">
        <v>72</v>
      </c>
      <c r="AW80">
        <f t="shared" si="109"/>
        <v>5</v>
      </c>
      <c r="AX80">
        <f t="shared" si="76"/>
        <v>7.4626865671641784E-2</v>
      </c>
      <c r="AY80" s="35">
        <f t="shared" si="77"/>
        <v>17.311853811012263</v>
      </c>
      <c r="AZ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A80" s="31">
        <f t="shared" si="78"/>
        <v>161</v>
      </c>
      <c r="BB80" s="51">
        <f t="shared" si="79"/>
        <v>3.5045711797997425E-2</v>
      </c>
      <c r="BC80" s="35">
        <f t="shared" si="80"/>
        <v>1143.3036787689348</v>
      </c>
      <c r="BD80" s="45">
        <v>1123</v>
      </c>
      <c r="BE80" s="48">
        <f t="shared" si="81"/>
        <v>23</v>
      </c>
      <c r="BF80" s="14">
        <v>4895</v>
      </c>
      <c r="BG80" s="48">
        <f t="shared" si="82"/>
        <v>132</v>
      </c>
      <c r="BH80" s="14">
        <v>3819</v>
      </c>
      <c r="BI80" s="48">
        <f t="shared" si="83"/>
        <v>77</v>
      </c>
      <c r="BJ80" s="14">
        <v>1352</v>
      </c>
      <c r="BK80" s="48">
        <f t="shared" si="84"/>
        <v>25</v>
      </c>
      <c r="BL80" s="14">
        <v>258</v>
      </c>
      <c r="BM80" s="48">
        <f t="shared" si="85"/>
        <v>7</v>
      </c>
      <c r="BN80" s="17">
        <v>4</v>
      </c>
      <c r="BO80" s="24">
        <f t="shared" si="86"/>
        <v>0</v>
      </c>
      <c r="BP80" s="17">
        <v>22</v>
      </c>
      <c r="BQ80" s="24">
        <f t="shared" si="87"/>
        <v>1</v>
      </c>
      <c r="BR80" s="17">
        <v>63</v>
      </c>
      <c r="BS80" s="24">
        <f t="shared" si="88"/>
        <v>1</v>
      </c>
      <c r="BT80" s="17">
        <v>149</v>
      </c>
      <c r="BU80" s="24">
        <f t="shared" si="89"/>
        <v>0</v>
      </c>
      <c r="BV80" s="20">
        <v>75</v>
      </c>
      <c r="BW80" s="27">
        <f t="shared" si="90"/>
        <v>1</v>
      </c>
    </row>
    <row r="81" spans="1:75" x14ac:dyDescent="0.2">
      <c r="A81" s="3">
        <v>43978</v>
      </c>
      <c r="B81" s="22">
        <v>43978</v>
      </c>
      <c r="C81" s="10">
        <v>11728</v>
      </c>
      <c r="D81">
        <f t="shared" si="91"/>
        <v>281</v>
      </c>
      <c r="E81" s="10">
        <v>315</v>
      </c>
      <c r="F81">
        <f t="shared" si="103"/>
        <v>2</v>
      </c>
      <c r="G81" s="10">
        <v>7379</v>
      </c>
      <c r="H81">
        <f t="shared" ref="H81:H87" si="114">G81-G80</f>
        <v>1000</v>
      </c>
      <c r="I81">
        <f t="shared" si="92"/>
        <v>4034</v>
      </c>
      <c r="J81">
        <f t="shared" si="104"/>
        <v>-721</v>
      </c>
      <c r="K81">
        <f t="shared" si="93"/>
        <v>2.6858799454297408E-2</v>
      </c>
      <c r="L81">
        <f t="shared" si="94"/>
        <v>0.62917803547066853</v>
      </c>
      <c r="M81">
        <f t="shared" si="95"/>
        <v>0.34396316507503411</v>
      </c>
      <c r="N81">
        <f t="shared" si="62"/>
        <v>2.3959754433833559E-2</v>
      </c>
      <c r="O81">
        <f t="shared" si="96"/>
        <v>6.3492063492063492E-3</v>
      </c>
      <c r="P81">
        <f t="shared" si="97"/>
        <v>0.1355197181189863</v>
      </c>
      <c r="Q81">
        <f t="shared" si="98"/>
        <v>-0.17873078829945463</v>
      </c>
      <c r="R81">
        <f t="shared" si="99"/>
        <v>2819.9086318826644</v>
      </c>
      <c r="S81">
        <f t="shared" si="100"/>
        <v>75.739360423178653</v>
      </c>
      <c r="T81">
        <f t="shared" si="101"/>
        <v>1774.2245732147151</v>
      </c>
      <c r="U81">
        <f t="shared" si="102"/>
        <v>969.94469824477039</v>
      </c>
      <c r="V81" s="12">
        <v>61895</v>
      </c>
      <c r="W81" s="1">
        <f t="shared" si="105"/>
        <v>1297</v>
      </c>
      <c r="X81" s="1">
        <f t="shared" si="63"/>
        <v>38</v>
      </c>
      <c r="Y81" s="34">
        <f t="shared" si="64"/>
        <v>14882.1832171195</v>
      </c>
      <c r="Z81" s="14">
        <v>47992</v>
      </c>
      <c r="AA81" s="2">
        <f t="shared" si="110"/>
        <v>972</v>
      </c>
      <c r="AB81" s="29">
        <f t="shared" si="65"/>
        <v>0.77537765570724615</v>
      </c>
      <c r="AC81" s="32">
        <f t="shared" si="66"/>
        <v>23</v>
      </c>
      <c r="AD81" s="1">
        <f t="shared" si="106"/>
        <v>13903</v>
      </c>
      <c r="AE81" s="1">
        <f t="shared" si="111"/>
        <v>325</v>
      </c>
      <c r="AF81" s="29">
        <f t="shared" si="67"/>
        <v>0.22462234429275385</v>
      </c>
      <c r="AG81" s="32">
        <f t="shared" si="68"/>
        <v>15</v>
      </c>
      <c r="AH81" s="34">
        <f t="shared" si="69"/>
        <v>0.25057825751734775</v>
      </c>
      <c r="AI81" s="34">
        <f t="shared" si="70"/>
        <v>3342.8708824236596</v>
      </c>
      <c r="AJ81" s="14">
        <v>3130</v>
      </c>
      <c r="AK81" s="2">
        <f t="shared" si="112"/>
        <v>-713</v>
      </c>
      <c r="AL81" s="2">
        <f t="shared" si="71"/>
        <v>-0.18553213635180843</v>
      </c>
      <c r="AM81" s="34">
        <f t="shared" si="72"/>
        <v>752.58475595094978</v>
      </c>
      <c r="AN81" s="14">
        <v>552</v>
      </c>
      <c r="AO81" s="2">
        <f t="shared" si="113"/>
        <v>-3</v>
      </c>
      <c r="AP81" s="2">
        <f t="shared" si="107"/>
        <v>-5.4054054054053502E-3</v>
      </c>
      <c r="AQ81" s="34">
        <f t="shared" si="73"/>
        <v>132.72421255109401</v>
      </c>
      <c r="AR81" s="14">
        <v>278</v>
      </c>
      <c r="AS81" s="2">
        <f t="shared" si="108"/>
        <v>-7</v>
      </c>
      <c r="AT81" s="2">
        <f t="shared" si="74"/>
        <v>-2.4561403508771895E-2</v>
      </c>
      <c r="AU81" s="34">
        <f t="shared" si="75"/>
        <v>66.842991103630681</v>
      </c>
      <c r="AV81" s="14">
        <v>74</v>
      </c>
      <c r="AW81">
        <f t="shared" si="109"/>
        <v>2</v>
      </c>
      <c r="AX81">
        <f t="shared" si="76"/>
        <v>2.7777777777777679E-2</v>
      </c>
      <c r="AY81" s="35">
        <f t="shared" si="77"/>
        <v>17.792738639095937</v>
      </c>
      <c r="AZ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A81" s="31">
        <f t="shared" si="78"/>
        <v>-721</v>
      </c>
      <c r="BB81" s="51">
        <f t="shared" si="79"/>
        <v>-0.15162986330178763</v>
      </c>
      <c r="BC81" s="35">
        <f t="shared" si="80"/>
        <v>969.94469824477039</v>
      </c>
      <c r="BD81" s="45">
        <v>1150</v>
      </c>
      <c r="BE81" s="48">
        <f t="shared" si="81"/>
        <v>27</v>
      </c>
      <c r="BF81" s="14">
        <v>5126</v>
      </c>
      <c r="BG81" s="48">
        <f t="shared" si="82"/>
        <v>231</v>
      </c>
      <c r="BH81" s="14">
        <v>3817</v>
      </c>
      <c r="BI81" s="48">
        <f t="shared" si="83"/>
        <v>-2</v>
      </c>
      <c r="BJ81" s="14">
        <v>1373</v>
      </c>
      <c r="BK81" s="48">
        <f t="shared" si="84"/>
        <v>21</v>
      </c>
      <c r="BL81" s="14">
        <v>262</v>
      </c>
      <c r="BM81" s="48">
        <f t="shared" si="85"/>
        <v>4</v>
      </c>
      <c r="BN81" s="17">
        <v>4</v>
      </c>
      <c r="BO81" s="24">
        <f t="shared" si="86"/>
        <v>0</v>
      </c>
      <c r="BP81" s="17">
        <v>23</v>
      </c>
      <c r="BQ81" s="24">
        <f t="shared" si="87"/>
        <v>1</v>
      </c>
      <c r="BR81" s="17">
        <v>63</v>
      </c>
      <c r="BS81" s="24">
        <f t="shared" si="88"/>
        <v>0</v>
      </c>
      <c r="BT81" s="17">
        <v>150</v>
      </c>
      <c r="BU81" s="24">
        <f t="shared" si="89"/>
        <v>1</v>
      </c>
      <c r="BV81" s="20">
        <v>75</v>
      </c>
      <c r="BW81" s="27">
        <f t="shared" si="90"/>
        <v>0</v>
      </c>
    </row>
    <row r="82" spans="1:75" x14ac:dyDescent="0.2">
      <c r="A82" s="3">
        <v>43979</v>
      </c>
      <c r="B82" s="22">
        <v>43979</v>
      </c>
      <c r="C82" s="10">
        <v>12131</v>
      </c>
      <c r="D82">
        <f t="shared" si="91"/>
        <v>403</v>
      </c>
      <c r="E82" s="10">
        <v>320</v>
      </c>
      <c r="F82">
        <f t="shared" si="103"/>
        <v>5</v>
      </c>
      <c r="G82" s="10">
        <v>7379</v>
      </c>
      <c r="H82">
        <f t="shared" si="114"/>
        <v>0</v>
      </c>
      <c r="I82">
        <f t="shared" si="92"/>
        <v>4432</v>
      </c>
      <c r="J82">
        <f t="shared" si="104"/>
        <v>398</v>
      </c>
      <c r="K82">
        <f t="shared" si="93"/>
        <v>2.6378699200395681E-2</v>
      </c>
      <c r="L82">
        <f t="shared" si="94"/>
        <v>0.60827631687412409</v>
      </c>
      <c r="M82">
        <f t="shared" si="95"/>
        <v>0.36534498392548015</v>
      </c>
      <c r="N82">
        <f t="shared" si="62"/>
        <v>3.3220674305498313E-2</v>
      </c>
      <c r="O82">
        <f t="shared" si="96"/>
        <v>1.5625E-2</v>
      </c>
      <c r="P82">
        <f t="shared" si="97"/>
        <v>0</v>
      </c>
      <c r="Q82">
        <f t="shared" si="98"/>
        <v>8.9801444043321299E-2</v>
      </c>
      <c r="R82">
        <f t="shared" si="99"/>
        <v>2916.8069247415247</v>
      </c>
      <c r="S82">
        <f t="shared" si="100"/>
        <v>76.941572493387838</v>
      </c>
      <c r="T82">
        <f t="shared" si="101"/>
        <v>1774.2245732147151</v>
      </c>
      <c r="U82">
        <f t="shared" si="102"/>
        <v>1065.6407790334215</v>
      </c>
      <c r="V82" s="12">
        <v>63202</v>
      </c>
      <c r="W82" s="1">
        <f t="shared" si="105"/>
        <v>1307</v>
      </c>
      <c r="X82" s="1">
        <f t="shared" si="63"/>
        <v>10</v>
      </c>
      <c r="Y82" s="34">
        <f t="shared" si="64"/>
        <v>15196.441452272182</v>
      </c>
      <c r="Z82" s="14">
        <v>48842</v>
      </c>
      <c r="AA82" s="2">
        <f t="shared" si="110"/>
        <v>850</v>
      </c>
      <c r="AB82" s="29">
        <f t="shared" si="65"/>
        <v>0.77279200025315653</v>
      </c>
      <c r="AC82" s="32">
        <f t="shared" si="66"/>
        <v>-122</v>
      </c>
      <c r="AD82" s="1">
        <f t="shared" si="106"/>
        <v>14360</v>
      </c>
      <c r="AE82" s="1">
        <f t="shared" si="111"/>
        <v>457</v>
      </c>
      <c r="AF82" s="29">
        <f t="shared" si="67"/>
        <v>0.22720799974684344</v>
      </c>
      <c r="AG82" s="32">
        <f t="shared" si="68"/>
        <v>132</v>
      </c>
      <c r="AH82" s="34">
        <f t="shared" si="69"/>
        <v>0.34965570007651109</v>
      </c>
      <c r="AI82" s="34">
        <f t="shared" si="70"/>
        <v>3452.7530656407794</v>
      </c>
      <c r="AJ82" s="14">
        <v>3523</v>
      </c>
      <c r="AK82" s="2">
        <f t="shared" si="112"/>
        <v>393</v>
      </c>
      <c r="AL82" s="2">
        <f t="shared" si="71"/>
        <v>0.12555910543130988</v>
      </c>
      <c r="AM82" s="34">
        <f t="shared" si="72"/>
        <v>847.07862466939173</v>
      </c>
      <c r="AN82" s="14">
        <v>549</v>
      </c>
      <c r="AO82" s="2">
        <f t="shared" si="113"/>
        <v>-3</v>
      </c>
      <c r="AP82" s="2">
        <f t="shared" si="107"/>
        <v>-5.4347826086956763E-3</v>
      </c>
      <c r="AQ82" s="34">
        <f t="shared" si="73"/>
        <v>132.0028853089685</v>
      </c>
      <c r="AR82" s="14">
        <v>281</v>
      </c>
      <c r="AS82" s="2">
        <f t="shared" si="108"/>
        <v>3</v>
      </c>
      <c r="AT82" s="2">
        <f t="shared" si="74"/>
        <v>1.0791366906474753E-2</v>
      </c>
      <c r="AU82" s="34">
        <f t="shared" si="75"/>
        <v>67.564318345756192</v>
      </c>
      <c r="AV82" s="14">
        <v>79</v>
      </c>
      <c r="AW82">
        <f t="shared" si="109"/>
        <v>5</v>
      </c>
      <c r="AX82">
        <f t="shared" si="76"/>
        <v>6.7567567567567544E-2</v>
      </c>
      <c r="AY82" s="35">
        <f t="shared" si="77"/>
        <v>18.994950709305122</v>
      </c>
      <c r="AZ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A82" s="31">
        <f t="shared" si="78"/>
        <v>398</v>
      </c>
      <c r="BB82" s="51">
        <f t="shared" si="79"/>
        <v>9.8661378284581103E-2</v>
      </c>
      <c r="BC82" s="35">
        <f t="shared" si="80"/>
        <v>1065.6407790334215</v>
      </c>
      <c r="BD82" s="45">
        <v>1189</v>
      </c>
      <c r="BE82" s="48">
        <f t="shared" si="81"/>
        <v>39</v>
      </c>
      <c r="BF82" s="14">
        <v>5324</v>
      </c>
      <c r="BG82" s="48">
        <f t="shared" si="82"/>
        <v>198</v>
      </c>
      <c r="BH82" s="14">
        <v>3947</v>
      </c>
      <c r="BI82" s="48">
        <f t="shared" si="83"/>
        <v>130</v>
      </c>
      <c r="BJ82" s="14">
        <v>1406</v>
      </c>
      <c r="BK82" s="48">
        <f t="shared" si="84"/>
        <v>33</v>
      </c>
      <c r="BL82" s="14">
        <v>265</v>
      </c>
      <c r="BM82" s="48">
        <f t="shared" si="85"/>
        <v>3</v>
      </c>
      <c r="BN82" s="17">
        <v>4</v>
      </c>
      <c r="BO82" s="24">
        <f t="shared" si="86"/>
        <v>0</v>
      </c>
      <c r="BP82" s="17">
        <v>23</v>
      </c>
      <c r="BQ82" s="24">
        <f t="shared" si="87"/>
        <v>0</v>
      </c>
      <c r="BR82" s="17">
        <v>65</v>
      </c>
      <c r="BS82" s="24">
        <f t="shared" si="88"/>
        <v>2</v>
      </c>
      <c r="BT82" s="17">
        <v>151</v>
      </c>
      <c r="BU82" s="24">
        <f t="shared" si="89"/>
        <v>1</v>
      </c>
      <c r="BV82" s="20">
        <v>77</v>
      </c>
      <c r="BW82" s="27">
        <f t="shared" si="90"/>
        <v>2</v>
      </c>
    </row>
    <row r="83" spans="1:75" x14ac:dyDescent="0.2">
      <c r="A83" s="3">
        <v>43980</v>
      </c>
      <c r="B83" s="22">
        <v>43980</v>
      </c>
      <c r="C83" s="10">
        <v>12531</v>
      </c>
      <c r="D83">
        <f t="shared" si="91"/>
        <v>400</v>
      </c>
      <c r="E83" s="10">
        <v>326</v>
      </c>
      <c r="F83">
        <f t="shared" si="103"/>
        <v>6</v>
      </c>
      <c r="G83" s="10">
        <v>7540</v>
      </c>
      <c r="H83">
        <f t="shared" si="114"/>
        <v>161</v>
      </c>
      <c r="I83">
        <f t="shared" si="92"/>
        <v>4665</v>
      </c>
      <c r="J83">
        <f t="shared" si="104"/>
        <v>233</v>
      </c>
      <c r="K83">
        <f t="shared" si="93"/>
        <v>2.6015481605618066E-2</v>
      </c>
      <c r="L83">
        <f t="shared" si="94"/>
        <v>0.60170776474343624</v>
      </c>
      <c r="M83">
        <f t="shared" si="95"/>
        <v>0.37227675365094565</v>
      </c>
      <c r="N83">
        <f t="shared" si="62"/>
        <v>3.1920836325911736E-2</v>
      </c>
      <c r="O83">
        <f t="shared" si="96"/>
        <v>1.8404907975460124E-2</v>
      </c>
      <c r="P83">
        <f t="shared" si="97"/>
        <v>2.1352785145888595E-2</v>
      </c>
      <c r="Q83">
        <f t="shared" si="98"/>
        <v>4.9946409431939981E-2</v>
      </c>
      <c r="R83">
        <f t="shared" si="99"/>
        <v>3012.9838903582595</v>
      </c>
      <c r="S83">
        <f t="shared" si="100"/>
        <v>78.38422697763886</v>
      </c>
      <c r="T83">
        <f t="shared" si="101"/>
        <v>1812.9358018754508</v>
      </c>
      <c r="U83">
        <f t="shared" si="102"/>
        <v>1121.6638615051695</v>
      </c>
      <c r="V83" s="12">
        <v>64641</v>
      </c>
      <c r="W83" s="1">
        <f t="shared" si="105"/>
        <v>1439</v>
      </c>
      <c r="X83" s="1">
        <f t="shared" si="63"/>
        <v>132</v>
      </c>
      <c r="Y83" s="34">
        <f t="shared" si="64"/>
        <v>15542.438086078386</v>
      </c>
      <c r="Z83" s="14">
        <v>49849</v>
      </c>
      <c r="AA83" s="2">
        <f t="shared" si="110"/>
        <v>1007</v>
      </c>
      <c r="AB83" s="29">
        <f t="shared" si="65"/>
        <v>0.77116690645256103</v>
      </c>
      <c r="AC83" s="32">
        <f t="shared" si="66"/>
        <v>157</v>
      </c>
      <c r="AD83" s="1">
        <f t="shared" si="106"/>
        <v>14792</v>
      </c>
      <c r="AE83" s="1">
        <f t="shared" si="111"/>
        <v>432</v>
      </c>
      <c r="AF83" s="29">
        <f t="shared" si="67"/>
        <v>0.22883309354743894</v>
      </c>
      <c r="AG83" s="32">
        <f t="shared" si="68"/>
        <v>-25</v>
      </c>
      <c r="AH83" s="34">
        <f t="shared" si="69"/>
        <v>0.30020847810979845</v>
      </c>
      <c r="AI83" s="34">
        <f t="shared" si="70"/>
        <v>3556.624188506853</v>
      </c>
      <c r="AJ83" s="14">
        <v>3787</v>
      </c>
      <c r="AK83" s="2">
        <f t="shared" si="112"/>
        <v>264</v>
      </c>
      <c r="AL83" s="2">
        <f t="shared" si="71"/>
        <v>7.4936133976724273E-2</v>
      </c>
      <c r="AM83" s="34">
        <f t="shared" si="72"/>
        <v>910.55542197643672</v>
      </c>
      <c r="AN83" s="14">
        <v>526</v>
      </c>
      <c r="AO83" s="2">
        <f t="shared" si="113"/>
        <v>-23</v>
      </c>
      <c r="AP83" s="2">
        <f t="shared" si="107"/>
        <v>-4.1894353369763215E-2</v>
      </c>
      <c r="AQ83" s="34">
        <f t="shared" si="73"/>
        <v>126.47270978600626</v>
      </c>
      <c r="AR83" s="14">
        <v>273</v>
      </c>
      <c r="AS83" s="2">
        <f t="shared" si="108"/>
        <v>-8</v>
      </c>
      <c r="AT83" s="2">
        <f t="shared" si="74"/>
        <v>-2.8469750889679735E-2</v>
      </c>
      <c r="AU83" s="34">
        <f t="shared" si="75"/>
        <v>65.640779033421495</v>
      </c>
      <c r="AV83" s="14">
        <v>79</v>
      </c>
      <c r="AW83">
        <f t="shared" si="109"/>
        <v>0</v>
      </c>
      <c r="AX83">
        <f t="shared" si="76"/>
        <v>0</v>
      </c>
      <c r="AY83" s="35">
        <f t="shared" si="77"/>
        <v>18.994950709305122</v>
      </c>
      <c r="AZ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A83" s="31">
        <f t="shared" si="78"/>
        <v>233</v>
      </c>
      <c r="BB83" s="51">
        <f t="shared" si="79"/>
        <v>5.2572202166065063E-2</v>
      </c>
      <c r="BC83" s="35">
        <f t="shared" si="80"/>
        <v>1121.6638615051695</v>
      </c>
      <c r="BD83" s="45">
        <v>1238</v>
      </c>
      <c r="BE83" s="48">
        <f t="shared" si="81"/>
        <v>49</v>
      </c>
      <c r="BF83" s="14">
        <v>5501</v>
      </c>
      <c r="BG83" s="48">
        <f t="shared" si="82"/>
        <v>177</v>
      </c>
      <c r="BH83" s="14">
        <v>4080</v>
      </c>
      <c r="BI83" s="48">
        <f t="shared" si="83"/>
        <v>133</v>
      </c>
      <c r="BJ83" s="14">
        <v>1438</v>
      </c>
      <c r="BK83" s="48">
        <f t="shared" si="84"/>
        <v>32</v>
      </c>
      <c r="BL83" s="14">
        <v>274</v>
      </c>
      <c r="BM83" s="48">
        <f t="shared" si="85"/>
        <v>9</v>
      </c>
      <c r="BN83" s="17">
        <v>4</v>
      </c>
      <c r="BO83" s="24">
        <f t="shared" si="86"/>
        <v>0</v>
      </c>
      <c r="BP83" s="17">
        <v>23</v>
      </c>
      <c r="BQ83" s="24">
        <f t="shared" si="87"/>
        <v>0</v>
      </c>
      <c r="BR83" s="17">
        <v>65</v>
      </c>
      <c r="BS83" s="24">
        <f t="shared" si="88"/>
        <v>0</v>
      </c>
      <c r="BT83" s="17">
        <v>156</v>
      </c>
      <c r="BU83" s="24">
        <f t="shared" si="89"/>
        <v>5</v>
      </c>
      <c r="BV83" s="20">
        <v>78</v>
      </c>
      <c r="BW83" s="27">
        <f t="shared" si="90"/>
        <v>1</v>
      </c>
    </row>
    <row r="84" spans="1:75" x14ac:dyDescent="0.2">
      <c r="A84" s="3">
        <v>43981</v>
      </c>
      <c r="B84" s="22">
        <v>43981</v>
      </c>
      <c r="C84" s="10">
        <v>13015</v>
      </c>
      <c r="D84">
        <f t="shared" si="91"/>
        <v>484</v>
      </c>
      <c r="E84" s="10">
        <v>330</v>
      </c>
      <c r="F84">
        <f t="shared" si="103"/>
        <v>4</v>
      </c>
      <c r="G84" s="10">
        <v>9414</v>
      </c>
      <c r="H84">
        <f t="shared" si="114"/>
        <v>1874</v>
      </c>
      <c r="I84">
        <f t="shared" si="92"/>
        <v>3271</v>
      </c>
      <c r="J84">
        <f t="shared" si="104"/>
        <v>-1394</v>
      </c>
      <c r="K84">
        <f t="shared" si="93"/>
        <v>2.5355359200922013E-2</v>
      </c>
      <c r="L84">
        <f t="shared" si="94"/>
        <v>0.72331924702266615</v>
      </c>
      <c r="M84">
        <f t="shared" si="95"/>
        <v>0.25132539377641183</v>
      </c>
      <c r="N84">
        <f t="shared" si="62"/>
        <v>3.7187860161352289E-2</v>
      </c>
      <c r="O84">
        <f t="shared" si="96"/>
        <v>1.2121212121212121E-2</v>
      </c>
      <c r="P84">
        <f t="shared" si="97"/>
        <v>0.19906522200977267</v>
      </c>
      <c r="Q84">
        <f t="shared" si="98"/>
        <v>-0.42616936716600429</v>
      </c>
      <c r="R84">
        <f t="shared" si="99"/>
        <v>3129.3580187545085</v>
      </c>
      <c r="S84">
        <f t="shared" si="100"/>
        <v>79.345996633806209</v>
      </c>
      <c r="T84">
        <f t="shared" si="101"/>
        <v>2263.5248857898532</v>
      </c>
      <c r="U84">
        <f t="shared" si="102"/>
        <v>786.48713633084878</v>
      </c>
      <c r="V84" s="12">
        <v>66192</v>
      </c>
      <c r="W84" s="1">
        <f t="shared" si="105"/>
        <v>1551</v>
      </c>
      <c r="X84" s="1">
        <f t="shared" si="63"/>
        <v>112</v>
      </c>
      <c r="Y84" s="34">
        <f t="shared" si="64"/>
        <v>15915.364270257274</v>
      </c>
      <c r="Z84" s="14">
        <v>50849</v>
      </c>
      <c r="AA84" s="2">
        <f t="shared" si="110"/>
        <v>1000</v>
      </c>
      <c r="AB84" s="29">
        <f t="shared" si="65"/>
        <v>0.7682046168721296</v>
      </c>
      <c r="AC84" s="32">
        <f t="shared" si="66"/>
        <v>-7</v>
      </c>
      <c r="AD84" s="1">
        <f t="shared" si="106"/>
        <v>15343</v>
      </c>
      <c r="AE84" s="1">
        <f t="shared" si="111"/>
        <v>551</v>
      </c>
      <c r="AF84" s="29">
        <f t="shared" si="67"/>
        <v>0.23179538312787043</v>
      </c>
      <c r="AG84" s="32">
        <f t="shared" si="68"/>
        <v>119</v>
      </c>
      <c r="AH84" s="34">
        <f t="shared" si="69"/>
        <v>0.35525467440361058</v>
      </c>
      <c r="AI84" s="34">
        <f t="shared" si="70"/>
        <v>3689.107958643905</v>
      </c>
      <c r="AJ84" s="14">
        <v>2385</v>
      </c>
      <c r="AK84" s="2">
        <f t="shared" si="112"/>
        <v>-1402</v>
      </c>
      <c r="AL84" s="2">
        <f t="shared" si="71"/>
        <v>-0.37021388962239243</v>
      </c>
      <c r="AM84" s="34">
        <f t="shared" si="72"/>
        <v>573.45515748978119</v>
      </c>
      <c r="AN84" s="14">
        <v>539</v>
      </c>
      <c r="AO84" s="2">
        <f t="shared" si="113"/>
        <v>13</v>
      </c>
      <c r="AP84" s="2">
        <f t="shared" si="107"/>
        <v>2.4714828897338448E-2</v>
      </c>
      <c r="AQ84" s="34">
        <f t="shared" si="73"/>
        <v>129.59846116855013</v>
      </c>
      <c r="AR84" s="14">
        <v>272</v>
      </c>
      <c r="AS84" s="2">
        <f t="shared" si="108"/>
        <v>-1</v>
      </c>
      <c r="AT84" s="2">
        <f t="shared" si="74"/>
        <v>-3.66300366300365E-3</v>
      </c>
      <c r="AU84" s="34">
        <f t="shared" si="75"/>
        <v>65.400336619379658</v>
      </c>
      <c r="AV84" s="14">
        <v>78</v>
      </c>
      <c r="AW84">
        <f t="shared" si="109"/>
        <v>-1</v>
      </c>
      <c r="AX84">
        <f t="shared" si="76"/>
        <v>-1.2658227848101222E-2</v>
      </c>
      <c r="AY84" s="35">
        <f t="shared" si="77"/>
        <v>18.754508295263285</v>
      </c>
      <c r="AZ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A84" s="31">
        <f t="shared" si="78"/>
        <v>-1391</v>
      </c>
      <c r="BB84" s="51">
        <f t="shared" si="79"/>
        <v>-0.29817792068595927</v>
      </c>
      <c r="BC84" s="35">
        <f t="shared" si="80"/>
        <v>787.20846357297432</v>
      </c>
      <c r="BD84" s="45">
        <v>1304</v>
      </c>
      <c r="BE84" s="48">
        <f t="shared" si="81"/>
        <v>66</v>
      </c>
      <c r="BF84" s="14">
        <v>5727</v>
      </c>
      <c r="BG84" s="48">
        <f t="shared" si="82"/>
        <v>226</v>
      </c>
      <c r="BH84" s="14">
        <v>4228</v>
      </c>
      <c r="BI84" s="48">
        <f t="shared" si="83"/>
        <v>148</v>
      </c>
      <c r="BJ84" s="14">
        <v>1479</v>
      </c>
      <c r="BK84" s="48">
        <f t="shared" si="84"/>
        <v>41</v>
      </c>
      <c r="BL84" s="14">
        <v>280</v>
      </c>
      <c r="BM84" s="48">
        <f t="shared" si="85"/>
        <v>6</v>
      </c>
      <c r="BN84" s="17">
        <v>5</v>
      </c>
      <c r="BO84" s="24">
        <f t="shared" si="86"/>
        <v>1</v>
      </c>
      <c r="BP84" s="17">
        <v>24</v>
      </c>
      <c r="BQ84" s="24">
        <f t="shared" si="87"/>
        <v>1</v>
      </c>
      <c r="BR84" s="17">
        <v>65</v>
      </c>
      <c r="BS84" s="24">
        <f t="shared" si="88"/>
        <v>0</v>
      </c>
      <c r="BT84" s="17">
        <v>156</v>
      </c>
      <c r="BU84" s="24">
        <f t="shared" si="89"/>
        <v>0</v>
      </c>
      <c r="BV84" s="20">
        <v>80</v>
      </c>
      <c r="BW84" s="27">
        <f t="shared" si="90"/>
        <v>2</v>
      </c>
    </row>
    <row r="85" spans="1:75" x14ac:dyDescent="0.2">
      <c r="A85" s="3">
        <v>43982</v>
      </c>
      <c r="B85" s="22">
        <v>43982</v>
      </c>
      <c r="C85" s="10">
        <v>13463</v>
      </c>
      <c r="D85">
        <f t="shared" si="91"/>
        <v>448</v>
      </c>
      <c r="E85" s="10">
        <v>336</v>
      </c>
      <c r="F85">
        <f t="shared" si="103"/>
        <v>6</v>
      </c>
      <c r="G85" s="10">
        <v>9514</v>
      </c>
      <c r="H85">
        <f t="shared" si="114"/>
        <v>100</v>
      </c>
      <c r="I85">
        <f t="shared" si="92"/>
        <v>3613</v>
      </c>
      <c r="J85">
        <f t="shared" si="104"/>
        <v>342</v>
      </c>
      <c r="K85">
        <f t="shared" si="93"/>
        <v>2.4957290351333285E-2</v>
      </c>
      <c r="L85">
        <f t="shared" si="94"/>
        <v>0.70667756072197874</v>
      </c>
      <c r="M85">
        <f t="shared" si="95"/>
        <v>0.26836514892668795</v>
      </c>
      <c r="N85">
        <f t="shared" si="62"/>
        <v>3.3276387135111045E-2</v>
      </c>
      <c r="O85">
        <f t="shared" si="96"/>
        <v>1.7857142857142856E-2</v>
      </c>
      <c r="P85">
        <f t="shared" si="97"/>
        <v>1.0510826150935463E-2</v>
      </c>
      <c r="Q85">
        <f t="shared" si="98"/>
        <v>9.4658178798782175E-2</v>
      </c>
      <c r="R85">
        <f t="shared" si="99"/>
        <v>3237.0762202452515</v>
      </c>
      <c r="S85">
        <f t="shared" si="100"/>
        <v>80.788651118057231</v>
      </c>
      <c r="T85">
        <f t="shared" si="101"/>
        <v>2287.5691271940373</v>
      </c>
      <c r="U85">
        <f t="shared" si="102"/>
        <v>868.71844193315701</v>
      </c>
      <c r="V85" s="12">
        <v>67730</v>
      </c>
      <c r="W85" s="1">
        <f t="shared" si="105"/>
        <v>1538</v>
      </c>
      <c r="X85" s="1">
        <f t="shared" si="63"/>
        <v>-13</v>
      </c>
      <c r="Y85" s="34">
        <f t="shared" si="64"/>
        <v>16285.164703053619</v>
      </c>
      <c r="Z85" s="14">
        <v>51874</v>
      </c>
      <c r="AA85" s="2">
        <f t="shared" si="110"/>
        <v>1025</v>
      </c>
      <c r="AB85" s="29">
        <f t="shared" si="65"/>
        <v>0.76589399084600618</v>
      </c>
      <c r="AC85" s="32">
        <f t="shared" si="66"/>
        <v>25</v>
      </c>
      <c r="AD85" s="1">
        <f t="shared" si="106"/>
        <v>15856</v>
      </c>
      <c r="AE85" s="1">
        <f t="shared" si="111"/>
        <v>513</v>
      </c>
      <c r="AF85" s="29">
        <f t="shared" si="67"/>
        <v>0.23410600915399379</v>
      </c>
      <c r="AG85" s="32">
        <f t="shared" si="68"/>
        <v>-38</v>
      </c>
      <c r="AH85" s="34">
        <f t="shared" si="69"/>
        <v>0.33355006501950585</v>
      </c>
      <c r="AI85" s="34">
        <f t="shared" si="70"/>
        <v>3812.4549170473674</v>
      </c>
      <c r="AJ85" s="14">
        <v>2717</v>
      </c>
      <c r="AK85" s="2">
        <f t="shared" si="112"/>
        <v>332</v>
      </c>
      <c r="AL85" s="2">
        <f t="shared" si="71"/>
        <v>0.13920335429769382</v>
      </c>
      <c r="AM85" s="34">
        <f t="shared" si="72"/>
        <v>653.2820389516711</v>
      </c>
      <c r="AN85" s="14">
        <v>526</v>
      </c>
      <c r="AO85" s="2">
        <f t="shared" si="113"/>
        <v>-13</v>
      </c>
      <c r="AP85" s="2">
        <f t="shared" si="107"/>
        <v>-2.4118738404452666E-2</v>
      </c>
      <c r="AQ85" s="34">
        <f t="shared" si="73"/>
        <v>126.47270978600626</v>
      </c>
      <c r="AR85" s="14">
        <v>291</v>
      </c>
      <c r="AS85" s="2">
        <f t="shared" si="108"/>
        <v>19</v>
      </c>
      <c r="AT85" s="2">
        <f t="shared" si="74"/>
        <v>6.9852941176470562E-2</v>
      </c>
      <c r="AU85" s="34">
        <f t="shared" si="75"/>
        <v>69.968742486174563</v>
      </c>
      <c r="AV85" s="14">
        <v>79</v>
      </c>
      <c r="AW85">
        <f t="shared" si="109"/>
        <v>1</v>
      </c>
      <c r="AX85">
        <f t="shared" si="76"/>
        <v>1.2820512820512775E-2</v>
      </c>
      <c r="AY85" s="35">
        <f t="shared" si="77"/>
        <v>18.994950709305122</v>
      </c>
      <c r="AZ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A85" s="31">
        <f t="shared" si="78"/>
        <v>339</v>
      </c>
      <c r="BB85" s="51">
        <f t="shared" si="79"/>
        <v>0.10354306658521684</v>
      </c>
      <c r="BC85" s="35">
        <f t="shared" si="80"/>
        <v>868.71844193315701</v>
      </c>
      <c r="BD85" s="45">
        <v>1365</v>
      </c>
      <c r="BE85" s="48">
        <f t="shared" si="81"/>
        <v>61</v>
      </c>
      <c r="BF85" s="14">
        <v>5914</v>
      </c>
      <c r="BG85" s="48">
        <f t="shared" si="82"/>
        <v>187</v>
      </c>
      <c r="BH85" s="14">
        <v>4381</v>
      </c>
      <c r="BI85" s="48">
        <f t="shared" si="83"/>
        <v>153</v>
      </c>
      <c r="BJ85" s="14">
        <v>1520</v>
      </c>
      <c r="BK85" s="48">
        <f t="shared" si="84"/>
        <v>41</v>
      </c>
      <c r="BL85" s="14">
        <v>283</v>
      </c>
      <c r="BM85" s="48">
        <f t="shared" si="85"/>
        <v>3</v>
      </c>
      <c r="BN85" s="17">
        <v>5</v>
      </c>
      <c r="BO85" s="24">
        <f t="shared" si="86"/>
        <v>0</v>
      </c>
      <c r="BP85" s="17">
        <v>25</v>
      </c>
      <c r="BQ85" s="24">
        <f t="shared" si="87"/>
        <v>1</v>
      </c>
      <c r="BR85" s="17">
        <v>67</v>
      </c>
      <c r="BS85" s="24">
        <f t="shared" si="88"/>
        <v>2</v>
      </c>
      <c r="BT85" s="17">
        <v>159</v>
      </c>
      <c r="BU85" s="24">
        <f t="shared" si="89"/>
        <v>3</v>
      </c>
      <c r="BV85" s="20">
        <v>80</v>
      </c>
      <c r="BW85" s="27">
        <f t="shared" si="90"/>
        <v>0</v>
      </c>
    </row>
    <row r="86" spans="1:75" x14ac:dyDescent="0.2">
      <c r="A86" s="3">
        <v>43983</v>
      </c>
      <c r="B86" s="22">
        <v>43983</v>
      </c>
      <c r="C86" s="10">
        <v>13837</v>
      </c>
      <c r="D86">
        <f t="shared" si="91"/>
        <v>374</v>
      </c>
      <c r="E86" s="10">
        <v>344</v>
      </c>
      <c r="F86">
        <f t="shared" si="103"/>
        <v>8</v>
      </c>
      <c r="G86" s="10">
        <v>9514</v>
      </c>
      <c r="H86">
        <f t="shared" si="114"/>
        <v>0</v>
      </c>
      <c r="I86">
        <f t="shared" si="92"/>
        <v>3979</v>
      </c>
      <c r="J86">
        <f t="shared" si="104"/>
        <v>366</v>
      </c>
      <c r="K86">
        <f t="shared" si="93"/>
        <v>2.4860880248608802E-2</v>
      </c>
      <c r="L86">
        <f t="shared" si="94"/>
        <v>0.68757678687576784</v>
      </c>
      <c r="M86">
        <f t="shared" si="95"/>
        <v>0.28756233287562333</v>
      </c>
      <c r="N86">
        <f t="shared" si="62"/>
        <v>2.7028980270289802E-2</v>
      </c>
      <c r="O86">
        <f t="shared" si="96"/>
        <v>2.3255813953488372E-2</v>
      </c>
      <c r="P86">
        <f t="shared" si="97"/>
        <v>0</v>
      </c>
      <c r="Q86">
        <f t="shared" si="98"/>
        <v>9.1982910278964561E-2</v>
      </c>
      <c r="R86">
        <f t="shared" si="99"/>
        <v>3327.0016830968984</v>
      </c>
      <c r="S86">
        <f t="shared" si="100"/>
        <v>82.712190430391928</v>
      </c>
      <c r="T86">
        <f t="shared" si="101"/>
        <v>2287.5691271940373</v>
      </c>
      <c r="U86">
        <f t="shared" si="102"/>
        <v>956.72036547246944</v>
      </c>
      <c r="V86" s="12">
        <v>68635</v>
      </c>
      <c r="W86" s="1">
        <f t="shared" si="105"/>
        <v>905</v>
      </c>
      <c r="X86" s="1">
        <f t="shared" si="63"/>
        <v>-633</v>
      </c>
      <c r="Y86" s="34">
        <f t="shared" si="64"/>
        <v>16502.765087761483</v>
      </c>
      <c r="Z86" s="14">
        <v>52428</v>
      </c>
      <c r="AA86" s="2">
        <f t="shared" si="110"/>
        <v>554</v>
      </c>
      <c r="AB86" s="29">
        <f t="shared" si="65"/>
        <v>0.76386683179136006</v>
      </c>
      <c r="AC86" s="32">
        <f t="shared" si="66"/>
        <v>-471</v>
      </c>
      <c r="AD86" s="1">
        <f t="shared" si="106"/>
        <v>16207</v>
      </c>
      <c r="AE86" s="1">
        <f t="shared" si="111"/>
        <v>351</v>
      </c>
      <c r="AF86" s="29">
        <f t="shared" si="67"/>
        <v>0.23613316820863992</v>
      </c>
      <c r="AG86" s="32">
        <f t="shared" si="68"/>
        <v>-162</v>
      </c>
      <c r="AH86" s="34">
        <f t="shared" si="69"/>
        <v>0.38784530386740329</v>
      </c>
      <c r="AI86" s="34">
        <f t="shared" si="70"/>
        <v>3896.8502043760523</v>
      </c>
      <c r="AJ86" s="14">
        <v>3017</v>
      </c>
      <c r="AK86" s="2">
        <f t="shared" si="112"/>
        <v>300</v>
      </c>
      <c r="AL86" s="2">
        <f t="shared" si="71"/>
        <v>0.11041589988958411</v>
      </c>
      <c r="AM86" s="34">
        <f t="shared" si="72"/>
        <v>725.41476316422222</v>
      </c>
      <c r="AN86" s="14">
        <v>579</v>
      </c>
      <c r="AO86" s="2">
        <f t="shared" si="113"/>
        <v>53</v>
      </c>
      <c r="AP86" s="2">
        <f t="shared" si="107"/>
        <v>0.10076045627376429</v>
      </c>
      <c r="AQ86" s="34">
        <f t="shared" si="73"/>
        <v>139.21615773022361</v>
      </c>
      <c r="AR86" s="14">
        <v>305</v>
      </c>
      <c r="AS86" s="2">
        <f t="shared" si="108"/>
        <v>14</v>
      </c>
      <c r="AT86" s="2">
        <f t="shared" si="74"/>
        <v>4.8109965635738883E-2</v>
      </c>
      <c r="AU86" s="34">
        <f t="shared" si="75"/>
        <v>73.334936282760282</v>
      </c>
      <c r="AV86" s="14">
        <v>78</v>
      </c>
      <c r="AW86">
        <f t="shared" si="109"/>
        <v>-1</v>
      </c>
      <c r="AX86">
        <f t="shared" si="76"/>
        <v>-1.2658227848101222E-2</v>
      </c>
      <c r="AY86" s="35">
        <f t="shared" si="77"/>
        <v>18.754508295263285</v>
      </c>
      <c r="AZ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A86" s="31">
        <f t="shared" si="78"/>
        <v>366</v>
      </c>
      <c r="BB86" s="51">
        <f t="shared" si="79"/>
        <v>0.1013008580127317</v>
      </c>
      <c r="BC86" s="35">
        <f t="shared" si="80"/>
        <v>956.72036547246944</v>
      </c>
      <c r="BD86" s="45">
        <v>1414</v>
      </c>
      <c r="BE86" s="48">
        <f t="shared" si="81"/>
        <v>49</v>
      </c>
      <c r="BF86" s="14">
        <v>6104</v>
      </c>
      <c r="BG86" s="48">
        <f t="shared" si="82"/>
        <v>190</v>
      </c>
      <c r="BH86" s="14">
        <v>4487</v>
      </c>
      <c r="BI86" s="48">
        <f t="shared" si="83"/>
        <v>106</v>
      </c>
      <c r="BJ86" s="14">
        <v>1546</v>
      </c>
      <c r="BK86" s="48">
        <f t="shared" si="84"/>
        <v>26</v>
      </c>
      <c r="BL86" s="14">
        <v>286</v>
      </c>
      <c r="BM86" s="48">
        <f t="shared" si="85"/>
        <v>3</v>
      </c>
      <c r="BN86" s="17">
        <v>6</v>
      </c>
      <c r="BO86" s="24">
        <f t="shared" si="86"/>
        <v>1</v>
      </c>
      <c r="BP86" s="17">
        <v>25</v>
      </c>
      <c r="BQ86" s="24">
        <f t="shared" si="87"/>
        <v>0</v>
      </c>
      <c r="BR86" s="17">
        <v>68</v>
      </c>
      <c r="BS86" s="24">
        <f t="shared" si="88"/>
        <v>1</v>
      </c>
      <c r="BT86" s="17">
        <v>162</v>
      </c>
      <c r="BU86" s="24">
        <f t="shared" si="89"/>
        <v>3</v>
      </c>
      <c r="BV86" s="20">
        <v>83</v>
      </c>
      <c r="BW86" s="27">
        <f t="shared" si="90"/>
        <v>3</v>
      </c>
    </row>
    <row r="87" spans="1:75" x14ac:dyDescent="0.2">
      <c r="A87" s="3">
        <v>43984</v>
      </c>
      <c r="B87" s="22">
        <v>43984</v>
      </c>
      <c r="C87" s="10">
        <v>14095</v>
      </c>
      <c r="D87">
        <f t="shared" si="91"/>
        <v>258</v>
      </c>
      <c r="E87" s="10">
        <v>352</v>
      </c>
      <c r="F87">
        <f t="shared" si="103"/>
        <v>8</v>
      </c>
      <c r="G87" s="10">
        <v>9514</v>
      </c>
      <c r="H87">
        <f t="shared" si="114"/>
        <v>0</v>
      </c>
      <c r="I87">
        <f t="shared" si="92"/>
        <v>4229</v>
      </c>
      <c r="J87">
        <f t="shared" si="104"/>
        <v>250</v>
      </c>
      <c r="K87">
        <f t="shared" si="93"/>
        <v>2.4973394820858461E-2</v>
      </c>
      <c r="L87">
        <f t="shared" si="94"/>
        <v>0.67499113160695279</v>
      </c>
      <c r="M87">
        <f t="shared" si="95"/>
        <v>0.30003547357218874</v>
      </c>
      <c r="N87">
        <f t="shared" si="62"/>
        <v>1.8304363249379212E-2</v>
      </c>
      <c r="O87">
        <f t="shared" si="96"/>
        <v>2.2727272727272728E-2</v>
      </c>
      <c r="P87">
        <f t="shared" si="97"/>
        <v>0</v>
      </c>
      <c r="Q87">
        <f t="shared" si="98"/>
        <v>5.9115630172617638E-2</v>
      </c>
      <c r="R87">
        <f t="shared" si="99"/>
        <v>3389.0358259196923</v>
      </c>
      <c r="S87">
        <f t="shared" si="100"/>
        <v>84.635729742726625</v>
      </c>
      <c r="T87">
        <f t="shared" si="101"/>
        <v>2287.5691271940373</v>
      </c>
      <c r="U87">
        <f t="shared" si="102"/>
        <v>1016.8309689829287</v>
      </c>
      <c r="V87" s="12">
        <v>69483</v>
      </c>
      <c r="W87" s="1">
        <f t="shared" si="105"/>
        <v>848</v>
      </c>
      <c r="X87" s="1">
        <f t="shared" si="63"/>
        <v>-57</v>
      </c>
      <c r="Y87" s="34">
        <f t="shared" si="64"/>
        <v>16706.660254868959</v>
      </c>
      <c r="Z87" s="14">
        <v>53000</v>
      </c>
      <c r="AA87" s="2">
        <f t="shared" si="110"/>
        <v>572</v>
      </c>
      <c r="AB87" s="29">
        <f t="shared" si="65"/>
        <v>0.76277650648360029</v>
      </c>
      <c r="AC87" s="32">
        <f t="shared" si="66"/>
        <v>18</v>
      </c>
      <c r="AD87" s="1">
        <f t="shared" si="106"/>
        <v>16483</v>
      </c>
      <c r="AE87" s="1">
        <f t="shared" si="111"/>
        <v>276</v>
      </c>
      <c r="AF87" s="29">
        <f t="shared" si="67"/>
        <v>0.23722349351639971</v>
      </c>
      <c r="AG87" s="32">
        <f t="shared" si="68"/>
        <v>-75</v>
      </c>
      <c r="AH87" s="34">
        <f t="shared" si="69"/>
        <v>0.32547169811320753</v>
      </c>
      <c r="AI87" s="34">
        <f t="shared" si="70"/>
        <v>3963.2123106515992</v>
      </c>
      <c r="AJ87" s="14">
        <v>3240</v>
      </c>
      <c r="AK87" s="2">
        <f t="shared" si="112"/>
        <v>223</v>
      </c>
      <c r="AL87" s="2">
        <f t="shared" si="71"/>
        <v>7.3914484587338514E-2</v>
      </c>
      <c r="AM87" s="34">
        <f t="shared" si="72"/>
        <v>779.03342149555181</v>
      </c>
      <c r="AN87" s="14">
        <v>598</v>
      </c>
      <c r="AO87" s="2">
        <f t="shared" si="113"/>
        <v>19</v>
      </c>
      <c r="AP87" s="2">
        <f t="shared" si="107"/>
        <v>3.2815198618307395E-2</v>
      </c>
      <c r="AQ87" s="34">
        <f t="shared" si="73"/>
        <v>143.78456359701852</v>
      </c>
      <c r="AR87" s="14">
        <v>314</v>
      </c>
      <c r="AS87" s="2">
        <f t="shared" si="108"/>
        <v>9</v>
      </c>
      <c r="AT87" s="2">
        <f t="shared" si="74"/>
        <v>2.9508196721311553E-2</v>
      </c>
      <c r="AU87" s="34">
        <f t="shared" si="75"/>
        <v>75.498918009136815</v>
      </c>
      <c r="AV87" s="14">
        <v>77</v>
      </c>
      <c r="AW87">
        <f t="shared" si="109"/>
        <v>-1</v>
      </c>
      <c r="AX87">
        <f t="shared" si="76"/>
        <v>-1.2820512820512775E-2</v>
      </c>
      <c r="AY87" s="35">
        <f t="shared" si="77"/>
        <v>18.514065881221448</v>
      </c>
      <c r="AZ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87" s="31">
        <f t="shared" si="78"/>
        <v>250</v>
      </c>
      <c r="BB87" s="51">
        <f t="shared" si="79"/>
        <v>6.2829856747926627E-2</v>
      </c>
      <c r="BC87" s="35">
        <f t="shared" si="80"/>
        <v>1016.8309689829287</v>
      </c>
      <c r="BD87" s="45">
        <v>1443</v>
      </c>
      <c r="BE87" s="48">
        <f t="shared" si="81"/>
        <v>29</v>
      </c>
      <c r="BF87" s="14">
        <v>6219</v>
      </c>
      <c r="BG87" s="48">
        <f t="shared" si="82"/>
        <v>115</v>
      </c>
      <c r="BH87" s="14">
        <v>4560</v>
      </c>
      <c r="BI87" s="48">
        <f t="shared" si="83"/>
        <v>73</v>
      </c>
      <c r="BJ87" s="14">
        <v>1574</v>
      </c>
      <c r="BK87" s="48">
        <f t="shared" si="84"/>
        <v>28</v>
      </c>
      <c r="BL87" s="14">
        <v>299</v>
      </c>
      <c r="BM87" s="48">
        <f t="shared" si="85"/>
        <v>13</v>
      </c>
      <c r="BN87" s="17">
        <v>6</v>
      </c>
      <c r="BO87" s="24">
        <f t="shared" si="86"/>
        <v>0</v>
      </c>
      <c r="BP87" s="17">
        <v>26</v>
      </c>
      <c r="BQ87" s="24">
        <f t="shared" si="87"/>
        <v>1</v>
      </c>
      <c r="BR87" s="17">
        <v>69</v>
      </c>
      <c r="BS87" s="24">
        <f t="shared" si="88"/>
        <v>1</v>
      </c>
      <c r="BT87" s="17">
        <v>164</v>
      </c>
      <c r="BU87" s="24">
        <f t="shared" si="89"/>
        <v>2</v>
      </c>
      <c r="BV87" s="20">
        <v>87</v>
      </c>
      <c r="BW87" s="27">
        <f t="shared" si="90"/>
        <v>4</v>
      </c>
    </row>
    <row r="88" spans="1:75" x14ac:dyDescent="0.2">
      <c r="A88" s="3">
        <v>43985</v>
      </c>
      <c r="B88" s="22">
        <v>43985</v>
      </c>
      <c r="C88" s="10">
        <v>14609</v>
      </c>
      <c r="D88">
        <f t="shared" si="91"/>
        <v>514</v>
      </c>
      <c r="E88" s="10">
        <v>357</v>
      </c>
      <c r="F88">
        <f t="shared" si="103"/>
        <v>5</v>
      </c>
      <c r="G88" s="10">
        <v>9519</v>
      </c>
      <c r="H88">
        <f>G88-G87</f>
        <v>5</v>
      </c>
      <c r="I88">
        <f t="shared" si="92"/>
        <v>4733</v>
      </c>
      <c r="J88">
        <f t="shared" si="104"/>
        <v>504</v>
      </c>
      <c r="K88">
        <f t="shared" si="93"/>
        <v>2.4436990896023001E-2</v>
      </c>
      <c r="L88">
        <f t="shared" si="94"/>
        <v>0.65158463960572255</v>
      </c>
      <c r="M88">
        <f t="shared" si="95"/>
        <v>0.32397836949825448</v>
      </c>
      <c r="N88">
        <f t="shared" si="62"/>
        <v>3.518379081388185E-2</v>
      </c>
      <c r="O88">
        <f t="shared" si="96"/>
        <v>1.4005602240896359E-2</v>
      </c>
      <c r="P88">
        <f t="shared" si="97"/>
        <v>5.2526525895577264E-4</v>
      </c>
      <c r="Q88">
        <f t="shared" si="98"/>
        <v>0.10648637227973801</v>
      </c>
      <c r="R88">
        <f t="shared" si="99"/>
        <v>3512.6232267371965</v>
      </c>
      <c r="S88">
        <f t="shared" si="100"/>
        <v>85.83794181293581</v>
      </c>
      <c r="T88">
        <f t="shared" si="101"/>
        <v>2288.7713392642463</v>
      </c>
      <c r="U88">
        <f t="shared" si="102"/>
        <v>1138.0139456600145</v>
      </c>
      <c r="V88" s="12">
        <v>71139</v>
      </c>
      <c r="W88" s="1">
        <f t="shared" si="105"/>
        <v>1656</v>
      </c>
      <c r="X88" s="1">
        <f t="shared" si="63"/>
        <v>808</v>
      </c>
      <c r="Y88" s="34">
        <f t="shared" si="64"/>
        <v>17104.832892522241</v>
      </c>
      <c r="Z88" s="14">
        <v>54105</v>
      </c>
      <c r="AA88" s="2">
        <f t="shared" si="110"/>
        <v>1105</v>
      </c>
      <c r="AB88" s="29">
        <f t="shared" si="65"/>
        <v>0.76055328300931979</v>
      </c>
      <c r="AC88" s="32">
        <f t="shared" si="66"/>
        <v>533</v>
      </c>
      <c r="AD88" s="1">
        <f t="shared" si="106"/>
        <v>17034</v>
      </c>
      <c r="AE88" s="1">
        <f t="shared" si="111"/>
        <v>551</v>
      </c>
      <c r="AF88" s="29">
        <f t="shared" si="67"/>
        <v>0.23944671699068021</v>
      </c>
      <c r="AG88" s="32">
        <f t="shared" si="68"/>
        <v>275</v>
      </c>
      <c r="AH88" s="34">
        <f t="shared" si="69"/>
        <v>0.3327294685990338</v>
      </c>
      <c r="AI88" s="34">
        <f t="shared" si="70"/>
        <v>4095.6960807886512</v>
      </c>
      <c r="AJ88" s="14">
        <v>3741</v>
      </c>
      <c r="AK88" s="2">
        <f t="shared" si="112"/>
        <v>501</v>
      </c>
      <c r="AL88" s="2">
        <f t="shared" si="71"/>
        <v>0.15462962962962967</v>
      </c>
      <c r="AM88" s="34">
        <f t="shared" si="72"/>
        <v>899.49507093051216</v>
      </c>
      <c r="AN88" s="14">
        <v>590</v>
      </c>
      <c r="AO88" s="2">
        <f t="shared" si="113"/>
        <v>-8</v>
      </c>
      <c r="AP88" s="2">
        <f t="shared" si="107"/>
        <v>-1.3377926421404673E-2</v>
      </c>
      <c r="AQ88" s="34">
        <f t="shared" si="73"/>
        <v>141.86102428468382</v>
      </c>
      <c r="AR88" s="14">
        <v>327</v>
      </c>
      <c r="AS88" s="2">
        <f t="shared" si="108"/>
        <v>13</v>
      </c>
      <c r="AT88" s="2">
        <f t="shared" si="74"/>
        <v>4.140127388535042E-2</v>
      </c>
      <c r="AU88" s="34">
        <f t="shared" si="75"/>
        <v>78.624669391680698</v>
      </c>
      <c r="AV88" s="14">
        <v>75</v>
      </c>
      <c r="AW88">
        <f t="shared" si="109"/>
        <v>-2</v>
      </c>
      <c r="AX88">
        <f t="shared" si="76"/>
        <v>-2.5974025974025983E-2</v>
      </c>
      <c r="AY88" s="35">
        <f t="shared" si="77"/>
        <v>18.033181053137774</v>
      </c>
      <c r="AZ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A88" s="31">
        <f t="shared" si="78"/>
        <v>504</v>
      </c>
      <c r="BB88" s="51">
        <f t="shared" si="79"/>
        <v>0.11917711042799706</v>
      </c>
      <c r="BC88" s="35">
        <f t="shared" si="80"/>
        <v>1138.0139456600145</v>
      </c>
      <c r="BD88" s="45">
        <v>1505</v>
      </c>
      <c r="BE88" s="48">
        <f t="shared" si="81"/>
        <v>62</v>
      </c>
      <c r="BF88" s="14">
        <v>6436</v>
      </c>
      <c r="BG88" s="48">
        <f t="shared" si="82"/>
        <v>217</v>
      </c>
      <c r="BH88" s="14">
        <v>4726</v>
      </c>
      <c r="BI88" s="48">
        <f t="shared" si="83"/>
        <v>166</v>
      </c>
      <c r="BJ88" s="14">
        <v>1633</v>
      </c>
      <c r="BK88" s="48">
        <f t="shared" si="84"/>
        <v>59</v>
      </c>
      <c r="BL88" s="14">
        <v>309</v>
      </c>
      <c r="BM88" s="48">
        <f t="shared" si="85"/>
        <v>10</v>
      </c>
      <c r="BN88" s="17">
        <v>6</v>
      </c>
      <c r="BO88" s="24">
        <f t="shared" si="86"/>
        <v>0</v>
      </c>
      <c r="BP88" s="17">
        <v>26</v>
      </c>
      <c r="BQ88" s="24">
        <f t="shared" si="87"/>
        <v>0</v>
      </c>
      <c r="BR88" s="17">
        <v>70</v>
      </c>
      <c r="BS88" s="24">
        <f t="shared" si="88"/>
        <v>1</v>
      </c>
      <c r="BT88" s="17">
        <v>167</v>
      </c>
      <c r="BU88" s="24">
        <f t="shared" si="89"/>
        <v>3</v>
      </c>
      <c r="BV88" s="20">
        <v>88</v>
      </c>
      <c r="BW88" s="27">
        <f t="shared" si="90"/>
        <v>1</v>
      </c>
    </row>
    <row r="89" spans="1:75" x14ac:dyDescent="0.2">
      <c r="A89" s="3">
        <v>43986</v>
      </c>
      <c r="B89" s="22">
        <v>43986</v>
      </c>
      <c r="C89" s="10">
        <v>15044</v>
      </c>
      <c r="D89">
        <f t="shared" si="91"/>
        <v>435</v>
      </c>
      <c r="E89" s="10">
        <v>363</v>
      </c>
      <c r="F89">
        <f t="shared" si="103"/>
        <v>6</v>
      </c>
      <c r="G89" s="10">
        <v>9619</v>
      </c>
      <c r="H89">
        <f t="shared" ref="H89:H96" si="115">G89-G88</f>
        <v>100</v>
      </c>
      <c r="I89">
        <f t="shared" si="92"/>
        <v>5062</v>
      </c>
      <c r="J89">
        <f t="shared" si="104"/>
        <v>329</v>
      </c>
      <c r="K89">
        <f t="shared" si="93"/>
        <v>2.4129220951874503E-2</v>
      </c>
      <c r="L89">
        <f t="shared" si="94"/>
        <v>0.63939111938314275</v>
      </c>
      <c r="M89">
        <f t="shared" si="95"/>
        <v>0.33647965966498272</v>
      </c>
      <c r="N89">
        <f t="shared" si="62"/>
        <v>2.8915182132411593E-2</v>
      </c>
      <c r="O89">
        <f t="shared" si="96"/>
        <v>1.6528925619834711E-2</v>
      </c>
      <c r="P89">
        <f t="shared" si="97"/>
        <v>1.039609106975777E-2</v>
      </c>
      <c r="Q89">
        <f t="shared" si="98"/>
        <v>6.4994073488739632E-2</v>
      </c>
      <c r="R89">
        <f t="shared" si="99"/>
        <v>3617.2156768453956</v>
      </c>
      <c r="S89">
        <f t="shared" si="100"/>
        <v>87.280596297186833</v>
      </c>
      <c r="T89">
        <f t="shared" si="101"/>
        <v>2312.8155806684299</v>
      </c>
      <c r="U89">
        <f t="shared" si="102"/>
        <v>1217.1194998797789</v>
      </c>
      <c r="V89" s="12">
        <v>72697</v>
      </c>
      <c r="W89" s="1">
        <f t="shared" si="105"/>
        <v>1558</v>
      </c>
      <c r="X89" s="1">
        <f t="shared" si="63"/>
        <v>-98</v>
      </c>
      <c r="Y89" s="34">
        <f t="shared" si="64"/>
        <v>17479.442173599422</v>
      </c>
      <c r="Z89" s="14">
        <v>55201</v>
      </c>
      <c r="AA89" s="2">
        <f t="shared" si="110"/>
        <v>1096</v>
      </c>
      <c r="AB89" s="29">
        <f t="shared" si="65"/>
        <v>0.75932982103800706</v>
      </c>
      <c r="AC89" s="32">
        <f t="shared" si="66"/>
        <v>-9</v>
      </c>
      <c r="AD89" s="1">
        <f t="shared" si="106"/>
        <v>17496</v>
      </c>
      <c r="AE89" s="1">
        <f t="shared" si="111"/>
        <v>462</v>
      </c>
      <c r="AF89" s="29">
        <f t="shared" si="67"/>
        <v>0.24067017896199294</v>
      </c>
      <c r="AG89" s="32">
        <f t="shared" si="68"/>
        <v>-89</v>
      </c>
      <c r="AH89" s="34">
        <f t="shared" si="69"/>
        <v>0.29653401797175866</v>
      </c>
      <c r="AI89" s="34">
        <f t="shared" si="70"/>
        <v>4206.78047607598</v>
      </c>
      <c r="AJ89" s="14">
        <v>4092</v>
      </c>
      <c r="AK89" s="2">
        <f t="shared" si="112"/>
        <v>351</v>
      </c>
      <c r="AL89" s="2">
        <f t="shared" si="71"/>
        <v>9.3825180433039224E-2</v>
      </c>
      <c r="AM89" s="34">
        <f t="shared" si="72"/>
        <v>983.890358259197</v>
      </c>
      <c r="AN89" s="14">
        <v>572</v>
      </c>
      <c r="AO89" s="2">
        <f t="shared" si="113"/>
        <v>-18</v>
      </c>
      <c r="AP89" s="2">
        <f t="shared" si="107"/>
        <v>-3.050847457627115E-2</v>
      </c>
      <c r="AQ89" s="34">
        <f t="shared" si="73"/>
        <v>137.53306083193075</v>
      </c>
      <c r="AR89" s="14">
        <v>321</v>
      </c>
      <c r="AS89" s="2">
        <f t="shared" si="108"/>
        <v>-6</v>
      </c>
      <c r="AT89" s="2">
        <f t="shared" si="74"/>
        <v>-1.834862385321101E-2</v>
      </c>
      <c r="AU89" s="34">
        <f t="shared" si="75"/>
        <v>77.182014907429675</v>
      </c>
      <c r="AV89" s="14">
        <v>77</v>
      </c>
      <c r="AW89">
        <f t="shared" si="109"/>
        <v>2</v>
      </c>
      <c r="AX89">
        <f t="shared" si="76"/>
        <v>2.6666666666666616E-2</v>
      </c>
      <c r="AY89" s="35">
        <f t="shared" si="77"/>
        <v>18.514065881221448</v>
      </c>
      <c r="AZ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A89" s="31">
        <f t="shared" si="78"/>
        <v>329</v>
      </c>
      <c r="BB89" s="51">
        <f t="shared" si="79"/>
        <v>6.9511937460384532E-2</v>
      </c>
      <c r="BC89" s="35">
        <f t="shared" si="80"/>
        <v>1217.1194998797789</v>
      </c>
      <c r="BD89" s="45">
        <v>1565</v>
      </c>
      <c r="BE89" s="48">
        <f t="shared" si="81"/>
        <v>60</v>
      </c>
      <c r="BF89" s="14">
        <v>6632</v>
      </c>
      <c r="BG89" s="48">
        <f t="shared" si="82"/>
        <v>196</v>
      </c>
      <c r="BH89" s="14">
        <v>4853</v>
      </c>
      <c r="BI89" s="48">
        <f t="shared" si="83"/>
        <v>127</v>
      </c>
      <c r="BJ89" s="14">
        <v>1674</v>
      </c>
      <c r="BK89" s="48">
        <f t="shared" si="84"/>
        <v>41</v>
      </c>
      <c r="BL89" s="14">
        <v>320</v>
      </c>
      <c r="BM89" s="48">
        <f t="shared" si="85"/>
        <v>11</v>
      </c>
      <c r="BN89" s="17">
        <v>6</v>
      </c>
      <c r="BO89" s="24">
        <f t="shared" si="86"/>
        <v>0</v>
      </c>
      <c r="BP89" s="17">
        <v>26</v>
      </c>
      <c r="BQ89" s="24">
        <f t="shared" si="87"/>
        <v>0</v>
      </c>
      <c r="BR89" s="17">
        <v>71</v>
      </c>
      <c r="BS89" s="24">
        <f t="shared" si="88"/>
        <v>1</v>
      </c>
      <c r="BT89" s="17">
        <v>172</v>
      </c>
      <c r="BU89" s="24">
        <f t="shared" si="89"/>
        <v>5</v>
      </c>
      <c r="BV89" s="20">
        <v>88</v>
      </c>
      <c r="BW89" s="27">
        <f t="shared" si="90"/>
        <v>0</v>
      </c>
    </row>
    <row r="90" spans="1:75" x14ac:dyDescent="0.2">
      <c r="A90" s="3">
        <v>43987</v>
      </c>
      <c r="B90" s="22">
        <v>43987</v>
      </c>
      <c r="C90" s="10">
        <v>15463</v>
      </c>
      <c r="D90">
        <f t="shared" ref="D90:D98" si="116">IFERROR(C90-C89,"")</f>
        <v>419</v>
      </c>
      <c r="E90" s="10">
        <v>370</v>
      </c>
      <c r="F90">
        <f t="shared" si="103"/>
        <v>7</v>
      </c>
      <c r="G90" s="10">
        <v>9719</v>
      </c>
      <c r="H90">
        <f t="shared" si="115"/>
        <v>100</v>
      </c>
      <c r="I90">
        <f t="shared" si="92"/>
        <v>5374</v>
      </c>
      <c r="J90">
        <f t="shared" si="104"/>
        <v>312</v>
      </c>
      <c r="K90">
        <f t="shared" si="93"/>
        <v>2.3928086399793054E-2</v>
      </c>
      <c r="L90">
        <f t="shared" si="94"/>
        <v>0.62853262626915862</v>
      </c>
      <c r="M90">
        <f t="shared" si="95"/>
        <v>0.34753928733104833</v>
      </c>
      <c r="N90">
        <f t="shared" si="62"/>
        <v>2.7096941085171054E-2</v>
      </c>
      <c r="O90">
        <f t="shared" si="96"/>
        <v>1.891891891891892E-2</v>
      </c>
      <c r="P90">
        <f t="shared" si="97"/>
        <v>1.0289124395513941E-2</v>
      </c>
      <c r="Q90">
        <f t="shared" si="98"/>
        <v>5.8057312988462971E-2</v>
      </c>
      <c r="R90">
        <f t="shared" si="99"/>
        <v>3717.9610483289252</v>
      </c>
      <c r="S90">
        <f t="shared" si="100"/>
        <v>88.963693195479692</v>
      </c>
      <c r="T90">
        <f t="shared" si="101"/>
        <v>2336.8598220726135</v>
      </c>
      <c r="U90">
        <f t="shared" si="102"/>
        <v>1292.1375330608321</v>
      </c>
      <c r="V90" s="12">
        <v>74231</v>
      </c>
      <c r="W90" s="1">
        <f t="shared" si="105"/>
        <v>1534</v>
      </c>
      <c r="X90" s="1">
        <f t="shared" si="63"/>
        <v>-24</v>
      </c>
      <c r="Y90" s="34">
        <f t="shared" si="64"/>
        <v>17848.280836739603</v>
      </c>
      <c r="Z90" s="14">
        <v>56277</v>
      </c>
      <c r="AA90" s="2">
        <f t="shared" si="110"/>
        <v>1076</v>
      </c>
      <c r="AB90" s="29">
        <f t="shared" si="65"/>
        <v>0.75813339440395522</v>
      </c>
      <c r="AC90" s="32">
        <f t="shared" si="66"/>
        <v>-20</v>
      </c>
      <c r="AD90" s="1">
        <f t="shared" si="106"/>
        <v>17954</v>
      </c>
      <c r="AE90" s="1">
        <f t="shared" si="111"/>
        <v>458</v>
      </c>
      <c r="AF90" s="29">
        <f t="shared" si="67"/>
        <v>0.24186660559604478</v>
      </c>
      <c r="AG90" s="32">
        <f t="shared" si="68"/>
        <v>-4</v>
      </c>
      <c r="AH90" s="34">
        <f t="shared" si="69"/>
        <v>0.29856584093872229</v>
      </c>
      <c r="AI90" s="34">
        <f t="shared" si="70"/>
        <v>4316.9031017071411</v>
      </c>
      <c r="AJ90" s="14">
        <v>4357</v>
      </c>
      <c r="AK90" s="2">
        <f t="shared" si="112"/>
        <v>265</v>
      </c>
      <c r="AL90" s="2">
        <f t="shared" si="71"/>
        <v>6.4760508308895348E-2</v>
      </c>
      <c r="AM90" s="34">
        <f t="shared" si="72"/>
        <v>1047.6075979802838</v>
      </c>
      <c r="AN90" s="14">
        <v>607</v>
      </c>
      <c r="AO90" s="2">
        <f t="shared" si="113"/>
        <v>35</v>
      </c>
      <c r="AP90" s="2">
        <f t="shared" si="107"/>
        <v>6.1188811188811254E-2</v>
      </c>
      <c r="AQ90" s="34">
        <f t="shared" si="73"/>
        <v>145.94854532339505</v>
      </c>
      <c r="AR90" s="14">
        <v>333</v>
      </c>
      <c r="AS90" s="2">
        <f t="shared" si="108"/>
        <v>12</v>
      </c>
      <c r="AT90" s="2">
        <f t="shared" si="74"/>
        <v>3.7383177570093462E-2</v>
      </c>
      <c r="AU90" s="34">
        <f t="shared" si="75"/>
        <v>80.06732387593172</v>
      </c>
      <c r="AV90" s="14">
        <v>77</v>
      </c>
      <c r="AW90">
        <f t="shared" si="109"/>
        <v>0</v>
      </c>
      <c r="AX90">
        <f t="shared" si="76"/>
        <v>0</v>
      </c>
      <c r="AY90" s="35">
        <f t="shared" si="77"/>
        <v>18.514065881221448</v>
      </c>
      <c r="AZ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A90" s="31">
        <f t="shared" si="78"/>
        <v>312</v>
      </c>
      <c r="BB90" s="51">
        <f t="shared" si="79"/>
        <v>6.1635717107862531E-2</v>
      </c>
      <c r="BC90" s="35">
        <f t="shared" si="80"/>
        <v>1292.1375330608321</v>
      </c>
      <c r="BD90" s="45">
        <v>1625</v>
      </c>
      <c r="BE90" s="48">
        <f t="shared" si="81"/>
        <v>60</v>
      </c>
      <c r="BF90" s="14">
        <v>6796</v>
      </c>
      <c r="BG90" s="48">
        <f t="shared" si="82"/>
        <v>164</v>
      </c>
      <c r="BH90" s="14">
        <v>4991</v>
      </c>
      <c r="BI90" s="48">
        <f t="shared" si="83"/>
        <v>138</v>
      </c>
      <c r="BJ90" s="14">
        <v>1725</v>
      </c>
      <c r="BK90" s="48">
        <f t="shared" si="84"/>
        <v>51</v>
      </c>
      <c r="BL90" s="14">
        <v>326</v>
      </c>
      <c r="BM90" s="48">
        <f t="shared" si="85"/>
        <v>6</v>
      </c>
      <c r="BN90" s="17">
        <v>6</v>
      </c>
      <c r="BO90" s="24">
        <f t="shared" si="86"/>
        <v>0</v>
      </c>
      <c r="BP90" s="17">
        <v>27</v>
      </c>
      <c r="BQ90" s="24">
        <f t="shared" si="87"/>
        <v>1</v>
      </c>
      <c r="BR90" s="17">
        <v>72</v>
      </c>
      <c r="BS90" s="24">
        <f t="shared" si="88"/>
        <v>1</v>
      </c>
      <c r="BT90" s="17">
        <v>174</v>
      </c>
      <c r="BU90" s="24">
        <f t="shared" si="89"/>
        <v>2</v>
      </c>
      <c r="BV90" s="20">
        <v>91</v>
      </c>
      <c r="BW90" s="27">
        <f t="shared" si="90"/>
        <v>3</v>
      </c>
    </row>
    <row r="91" spans="1:75" x14ac:dyDescent="0.2">
      <c r="A91" s="3">
        <v>43988</v>
      </c>
      <c r="B91" s="22">
        <v>43988</v>
      </c>
      <c r="C91" s="10">
        <v>16004</v>
      </c>
      <c r="D91">
        <f t="shared" si="116"/>
        <v>541</v>
      </c>
      <c r="E91" s="10">
        <v>386</v>
      </c>
      <c r="F91">
        <f t="shared" si="103"/>
        <v>16</v>
      </c>
      <c r="G91" s="10">
        <v>10118</v>
      </c>
      <c r="H91">
        <f t="shared" si="115"/>
        <v>399</v>
      </c>
      <c r="I91">
        <f t="shared" si="92"/>
        <v>5500</v>
      </c>
      <c r="J91">
        <f t="shared" si="104"/>
        <v>126</v>
      </c>
      <c r="K91">
        <f t="shared" si="93"/>
        <v>2.4118970257435642E-2</v>
      </c>
      <c r="L91">
        <f t="shared" si="94"/>
        <v>0.63221694576355913</v>
      </c>
      <c r="M91">
        <f t="shared" si="95"/>
        <v>0.34366408397900527</v>
      </c>
      <c r="N91">
        <f t="shared" si="62"/>
        <v>3.3804048987753063E-2</v>
      </c>
      <c r="O91">
        <f t="shared" si="96"/>
        <v>4.145077720207254E-2</v>
      </c>
      <c r="P91">
        <f t="shared" si="97"/>
        <v>3.943467088357383E-2</v>
      </c>
      <c r="Q91">
        <f t="shared" si="98"/>
        <v>2.290909090909091E-2</v>
      </c>
      <c r="R91">
        <f t="shared" si="99"/>
        <v>3848.0403943255592</v>
      </c>
      <c r="S91">
        <f t="shared" si="100"/>
        <v>92.810771820149085</v>
      </c>
      <c r="T91">
        <f t="shared" si="101"/>
        <v>2432.7963452753065</v>
      </c>
      <c r="U91">
        <f t="shared" si="102"/>
        <v>1322.4332772301034</v>
      </c>
      <c r="V91" s="12">
        <v>76003</v>
      </c>
      <c r="W91" s="1">
        <f t="shared" si="105"/>
        <v>1772</v>
      </c>
      <c r="X91" s="1">
        <f t="shared" si="63"/>
        <v>238</v>
      </c>
      <c r="Y91" s="34">
        <f t="shared" si="64"/>
        <v>18274.344794421737</v>
      </c>
      <c r="Z91" s="14">
        <v>57480</v>
      </c>
      <c r="AA91" s="2">
        <f t="shared" si="110"/>
        <v>1203</v>
      </c>
      <c r="AB91" s="29">
        <f t="shared" si="65"/>
        <v>0.75628593608147043</v>
      </c>
      <c r="AC91" s="32">
        <f t="shared" si="66"/>
        <v>127</v>
      </c>
      <c r="AD91" s="1">
        <f t="shared" si="106"/>
        <v>18523</v>
      </c>
      <c r="AE91" s="1">
        <f t="shared" si="111"/>
        <v>569</v>
      </c>
      <c r="AF91" s="29">
        <f t="shared" si="67"/>
        <v>0.24371406391852954</v>
      </c>
      <c r="AG91" s="32">
        <f t="shared" si="68"/>
        <v>111</v>
      </c>
      <c r="AH91" s="34">
        <f t="shared" si="69"/>
        <v>0.32110609480812641</v>
      </c>
      <c r="AI91" s="34">
        <f t="shared" si="70"/>
        <v>4453.7148352969461</v>
      </c>
      <c r="AJ91" s="14">
        <v>4472</v>
      </c>
      <c r="AK91" s="2">
        <f t="shared" si="112"/>
        <v>115</v>
      </c>
      <c r="AL91" s="2">
        <f t="shared" si="71"/>
        <v>2.6394308010098788E-2</v>
      </c>
      <c r="AM91" s="34">
        <f t="shared" si="72"/>
        <v>1075.258475595095</v>
      </c>
      <c r="AN91" s="14">
        <v>623</v>
      </c>
      <c r="AO91" s="2">
        <f t="shared" si="113"/>
        <v>16</v>
      </c>
      <c r="AP91" s="2">
        <f t="shared" si="107"/>
        <v>2.6359143327841839E-2</v>
      </c>
      <c r="AQ91" s="34">
        <f t="shared" si="73"/>
        <v>149.79562394806445</v>
      </c>
      <c r="AR91" s="14">
        <v>323</v>
      </c>
      <c r="AS91" s="2">
        <f t="shared" si="108"/>
        <v>-10</v>
      </c>
      <c r="AT91" s="2">
        <f t="shared" si="74"/>
        <v>-3.0030030030030019E-2</v>
      </c>
      <c r="AU91" s="34">
        <f t="shared" si="75"/>
        <v>77.662899735513349</v>
      </c>
      <c r="AV91" s="14">
        <v>82</v>
      </c>
      <c r="AW91">
        <f t="shared" si="109"/>
        <v>5</v>
      </c>
      <c r="AX91">
        <f t="shared" si="76"/>
        <v>6.4935064935064846E-2</v>
      </c>
      <c r="AY91" s="35">
        <f t="shared" si="77"/>
        <v>19.716277951430634</v>
      </c>
      <c r="AZ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A91" s="31">
        <f t="shared" si="78"/>
        <v>126</v>
      </c>
      <c r="BB91" s="51">
        <f t="shared" si="79"/>
        <v>2.3446222553033191E-2</v>
      </c>
      <c r="BC91" s="35">
        <f t="shared" si="80"/>
        <v>1322.4332772301034</v>
      </c>
      <c r="BD91" s="45">
        <v>1724</v>
      </c>
      <c r="BE91" s="48">
        <f t="shared" si="81"/>
        <v>99</v>
      </c>
      <c r="BF91" s="14">
        <v>7043</v>
      </c>
      <c r="BG91" s="48">
        <f t="shared" si="82"/>
        <v>247</v>
      </c>
      <c r="BH91" s="14">
        <v>5131</v>
      </c>
      <c r="BI91" s="48">
        <f t="shared" si="83"/>
        <v>140</v>
      </c>
      <c r="BJ91" s="14">
        <v>1769</v>
      </c>
      <c r="BK91" s="48">
        <f t="shared" si="84"/>
        <v>44</v>
      </c>
      <c r="BL91" s="14">
        <v>337</v>
      </c>
      <c r="BM91" s="48">
        <f t="shared" si="85"/>
        <v>11</v>
      </c>
      <c r="BN91" s="17">
        <v>7</v>
      </c>
      <c r="BO91" s="24">
        <f t="shared" si="86"/>
        <v>1</v>
      </c>
      <c r="BP91" s="17">
        <v>27</v>
      </c>
      <c r="BQ91" s="24">
        <f t="shared" si="87"/>
        <v>0</v>
      </c>
      <c r="BR91" s="17">
        <v>74</v>
      </c>
      <c r="BS91" s="24">
        <f t="shared" si="88"/>
        <v>2</v>
      </c>
      <c r="BT91" s="17">
        <v>182</v>
      </c>
      <c r="BU91" s="24">
        <f t="shared" si="89"/>
        <v>8</v>
      </c>
      <c r="BV91" s="20">
        <v>96</v>
      </c>
      <c r="BW91" s="27">
        <f t="shared" si="90"/>
        <v>5</v>
      </c>
    </row>
    <row r="92" spans="1:75" x14ac:dyDescent="0.2">
      <c r="A92" s="3">
        <v>43989</v>
      </c>
      <c r="B92" s="22">
        <v>43989</v>
      </c>
      <c r="C92" s="10">
        <v>16425</v>
      </c>
      <c r="D92">
        <f t="shared" si="116"/>
        <v>421</v>
      </c>
      <c r="E92" s="10">
        <v>393</v>
      </c>
      <c r="F92">
        <f t="shared" si="103"/>
        <v>7</v>
      </c>
      <c r="G92" s="10">
        <v>10218</v>
      </c>
      <c r="H92">
        <f t="shared" si="115"/>
        <v>100</v>
      </c>
      <c r="I92">
        <f t="shared" si="92"/>
        <v>5814</v>
      </c>
      <c r="J92">
        <f t="shared" si="104"/>
        <v>314</v>
      </c>
      <c r="K92">
        <f t="shared" si="93"/>
        <v>2.3926940639269405E-2</v>
      </c>
      <c r="L92">
        <f t="shared" si="94"/>
        <v>0.62210045662100455</v>
      </c>
      <c r="M92">
        <f t="shared" si="95"/>
        <v>0.35397260273972603</v>
      </c>
      <c r="N92">
        <f t="shared" si="62"/>
        <v>2.5631659056316591E-2</v>
      </c>
      <c r="O92">
        <f t="shared" si="96"/>
        <v>1.7811704834605598E-2</v>
      </c>
      <c r="P92">
        <f t="shared" si="97"/>
        <v>9.7866510080250532E-3</v>
      </c>
      <c r="Q92">
        <f t="shared" si="98"/>
        <v>5.4007567939456484E-2</v>
      </c>
      <c r="R92">
        <f t="shared" si="99"/>
        <v>3949.2666506371725</v>
      </c>
      <c r="S92">
        <f t="shared" si="100"/>
        <v>94.493868718441931</v>
      </c>
      <c r="T92">
        <f t="shared" si="101"/>
        <v>2456.8405866794906</v>
      </c>
      <c r="U92">
        <f t="shared" si="102"/>
        <v>1397.9321952392402</v>
      </c>
      <c r="V92" s="12">
        <v>77592</v>
      </c>
      <c r="W92" s="1">
        <f t="shared" si="105"/>
        <v>1589</v>
      </c>
      <c r="X92" s="1">
        <f t="shared" si="63"/>
        <v>-183</v>
      </c>
      <c r="Y92" s="34">
        <f t="shared" si="64"/>
        <v>18656.407790334215</v>
      </c>
      <c r="Z92" s="14">
        <v>58632</v>
      </c>
      <c r="AA92" s="2">
        <f t="shared" si="110"/>
        <v>1152</v>
      </c>
      <c r="AB92" s="29">
        <f t="shared" si="65"/>
        <v>0.75564491184658211</v>
      </c>
      <c r="AC92" s="32">
        <f t="shared" si="66"/>
        <v>-51</v>
      </c>
      <c r="AD92" s="1">
        <f t="shared" si="106"/>
        <v>18960</v>
      </c>
      <c r="AE92" s="1">
        <f t="shared" si="111"/>
        <v>437</v>
      </c>
      <c r="AF92" s="29">
        <f t="shared" si="67"/>
        <v>0.24435508815341789</v>
      </c>
      <c r="AG92" s="32">
        <f t="shared" si="68"/>
        <v>-132</v>
      </c>
      <c r="AH92" s="34">
        <f t="shared" si="69"/>
        <v>0.27501573316551292</v>
      </c>
      <c r="AI92" s="34">
        <f t="shared" si="70"/>
        <v>4558.7881702332297</v>
      </c>
      <c r="AJ92" s="14">
        <v>4726</v>
      </c>
      <c r="AK92" s="2">
        <f t="shared" si="112"/>
        <v>254</v>
      </c>
      <c r="AL92" s="2">
        <f t="shared" si="71"/>
        <v>5.6797853309481283E-2</v>
      </c>
      <c r="AM92" s="34">
        <f t="shared" si="72"/>
        <v>1136.3308487617217</v>
      </c>
      <c r="AN92" s="14">
        <v>667</v>
      </c>
      <c r="AO92" s="2">
        <f t="shared" si="113"/>
        <v>44</v>
      </c>
      <c r="AP92" s="2">
        <f t="shared" si="107"/>
        <v>7.0626003210272792E-2</v>
      </c>
      <c r="AQ92" s="34">
        <f t="shared" si="73"/>
        <v>160.37509016590528</v>
      </c>
      <c r="AR92" s="14">
        <v>337</v>
      </c>
      <c r="AS92" s="2">
        <f t="shared" si="108"/>
        <v>14</v>
      </c>
      <c r="AT92" s="2">
        <f t="shared" si="74"/>
        <v>4.334365325077405E-2</v>
      </c>
      <c r="AU92" s="34">
        <f t="shared" si="75"/>
        <v>81.029093532099068</v>
      </c>
      <c r="AV92" s="14">
        <v>84</v>
      </c>
      <c r="AW92">
        <f t="shared" si="109"/>
        <v>2</v>
      </c>
      <c r="AX92">
        <f t="shared" si="76"/>
        <v>2.4390243902439046E-2</v>
      </c>
      <c r="AY92" s="35">
        <f t="shared" si="77"/>
        <v>20.197162779514308</v>
      </c>
      <c r="AZ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A92" s="31">
        <f t="shared" si="78"/>
        <v>314</v>
      </c>
      <c r="BB92" s="51">
        <f t="shared" si="79"/>
        <v>5.7090909090909081E-2</v>
      </c>
      <c r="BC92" s="35">
        <f t="shared" si="80"/>
        <v>1397.9321952392402</v>
      </c>
      <c r="BD92" s="45">
        <v>1785</v>
      </c>
      <c r="BE92" s="48">
        <f t="shared" si="81"/>
        <v>61</v>
      </c>
      <c r="BF92" s="14">
        <v>7219</v>
      </c>
      <c r="BG92" s="48">
        <f t="shared" si="82"/>
        <v>176</v>
      </c>
      <c r="BH92" s="14">
        <v>5253</v>
      </c>
      <c r="BI92" s="48">
        <f t="shared" si="83"/>
        <v>122</v>
      </c>
      <c r="BJ92" s="14">
        <v>1817</v>
      </c>
      <c r="BK92" s="48">
        <f t="shared" si="84"/>
        <v>48</v>
      </c>
      <c r="BL92" s="14">
        <v>351</v>
      </c>
      <c r="BM92" s="48">
        <f t="shared" si="85"/>
        <v>14</v>
      </c>
      <c r="BN92" s="17">
        <v>7</v>
      </c>
      <c r="BO92" s="24">
        <f t="shared" si="86"/>
        <v>0</v>
      </c>
      <c r="BP92" s="17">
        <v>27</v>
      </c>
      <c r="BQ92" s="24">
        <f t="shared" si="87"/>
        <v>0</v>
      </c>
      <c r="BR92" s="17">
        <v>75</v>
      </c>
      <c r="BS92" s="24">
        <f t="shared" si="88"/>
        <v>1</v>
      </c>
      <c r="BT92" s="17">
        <v>187</v>
      </c>
      <c r="BU92" s="24">
        <f t="shared" si="89"/>
        <v>5</v>
      </c>
      <c r="BV92" s="20">
        <v>97</v>
      </c>
      <c r="BW92" s="27">
        <f t="shared" si="90"/>
        <v>1</v>
      </c>
    </row>
    <row r="93" spans="1:75" x14ac:dyDescent="0.2">
      <c r="A93" s="3">
        <v>43990</v>
      </c>
      <c r="B93" s="22">
        <v>43990</v>
      </c>
      <c r="C93" s="10">
        <v>16854</v>
      </c>
      <c r="D93">
        <f t="shared" si="116"/>
        <v>429</v>
      </c>
      <c r="E93" s="10">
        <v>398</v>
      </c>
      <c r="F93">
        <f t="shared" si="103"/>
        <v>5</v>
      </c>
      <c r="G93" s="10">
        <v>10401</v>
      </c>
      <c r="H93">
        <f t="shared" si="115"/>
        <v>183</v>
      </c>
      <c r="I93">
        <f t="shared" si="92"/>
        <v>6055</v>
      </c>
      <c r="J93">
        <f t="shared" si="104"/>
        <v>241</v>
      </c>
      <c r="K93">
        <f t="shared" si="93"/>
        <v>2.3614572208377833E-2</v>
      </c>
      <c r="L93">
        <f t="shared" si="94"/>
        <v>0.61712353150587396</v>
      </c>
      <c r="M93">
        <f t="shared" si="95"/>
        <v>0.35926189628574817</v>
      </c>
      <c r="N93">
        <f t="shared" si="62"/>
        <v>2.5453898184407263E-2</v>
      </c>
      <c r="O93">
        <f t="shared" si="96"/>
        <v>1.2562814070351759E-2</v>
      </c>
      <c r="P93">
        <f t="shared" si="97"/>
        <v>1.7594462070954716E-2</v>
      </c>
      <c r="Q93">
        <f t="shared" si="98"/>
        <v>3.9801816680429397E-2</v>
      </c>
      <c r="R93">
        <f t="shared" si="99"/>
        <v>4052.4164462611207</v>
      </c>
      <c r="S93">
        <f t="shared" si="100"/>
        <v>95.696080788651116</v>
      </c>
      <c r="T93">
        <f t="shared" si="101"/>
        <v>2500.8415484491466</v>
      </c>
      <c r="U93">
        <f t="shared" si="102"/>
        <v>1455.8788170233229</v>
      </c>
      <c r="V93" s="12">
        <v>79268</v>
      </c>
      <c r="W93" s="1">
        <f t="shared" si="105"/>
        <v>1676</v>
      </c>
      <c r="X93" s="1">
        <f t="shared" si="63"/>
        <v>87</v>
      </c>
      <c r="Y93" s="34">
        <f t="shared" si="64"/>
        <v>19059.389276268335</v>
      </c>
      <c r="Z93" s="14">
        <v>59859</v>
      </c>
      <c r="AA93" s="2">
        <f t="shared" si="110"/>
        <v>1227</v>
      </c>
      <c r="AB93" s="29">
        <f t="shared" si="65"/>
        <v>0.75514709592773877</v>
      </c>
      <c r="AC93" s="32">
        <f t="shared" si="66"/>
        <v>75</v>
      </c>
      <c r="AD93" s="1">
        <f t="shared" si="106"/>
        <v>19409</v>
      </c>
      <c r="AE93" s="1">
        <f t="shared" si="111"/>
        <v>449</v>
      </c>
      <c r="AF93" s="29">
        <f t="shared" si="67"/>
        <v>0.24485290407226118</v>
      </c>
      <c r="AG93" s="32">
        <f t="shared" si="68"/>
        <v>12</v>
      </c>
      <c r="AH93" s="34">
        <f t="shared" si="69"/>
        <v>0.2678997613365155</v>
      </c>
      <c r="AI93" s="34">
        <f t="shared" si="70"/>
        <v>4666.7468141380141</v>
      </c>
      <c r="AJ93" s="14">
        <v>4942</v>
      </c>
      <c r="AK93" s="2">
        <f t="shared" si="112"/>
        <v>216</v>
      </c>
      <c r="AL93" s="2">
        <f t="shared" si="71"/>
        <v>4.5704612780363973E-2</v>
      </c>
      <c r="AM93" s="34">
        <f t="shared" si="72"/>
        <v>1188.2664101947585</v>
      </c>
      <c r="AN93" s="14">
        <v>686</v>
      </c>
      <c r="AO93" s="2">
        <f t="shared" si="113"/>
        <v>19</v>
      </c>
      <c r="AP93" s="2">
        <f t="shared" si="107"/>
        <v>2.8485757121439192E-2</v>
      </c>
      <c r="AQ93" s="34">
        <f t="shared" si="73"/>
        <v>164.94349603270018</v>
      </c>
      <c r="AR93" s="14">
        <v>340</v>
      </c>
      <c r="AS93" s="2">
        <f t="shared" si="108"/>
        <v>3</v>
      </c>
      <c r="AT93" s="2">
        <f t="shared" si="74"/>
        <v>8.9020771513352859E-3</v>
      </c>
      <c r="AU93" s="34">
        <f t="shared" si="75"/>
        <v>81.75042077422458</v>
      </c>
      <c r="AV93" s="14">
        <v>87</v>
      </c>
      <c r="AW93">
        <f t="shared" si="109"/>
        <v>3</v>
      </c>
      <c r="AX93">
        <f t="shared" si="76"/>
        <v>3.5714285714285809E-2</v>
      </c>
      <c r="AY93" s="35">
        <f t="shared" si="77"/>
        <v>20.918490021639819</v>
      </c>
      <c r="AZ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A93" s="31">
        <f t="shared" si="78"/>
        <v>241</v>
      </c>
      <c r="BB93" s="51">
        <f t="shared" si="79"/>
        <v>4.1451668386652818E-2</v>
      </c>
      <c r="BC93" s="35">
        <f t="shared" si="80"/>
        <v>1455.8788170233229</v>
      </c>
      <c r="BD93" s="45">
        <v>1850</v>
      </c>
      <c r="BE93" s="48">
        <f t="shared" si="81"/>
        <v>65</v>
      </c>
      <c r="BF93" s="14">
        <v>7416</v>
      </c>
      <c r="BG93" s="48">
        <f t="shared" si="82"/>
        <v>197</v>
      </c>
      <c r="BH93" s="14">
        <v>5369</v>
      </c>
      <c r="BI93" s="48">
        <f t="shared" si="83"/>
        <v>116</v>
      </c>
      <c r="BJ93" s="14">
        <v>1858</v>
      </c>
      <c r="BK93" s="48">
        <f t="shared" si="84"/>
        <v>41</v>
      </c>
      <c r="BL93" s="14">
        <v>361</v>
      </c>
      <c r="BM93" s="48">
        <f t="shared" si="85"/>
        <v>10</v>
      </c>
      <c r="BN93" s="17">
        <v>7</v>
      </c>
      <c r="BO93" s="24">
        <f t="shared" si="86"/>
        <v>0</v>
      </c>
      <c r="BP93" s="17">
        <v>27</v>
      </c>
      <c r="BQ93" s="24">
        <f t="shared" si="87"/>
        <v>0</v>
      </c>
      <c r="BR93" s="17">
        <v>76</v>
      </c>
      <c r="BS93" s="24">
        <f t="shared" si="88"/>
        <v>1</v>
      </c>
      <c r="BT93" s="17">
        <v>190</v>
      </c>
      <c r="BU93" s="24">
        <f t="shared" si="89"/>
        <v>3</v>
      </c>
      <c r="BV93" s="20">
        <v>98</v>
      </c>
      <c r="BW93" s="27">
        <f t="shared" si="90"/>
        <v>1</v>
      </c>
    </row>
    <row r="94" spans="1:75" x14ac:dyDescent="0.2">
      <c r="A94" s="3">
        <v>43991</v>
      </c>
      <c r="B94" s="22">
        <v>43991</v>
      </c>
      <c r="C94" s="10">
        <v>17233</v>
      </c>
      <c r="D94">
        <f t="shared" si="116"/>
        <v>379</v>
      </c>
      <c r="E94" s="10">
        <v>403</v>
      </c>
      <c r="F94">
        <f t="shared" si="103"/>
        <v>5</v>
      </c>
      <c r="G94" s="10">
        <v>10561</v>
      </c>
      <c r="H94">
        <f t="shared" si="115"/>
        <v>160</v>
      </c>
      <c r="I94">
        <f t="shared" si="92"/>
        <v>6269</v>
      </c>
      <c r="J94">
        <f t="shared" si="104"/>
        <v>214</v>
      </c>
      <c r="K94">
        <f t="shared" si="93"/>
        <v>2.3385365287529738E-2</v>
      </c>
      <c r="L94">
        <f t="shared" si="94"/>
        <v>0.61283583821737364</v>
      </c>
      <c r="M94">
        <f t="shared" si="95"/>
        <v>0.36377879649509659</v>
      </c>
      <c r="N94">
        <f t="shared" si="62"/>
        <v>2.199268844658504E-2</v>
      </c>
      <c r="O94">
        <f t="shared" si="96"/>
        <v>1.2406947890818859E-2</v>
      </c>
      <c r="P94">
        <f t="shared" si="97"/>
        <v>1.5150080484802576E-2</v>
      </c>
      <c r="Q94">
        <f t="shared" si="98"/>
        <v>3.4136225873345034E-2</v>
      </c>
      <c r="R94">
        <f t="shared" si="99"/>
        <v>4143.5441211829766</v>
      </c>
      <c r="S94">
        <f t="shared" si="100"/>
        <v>96.898292858860302</v>
      </c>
      <c r="T94">
        <f t="shared" si="101"/>
        <v>2539.3123346958405</v>
      </c>
      <c r="U94">
        <f t="shared" si="102"/>
        <v>1507.3334936282761</v>
      </c>
      <c r="V94" s="12">
        <v>80720</v>
      </c>
      <c r="W94" s="1">
        <f t="shared" si="105"/>
        <v>1452</v>
      </c>
      <c r="X94" s="1">
        <f t="shared" si="63"/>
        <v>-224</v>
      </c>
      <c r="Y94" s="34">
        <f t="shared" si="64"/>
        <v>19408.511661457083</v>
      </c>
      <c r="Z94" s="14">
        <v>60899</v>
      </c>
      <c r="AA94" s="2">
        <f t="shared" si="110"/>
        <v>1040</v>
      </c>
      <c r="AB94" s="29">
        <f t="shared" si="65"/>
        <v>0.75444747274529234</v>
      </c>
      <c r="AC94" s="32">
        <f t="shared" si="66"/>
        <v>-187</v>
      </c>
      <c r="AD94" s="1">
        <f t="shared" si="106"/>
        <v>19821</v>
      </c>
      <c r="AE94" s="1">
        <f t="shared" si="111"/>
        <v>412</v>
      </c>
      <c r="AF94" s="29">
        <f t="shared" si="67"/>
        <v>0.24555252725470764</v>
      </c>
      <c r="AG94" s="32">
        <f t="shared" si="68"/>
        <v>-37</v>
      </c>
      <c r="AH94" s="34">
        <f t="shared" si="69"/>
        <v>0.28374655647382918</v>
      </c>
      <c r="AI94" s="34">
        <f t="shared" si="70"/>
        <v>4765.8090887232511</v>
      </c>
      <c r="AJ94" s="14">
        <v>5122</v>
      </c>
      <c r="AK94" s="2">
        <f t="shared" si="112"/>
        <v>180</v>
      </c>
      <c r="AL94" s="2">
        <f t="shared" si="71"/>
        <v>3.6422501011736053E-2</v>
      </c>
      <c r="AM94" s="34">
        <f t="shared" si="72"/>
        <v>1231.546044722289</v>
      </c>
      <c r="AN94" s="14">
        <v>692</v>
      </c>
      <c r="AO94" s="2">
        <f t="shared" si="113"/>
        <v>6</v>
      </c>
      <c r="AP94" s="2">
        <f t="shared" si="107"/>
        <v>8.7463556851312685E-3</v>
      </c>
      <c r="AQ94" s="34">
        <f t="shared" si="73"/>
        <v>166.3861505169512</v>
      </c>
      <c r="AR94" s="14">
        <v>365</v>
      </c>
      <c r="AS94" s="2">
        <f t="shared" si="108"/>
        <v>25</v>
      </c>
      <c r="AT94" s="2">
        <f t="shared" si="74"/>
        <v>7.3529411764705843E-2</v>
      </c>
      <c r="AU94" s="34">
        <f t="shared" si="75"/>
        <v>87.761481125270507</v>
      </c>
      <c r="AV94" s="14">
        <v>90</v>
      </c>
      <c r="AW94">
        <f t="shared" si="109"/>
        <v>3</v>
      </c>
      <c r="AX94">
        <f t="shared" si="76"/>
        <v>3.4482758620689724E-2</v>
      </c>
      <c r="AY94" s="35">
        <f t="shared" si="77"/>
        <v>21.63981726376533</v>
      </c>
      <c r="AZ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A94" s="31">
        <f t="shared" si="78"/>
        <v>214</v>
      </c>
      <c r="BB94" s="51">
        <f t="shared" si="79"/>
        <v>3.5342691990090769E-2</v>
      </c>
      <c r="BC94" s="35">
        <f t="shared" si="80"/>
        <v>1507.3334936282761</v>
      </c>
      <c r="BD94" s="45">
        <v>1886</v>
      </c>
      <c r="BE94" s="48">
        <f t="shared" si="81"/>
        <v>36</v>
      </c>
      <c r="BF94" s="14">
        <v>7585</v>
      </c>
      <c r="BG94" s="48">
        <f t="shared" si="82"/>
        <v>169</v>
      </c>
      <c r="BH94" s="14">
        <v>5501</v>
      </c>
      <c r="BI94" s="48">
        <f t="shared" si="83"/>
        <v>132</v>
      </c>
      <c r="BJ94" s="14">
        <v>1892</v>
      </c>
      <c r="BK94" s="48">
        <f t="shared" si="84"/>
        <v>34</v>
      </c>
      <c r="BL94" s="14">
        <v>369</v>
      </c>
      <c r="BM94" s="48">
        <f t="shared" si="85"/>
        <v>8</v>
      </c>
      <c r="BN94" s="17">
        <v>7</v>
      </c>
      <c r="BO94" s="24">
        <f t="shared" si="86"/>
        <v>0</v>
      </c>
      <c r="BP94" s="17">
        <v>27</v>
      </c>
      <c r="BQ94" s="24">
        <f t="shared" si="87"/>
        <v>0</v>
      </c>
      <c r="BR94" s="17">
        <v>77</v>
      </c>
      <c r="BS94" s="24">
        <f t="shared" si="88"/>
        <v>1</v>
      </c>
      <c r="BT94" s="17">
        <v>192</v>
      </c>
      <c r="BU94" s="24">
        <f t="shared" si="89"/>
        <v>2</v>
      </c>
      <c r="BV94" s="20">
        <v>100</v>
      </c>
      <c r="BW94" s="27">
        <f t="shared" si="90"/>
        <v>2</v>
      </c>
    </row>
    <row r="95" spans="1:75" x14ac:dyDescent="0.2">
      <c r="A95" s="3">
        <v>43992</v>
      </c>
      <c r="B95" s="22">
        <v>43992</v>
      </c>
      <c r="C95" s="10">
        <v>17889</v>
      </c>
      <c r="D95">
        <f t="shared" si="116"/>
        <v>656</v>
      </c>
      <c r="E95" s="10">
        <v>413</v>
      </c>
      <c r="F95">
        <f t="shared" si="103"/>
        <v>10</v>
      </c>
      <c r="G95" s="10">
        <v>10977</v>
      </c>
      <c r="H95">
        <f t="shared" si="115"/>
        <v>416</v>
      </c>
      <c r="I95">
        <f t="shared" si="92"/>
        <v>6499</v>
      </c>
      <c r="J95">
        <f t="shared" si="104"/>
        <v>230</v>
      </c>
      <c r="K95">
        <f t="shared" si="93"/>
        <v>2.3086813125384315E-2</v>
      </c>
      <c r="L95">
        <f t="shared" si="94"/>
        <v>0.61361730672480297</v>
      </c>
      <c r="M95">
        <f t="shared" si="95"/>
        <v>0.36329588014981273</v>
      </c>
      <c r="N95">
        <f t="shared" si="62"/>
        <v>3.6670579685840463E-2</v>
      </c>
      <c r="O95">
        <f t="shared" si="96"/>
        <v>2.4213075060532687E-2</v>
      </c>
      <c r="P95">
        <f t="shared" si="97"/>
        <v>3.7897421882117151E-2</v>
      </c>
      <c r="Q95">
        <f t="shared" si="98"/>
        <v>3.5390060009232192E-2</v>
      </c>
      <c r="R95">
        <f t="shared" si="99"/>
        <v>4301.2743447944222</v>
      </c>
      <c r="S95">
        <f t="shared" si="100"/>
        <v>99.302716999278672</v>
      </c>
      <c r="T95">
        <f t="shared" si="101"/>
        <v>2639.3363789372447</v>
      </c>
      <c r="U95">
        <f t="shared" si="102"/>
        <v>1562.6352488578987</v>
      </c>
      <c r="V95" s="12">
        <v>82774</v>
      </c>
      <c r="W95" s="1">
        <f t="shared" si="105"/>
        <v>2054</v>
      </c>
      <c r="X95" s="1">
        <f t="shared" si="63"/>
        <v>602</v>
      </c>
      <c r="Y95" s="34">
        <f t="shared" si="64"/>
        <v>19902.380379899016</v>
      </c>
      <c r="Z95" s="14">
        <v>62284</v>
      </c>
      <c r="AA95" s="2">
        <f t="shared" si="110"/>
        <v>1385</v>
      </c>
      <c r="AB95" s="29">
        <f t="shared" si="65"/>
        <v>0.7524585014618117</v>
      </c>
      <c r="AC95" s="32">
        <f t="shared" si="66"/>
        <v>345</v>
      </c>
      <c r="AD95" s="1">
        <f t="shared" si="106"/>
        <v>20490</v>
      </c>
      <c r="AE95" s="1">
        <f t="shared" si="111"/>
        <v>669</v>
      </c>
      <c r="AF95" s="29">
        <f t="shared" si="67"/>
        <v>0.24754149853818833</v>
      </c>
      <c r="AG95" s="32">
        <f t="shared" si="68"/>
        <v>257</v>
      </c>
      <c r="AH95" s="34">
        <f t="shared" si="69"/>
        <v>0.32570593962999028</v>
      </c>
      <c r="AI95" s="34">
        <f t="shared" si="70"/>
        <v>4926.6650637172397</v>
      </c>
      <c r="AJ95" s="14">
        <v>5315</v>
      </c>
      <c r="AK95" s="2">
        <f t="shared" si="112"/>
        <v>193</v>
      </c>
      <c r="AL95" s="2">
        <f t="shared" si="71"/>
        <v>3.7680593518157002E-2</v>
      </c>
      <c r="AM95" s="34">
        <f t="shared" si="72"/>
        <v>1277.9514306323636</v>
      </c>
      <c r="AN95" s="14">
        <v>712</v>
      </c>
      <c r="AO95" s="2">
        <f t="shared" si="113"/>
        <v>20</v>
      </c>
      <c r="AP95" s="2">
        <f t="shared" si="107"/>
        <v>2.8901734104046284E-2</v>
      </c>
      <c r="AQ95" s="34">
        <f t="shared" si="73"/>
        <v>171.19499879778795</v>
      </c>
      <c r="AR95" s="14">
        <v>381</v>
      </c>
      <c r="AS95" s="2">
        <f t="shared" si="108"/>
        <v>16</v>
      </c>
      <c r="AT95" s="2">
        <f t="shared" si="74"/>
        <v>4.3835616438356206E-2</v>
      </c>
      <c r="AU95" s="34">
        <f t="shared" si="75"/>
        <v>91.6085597499399</v>
      </c>
      <c r="AV95" s="14">
        <v>91</v>
      </c>
      <c r="AW95">
        <f t="shared" si="109"/>
        <v>1</v>
      </c>
      <c r="AX95">
        <f t="shared" si="76"/>
        <v>1.1111111111111072E-2</v>
      </c>
      <c r="AY95" s="35">
        <f t="shared" si="77"/>
        <v>21.880259677807167</v>
      </c>
      <c r="AZ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A95" s="31">
        <f t="shared" si="78"/>
        <v>230</v>
      </c>
      <c r="BB95" s="51">
        <f t="shared" si="79"/>
        <v>3.6688467060137286E-2</v>
      </c>
      <c r="BC95" s="35">
        <f t="shared" si="80"/>
        <v>1562.6352488578987</v>
      </c>
      <c r="BD95" s="45">
        <v>1973</v>
      </c>
      <c r="BE95" s="48">
        <f t="shared" si="81"/>
        <v>87</v>
      </c>
      <c r="BF95" s="14">
        <v>7893</v>
      </c>
      <c r="BG95" s="48">
        <f t="shared" si="82"/>
        <v>308</v>
      </c>
      <c r="BH95" s="14">
        <v>5708</v>
      </c>
      <c r="BI95" s="48">
        <f t="shared" si="83"/>
        <v>207</v>
      </c>
      <c r="BJ95" s="14">
        <v>1940</v>
      </c>
      <c r="BK95" s="48">
        <f t="shared" si="84"/>
        <v>48</v>
      </c>
      <c r="BL95" s="14">
        <v>375</v>
      </c>
      <c r="BM95" s="48">
        <f t="shared" si="85"/>
        <v>6</v>
      </c>
      <c r="BN95" s="17">
        <v>7</v>
      </c>
      <c r="BO95" s="24">
        <f t="shared" si="86"/>
        <v>0</v>
      </c>
      <c r="BP95" s="17">
        <v>27</v>
      </c>
      <c r="BQ95" s="24">
        <f t="shared" si="87"/>
        <v>0</v>
      </c>
      <c r="BR95" s="17">
        <v>78</v>
      </c>
      <c r="BS95" s="24">
        <f t="shared" si="88"/>
        <v>1</v>
      </c>
      <c r="BT95" s="17">
        <v>197</v>
      </c>
      <c r="BU95" s="24">
        <f t="shared" si="89"/>
        <v>5</v>
      </c>
      <c r="BV95" s="20">
        <v>104</v>
      </c>
      <c r="BW95" s="27">
        <f t="shared" si="90"/>
        <v>4</v>
      </c>
    </row>
    <row r="96" spans="1:75" x14ac:dyDescent="0.2">
      <c r="A96" s="3">
        <v>43993</v>
      </c>
      <c r="B96" s="22">
        <v>43993</v>
      </c>
      <c r="C96" s="10">
        <v>18586</v>
      </c>
      <c r="D96">
        <f t="shared" si="116"/>
        <v>697</v>
      </c>
      <c r="E96" s="10">
        <v>418</v>
      </c>
      <c r="F96">
        <f t="shared" si="103"/>
        <v>5</v>
      </c>
      <c r="G96" s="10">
        <v>11077</v>
      </c>
      <c r="H96">
        <f t="shared" si="115"/>
        <v>100</v>
      </c>
      <c r="I96">
        <f t="shared" si="92"/>
        <v>7091</v>
      </c>
      <c r="J96">
        <f t="shared" si="104"/>
        <v>592</v>
      </c>
      <c r="K96">
        <f t="shared" si="93"/>
        <v>2.2490046271387065E-2</v>
      </c>
      <c r="L96">
        <f t="shared" si="94"/>
        <v>0.59598622619175723</v>
      </c>
      <c r="M96">
        <f t="shared" si="95"/>
        <v>0.38152372753685571</v>
      </c>
      <c r="N96">
        <f t="shared" si="62"/>
        <v>3.750134509846121E-2</v>
      </c>
      <c r="O96">
        <f t="shared" si="96"/>
        <v>1.1961722488038277E-2</v>
      </c>
      <c r="P96">
        <f t="shared" si="97"/>
        <v>9.0277150853119072E-3</v>
      </c>
      <c r="Q96">
        <f t="shared" si="98"/>
        <v>8.3486109152446766E-2</v>
      </c>
      <c r="R96">
        <f t="shared" si="99"/>
        <v>4468.8627073815824</v>
      </c>
      <c r="S96">
        <f t="shared" si="100"/>
        <v>100.50492906948786</v>
      </c>
      <c r="T96">
        <f t="shared" si="101"/>
        <v>2663.3806203414283</v>
      </c>
      <c r="U96">
        <f t="shared" si="102"/>
        <v>1704.9771579706662</v>
      </c>
      <c r="V96" s="12">
        <v>85007</v>
      </c>
      <c r="W96" s="1">
        <f t="shared" si="105"/>
        <v>2233</v>
      </c>
      <c r="X96" s="1">
        <f t="shared" si="63"/>
        <v>179</v>
      </c>
      <c r="Y96" s="34">
        <f t="shared" si="64"/>
        <v>20439.288290454439</v>
      </c>
      <c r="Z96" s="14">
        <v>63805</v>
      </c>
      <c r="AA96" s="2">
        <f t="shared" si="110"/>
        <v>1521</v>
      </c>
      <c r="AB96" s="29">
        <f t="shared" si="65"/>
        <v>0.75058524592092413</v>
      </c>
      <c r="AC96" s="32">
        <f t="shared" si="66"/>
        <v>136</v>
      </c>
      <c r="AD96" s="1">
        <f t="shared" si="106"/>
        <v>21202</v>
      </c>
      <c r="AE96" s="1">
        <f t="shared" si="111"/>
        <v>712</v>
      </c>
      <c r="AF96" s="29">
        <f t="shared" si="67"/>
        <v>0.24941475407907585</v>
      </c>
      <c r="AG96" s="32">
        <f t="shared" si="68"/>
        <v>43</v>
      </c>
      <c r="AH96" s="34">
        <f t="shared" si="69"/>
        <v>0.31885356023287059</v>
      </c>
      <c r="AI96" s="34">
        <f t="shared" si="70"/>
        <v>5097.8600625150275</v>
      </c>
      <c r="AJ96" s="14">
        <v>5910</v>
      </c>
      <c r="AK96" s="2">
        <f t="shared" si="112"/>
        <v>595</v>
      </c>
      <c r="AL96" s="2">
        <f t="shared" si="71"/>
        <v>0.11194731890874876</v>
      </c>
      <c r="AM96" s="34">
        <f t="shared" si="72"/>
        <v>1421.0146669872565</v>
      </c>
      <c r="AN96" s="14">
        <v>695</v>
      </c>
      <c r="AO96" s="2">
        <f t="shared" si="113"/>
        <v>-17</v>
      </c>
      <c r="AP96" s="2">
        <f t="shared" si="107"/>
        <v>-2.3876404494381998E-2</v>
      </c>
      <c r="AQ96" s="34">
        <f t="shared" si="73"/>
        <v>167.10747775907672</v>
      </c>
      <c r="AR96" s="14">
        <v>390</v>
      </c>
      <c r="AS96" s="2">
        <f t="shared" si="108"/>
        <v>9</v>
      </c>
      <c r="AT96" s="2">
        <f t="shared" si="74"/>
        <v>2.3622047244094446E-2</v>
      </c>
      <c r="AU96" s="34">
        <f t="shared" si="75"/>
        <v>93.77254147631642</v>
      </c>
      <c r="AV96" s="14">
        <v>96</v>
      </c>
      <c r="AW96">
        <f t="shared" si="109"/>
        <v>5</v>
      </c>
      <c r="AX96">
        <f t="shared" si="76"/>
        <v>5.4945054945054972E-2</v>
      </c>
      <c r="AY96" s="35">
        <f t="shared" si="77"/>
        <v>23.082471748016353</v>
      </c>
      <c r="AZ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A96" s="31">
        <f t="shared" si="78"/>
        <v>592</v>
      </c>
      <c r="BB96" s="51">
        <f t="shared" si="79"/>
        <v>9.1090937067241029E-2</v>
      </c>
      <c r="BC96" s="35">
        <f t="shared" si="80"/>
        <v>1704.9771579706662</v>
      </c>
      <c r="BD96" s="45">
        <v>2074</v>
      </c>
      <c r="BE96" s="48">
        <f t="shared" si="81"/>
        <v>101</v>
      </c>
      <c r="BF96" s="14">
        <v>8216</v>
      </c>
      <c r="BG96" s="48">
        <f t="shared" si="82"/>
        <v>323</v>
      </c>
      <c r="BH96" s="14">
        <v>5905</v>
      </c>
      <c r="BI96" s="48">
        <f t="shared" si="83"/>
        <v>197</v>
      </c>
      <c r="BJ96" s="14">
        <v>2008</v>
      </c>
      <c r="BK96" s="48">
        <f t="shared" si="84"/>
        <v>68</v>
      </c>
      <c r="BL96" s="14">
        <v>383</v>
      </c>
      <c r="BM96" s="48">
        <f t="shared" si="85"/>
        <v>8</v>
      </c>
      <c r="BN96" s="17">
        <v>7</v>
      </c>
      <c r="BO96" s="24">
        <f t="shared" si="86"/>
        <v>0</v>
      </c>
      <c r="BP96" s="17">
        <v>27</v>
      </c>
      <c r="BQ96" s="24">
        <f t="shared" si="87"/>
        <v>0</v>
      </c>
      <c r="BR96" s="17">
        <v>78</v>
      </c>
      <c r="BS96" s="24">
        <f t="shared" si="88"/>
        <v>0</v>
      </c>
      <c r="BT96" s="17">
        <v>200</v>
      </c>
      <c r="BU96" s="24">
        <f t="shared" si="89"/>
        <v>3</v>
      </c>
      <c r="BV96" s="20">
        <v>106</v>
      </c>
      <c r="BW96" s="27">
        <f t="shared" si="90"/>
        <v>2</v>
      </c>
    </row>
    <row r="97" spans="1:75" x14ac:dyDescent="0.2">
      <c r="A97" s="3">
        <v>43994</v>
      </c>
      <c r="B97" s="22">
        <v>43994</v>
      </c>
      <c r="C97" s="10">
        <v>19211</v>
      </c>
      <c r="D97">
        <f t="shared" si="116"/>
        <v>625</v>
      </c>
      <c r="E97" s="10">
        <v>421</v>
      </c>
      <c r="F97">
        <f t="shared" si="103"/>
        <v>3</v>
      </c>
      <c r="G97" s="10">
        <v>13759</v>
      </c>
      <c r="H97">
        <f>G97-G96</f>
        <v>2682</v>
      </c>
      <c r="I97">
        <f t="shared" si="92"/>
        <v>5031</v>
      </c>
      <c r="J97">
        <f t="shared" si="104"/>
        <v>-2060</v>
      </c>
      <c r="K97">
        <f t="shared" si="93"/>
        <v>2.1914528134922701E-2</v>
      </c>
      <c r="L97">
        <f t="shared" si="94"/>
        <v>0.71620425797720055</v>
      </c>
      <c r="M97">
        <f t="shared" si="95"/>
        <v>0.26188121388787672</v>
      </c>
      <c r="N97">
        <f t="shared" si="62"/>
        <v>3.2533444380823485E-2</v>
      </c>
      <c r="O97">
        <f t="shared" si="96"/>
        <v>7.1258907363420431E-3</v>
      </c>
      <c r="P97">
        <f t="shared" si="97"/>
        <v>0.19492695690093756</v>
      </c>
      <c r="Q97">
        <f t="shared" si="98"/>
        <v>-0.40946133969389781</v>
      </c>
      <c r="R97">
        <f t="shared" si="99"/>
        <v>4619.1392161577305</v>
      </c>
      <c r="S97">
        <f t="shared" si="100"/>
        <v>101.22625631161337</v>
      </c>
      <c r="T97">
        <f t="shared" si="101"/>
        <v>3308.2471748016351</v>
      </c>
      <c r="U97">
        <f t="shared" si="102"/>
        <v>1209.6657850444819</v>
      </c>
      <c r="V97" s="12">
        <v>87041</v>
      </c>
      <c r="W97" s="1">
        <f t="shared" si="105"/>
        <v>2034</v>
      </c>
      <c r="X97" s="1">
        <f t="shared" si="63"/>
        <v>-199</v>
      </c>
      <c r="Y97" s="34">
        <f t="shared" si="64"/>
        <v>20928.348160615533</v>
      </c>
      <c r="Z97" s="14">
        <v>65209</v>
      </c>
      <c r="AA97" s="2">
        <f t="shared" si="110"/>
        <v>1404</v>
      </c>
      <c r="AB97" s="29">
        <f t="shared" si="65"/>
        <v>0.74917567583093025</v>
      </c>
      <c r="AC97" s="32">
        <f t="shared" si="66"/>
        <v>-117</v>
      </c>
      <c r="AD97" s="1">
        <f t="shared" si="106"/>
        <v>21832</v>
      </c>
      <c r="AE97" s="1">
        <f t="shared" si="111"/>
        <v>630</v>
      </c>
      <c r="AF97" s="29">
        <f t="shared" si="67"/>
        <v>0.25082432416906975</v>
      </c>
      <c r="AG97" s="32">
        <f t="shared" si="68"/>
        <v>-82</v>
      </c>
      <c r="AH97" s="34">
        <f t="shared" si="69"/>
        <v>0.30973451327433627</v>
      </c>
      <c r="AI97" s="34">
        <f t="shared" si="70"/>
        <v>5249.3387833613851</v>
      </c>
      <c r="AJ97" s="14">
        <v>3798</v>
      </c>
      <c r="AK97" s="2">
        <f t="shared" si="112"/>
        <v>-2112</v>
      </c>
      <c r="AL97" s="2">
        <f t="shared" si="71"/>
        <v>-0.35736040609137054</v>
      </c>
      <c r="AM97" s="34">
        <f t="shared" si="72"/>
        <v>913.20028853089684</v>
      </c>
      <c r="AN97" s="14">
        <v>739</v>
      </c>
      <c r="AO97" s="2">
        <f t="shared" si="113"/>
        <v>44</v>
      </c>
      <c r="AP97" s="2">
        <f t="shared" si="107"/>
        <v>6.3309352517985529E-2</v>
      </c>
      <c r="AQ97" s="34">
        <f t="shared" si="73"/>
        <v>177.68694397691755</v>
      </c>
      <c r="AR97" s="14">
        <v>398</v>
      </c>
      <c r="AS97" s="2">
        <f t="shared" si="108"/>
        <v>8</v>
      </c>
      <c r="AT97" s="2">
        <f t="shared" si="74"/>
        <v>2.051282051282044E-2</v>
      </c>
      <c r="AU97" s="34">
        <f t="shared" si="75"/>
        <v>95.696080788651116</v>
      </c>
      <c r="AV97" s="14">
        <v>96</v>
      </c>
      <c r="AW97">
        <f t="shared" si="109"/>
        <v>0</v>
      </c>
      <c r="AX97">
        <f t="shared" si="76"/>
        <v>0</v>
      </c>
      <c r="AY97" s="35">
        <f t="shared" si="77"/>
        <v>23.082471748016353</v>
      </c>
      <c r="AZ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A97" s="31">
        <f t="shared" si="78"/>
        <v>-2060</v>
      </c>
      <c r="BB97" s="51">
        <f t="shared" si="79"/>
        <v>-0.2905090960372303</v>
      </c>
      <c r="BC97" s="35">
        <f t="shared" si="80"/>
        <v>1209.6657850444819</v>
      </c>
      <c r="BD97" s="45">
        <v>2161</v>
      </c>
      <c r="BE97" s="48">
        <f t="shared" si="81"/>
        <v>87</v>
      </c>
      <c r="BF97" s="14">
        <v>8517</v>
      </c>
      <c r="BG97" s="48">
        <f t="shared" si="82"/>
        <v>301</v>
      </c>
      <c r="BH97" s="14">
        <v>6072</v>
      </c>
      <c r="BI97" s="48">
        <f t="shared" si="83"/>
        <v>167</v>
      </c>
      <c r="BJ97" s="14">
        <v>2070</v>
      </c>
      <c r="BK97" s="48">
        <f t="shared" si="84"/>
        <v>62</v>
      </c>
      <c r="BL97" s="14">
        <v>391</v>
      </c>
      <c r="BM97" s="48">
        <f t="shared" si="85"/>
        <v>8</v>
      </c>
      <c r="BN97" s="17">
        <v>7</v>
      </c>
      <c r="BO97" s="24">
        <f t="shared" si="86"/>
        <v>0</v>
      </c>
      <c r="BP97" s="17">
        <v>27</v>
      </c>
      <c r="BQ97" s="24">
        <f t="shared" si="87"/>
        <v>0</v>
      </c>
      <c r="BR97" s="17">
        <v>78</v>
      </c>
      <c r="BS97" s="24">
        <f t="shared" si="88"/>
        <v>0</v>
      </c>
      <c r="BT97" s="17">
        <v>202</v>
      </c>
      <c r="BU97" s="24">
        <f t="shared" si="89"/>
        <v>2</v>
      </c>
      <c r="BV97" s="20">
        <v>107</v>
      </c>
      <c r="BW97" s="27">
        <f t="shared" si="90"/>
        <v>1</v>
      </c>
    </row>
    <row r="98" spans="1:75" x14ac:dyDescent="0.2">
      <c r="A98" s="3">
        <v>43995</v>
      </c>
      <c r="B98" s="22">
        <v>43995</v>
      </c>
      <c r="C98" s="10">
        <v>20059</v>
      </c>
      <c r="D98">
        <f t="shared" si="116"/>
        <v>848</v>
      </c>
      <c r="E98" s="10">
        <v>429</v>
      </c>
      <c r="F98">
        <f t="shared" si="103"/>
        <v>8</v>
      </c>
      <c r="G98" s="10">
        <v>13759</v>
      </c>
      <c r="H98">
        <f t="shared" ref="H98:H108" si="117">G98-G97</f>
        <v>0</v>
      </c>
      <c r="I98">
        <f t="shared" si="92"/>
        <v>5871</v>
      </c>
      <c r="J98">
        <f t="shared" si="104"/>
        <v>840</v>
      </c>
      <c r="K98">
        <f t="shared" si="93"/>
        <v>2.1386908619572261E-2</v>
      </c>
      <c r="L98">
        <f t="shared" si="94"/>
        <v>0.6859265167755122</v>
      </c>
      <c r="M98">
        <f t="shared" si="95"/>
        <v>0.29268657460491548</v>
      </c>
      <c r="N98">
        <f t="shared" ref="N98:N129" si="118">+IFERROR(D98/C98,"")</f>
        <v>4.2275287900692952E-2</v>
      </c>
      <c r="O98">
        <f t="shared" si="96"/>
        <v>1.8648018648018648E-2</v>
      </c>
      <c r="P98">
        <f t="shared" si="97"/>
        <v>0</v>
      </c>
      <c r="Q98">
        <f t="shared" si="98"/>
        <v>0.14307613694430249</v>
      </c>
      <c r="R98">
        <f t="shared" si="99"/>
        <v>4823.0343832652079</v>
      </c>
      <c r="S98">
        <f t="shared" si="100"/>
        <v>103.14979562394807</v>
      </c>
      <c r="T98">
        <f t="shared" si="101"/>
        <v>3308.2471748016351</v>
      </c>
      <c r="U98">
        <f t="shared" si="102"/>
        <v>1411.6374128396251</v>
      </c>
      <c r="V98" s="12">
        <v>89736</v>
      </c>
      <c r="W98" s="1">
        <f t="shared" si="105"/>
        <v>2695</v>
      </c>
      <c r="X98" s="1">
        <f t="shared" si="63"/>
        <v>661</v>
      </c>
      <c r="Y98" s="34">
        <f t="shared" si="64"/>
        <v>21576.340466458285</v>
      </c>
      <c r="Z98" s="14">
        <v>67027</v>
      </c>
      <c r="AA98" s="2">
        <f t="shared" si="110"/>
        <v>1818</v>
      </c>
      <c r="AB98" s="29">
        <f t="shared" si="65"/>
        <v>0.74693545511277526</v>
      </c>
      <c r="AC98" s="32">
        <f t="shared" si="66"/>
        <v>414</v>
      </c>
      <c r="AD98" s="1">
        <f t="shared" si="106"/>
        <v>22709</v>
      </c>
      <c r="AE98" s="1">
        <f t="shared" si="111"/>
        <v>877</v>
      </c>
      <c r="AF98" s="29">
        <f t="shared" si="67"/>
        <v>0.25306454488722474</v>
      </c>
      <c r="AG98" s="32">
        <f t="shared" si="68"/>
        <v>247</v>
      </c>
      <c r="AH98" s="34">
        <f t="shared" ref="AH98:AH129" si="119">IFERROR(AE98/W98,0)</f>
        <v>0.32541743970315401</v>
      </c>
      <c r="AI98" s="34">
        <f t="shared" si="70"/>
        <v>5460.2067804760763</v>
      </c>
      <c r="AJ98" s="14">
        <v>4607</v>
      </c>
      <c r="AK98" s="2">
        <f t="shared" si="112"/>
        <v>809</v>
      </c>
      <c r="AL98" s="2">
        <f t="shared" ref="AL98:AL129" si="120">IFERROR(AJ98/AJ97,0)-1</f>
        <v>0.21300684570826744</v>
      </c>
      <c r="AM98" s="34">
        <f t="shared" si="72"/>
        <v>1107.718201490743</v>
      </c>
      <c r="AN98" s="14">
        <v>755</v>
      </c>
      <c r="AO98" s="2">
        <f t="shared" si="113"/>
        <v>16</v>
      </c>
      <c r="AP98" s="2">
        <f t="shared" si="107"/>
        <v>2.1650879566982306E-2</v>
      </c>
      <c r="AQ98" s="34">
        <f t="shared" si="73"/>
        <v>181.53402260158694</v>
      </c>
      <c r="AR98" s="14">
        <v>412</v>
      </c>
      <c r="AS98" s="2">
        <f t="shared" si="108"/>
        <v>14</v>
      </c>
      <c r="AT98" s="2">
        <f t="shared" ref="AT98:AT129" si="121">IFERROR(AR98/AR97,0)-1</f>
        <v>3.5175879396984966E-2</v>
      </c>
      <c r="AU98" s="34">
        <f t="shared" si="75"/>
        <v>99.062274585236835</v>
      </c>
      <c r="AV98" s="14">
        <v>97</v>
      </c>
      <c r="AW98">
        <f t="shared" si="109"/>
        <v>1</v>
      </c>
      <c r="AX98">
        <f t="shared" ref="AX98:AX129" si="122">IFERROR(AV98/AV97,0)-1</f>
        <v>1.0416666666666741E-2</v>
      </c>
      <c r="AY98" s="35">
        <f t="shared" si="77"/>
        <v>23.32291416205819</v>
      </c>
      <c r="AZ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A98" s="31">
        <f t="shared" si="78"/>
        <v>840</v>
      </c>
      <c r="BB98" s="51">
        <f t="shared" ref="BB98:BB129" si="123">IFERROR(AZ98/AZ97,0)-1</f>
        <v>0.16696481812760888</v>
      </c>
      <c r="BC98" s="35">
        <f t="shared" si="80"/>
        <v>1411.6374128396251</v>
      </c>
      <c r="BD98" s="45">
        <v>2283</v>
      </c>
      <c r="BE98" s="48">
        <f t="shared" si="81"/>
        <v>122</v>
      </c>
      <c r="BF98" s="14">
        <v>8901</v>
      </c>
      <c r="BG98" s="48">
        <f t="shared" si="82"/>
        <v>384</v>
      </c>
      <c r="BH98" s="14">
        <v>6317</v>
      </c>
      <c r="BI98" s="48">
        <f t="shared" si="83"/>
        <v>245</v>
      </c>
      <c r="BJ98" s="14">
        <v>2156</v>
      </c>
      <c r="BK98" s="48">
        <f t="shared" si="84"/>
        <v>86</v>
      </c>
      <c r="BL98" s="14">
        <v>402</v>
      </c>
      <c r="BM98" s="48">
        <f t="shared" si="85"/>
        <v>11</v>
      </c>
      <c r="BN98" s="17">
        <v>8</v>
      </c>
      <c r="BO98" s="24">
        <f t="shared" si="86"/>
        <v>1</v>
      </c>
      <c r="BP98" s="17">
        <v>27</v>
      </c>
      <c r="BQ98" s="24">
        <f t="shared" si="87"/>
        <v>0</v>
      </c>
      <c r="BR98" s="17">
        <v>79</v>
      </c>
      <c r="BS98" s="24">
        <f t="shared" si="88"/>
        <v>1</v>
      </c>
      <c r="BT98" s="17">
        <v>207</v>
      </c>
      <c r="BU98" s="24">
        <f t="shared" si="89"/>
        <v>5</v>
      </c>
      <c r="BV98" s="20">
        <v>108</v>
      </c>
      <c r="BW98" s="27">
        <f t="shared" si="90"/>
        <v>1</v>
      </c>
    </row>
    <row r="99" spans="1:75" x14ac:dyDescent="0.2">
      <c r="A99" s="3">
        <v>43996</v>
      </c>
      <c r="B99" s="22">
        <v>43996</v>
      </c>
      <c r="C99" s="10">
        <v>20686</v>
      </c>
      <c r="D99">
        <f t="shared" ref="D99:D100" si="124">IFERROR(C99-C98,"")</f>
        <v>627</v>
      </c>
      <c r="E99" s="10">
        <v>437</v>
      </c>
      <c r="F99">
        <f t="shared" si="103"/>
        <v>8</v>
      </c>
      <c r="G99" s="10">
        <v>13766</v>
      </c>
      <c r="H99">
        <f t="shared" si="117"/>
        <v>7</v>
      </c>
      <c r="I99">
        <f t="shared" si="92"/>
        <v>6483</v>
      </c>
      <c r="J99">
        <f t="shared" si="104"/>
        <v>612</v>
      </c>
      <c r="K99">
        <f t="shared" si="93"/>
        <v>2.1125398820458281E-2</v>
      </c>
      <c r="L99">
        <f t="shared" si="94"/>
        <v>0.66547423378130133</v>
      </c>
      <c r="M99">
        <f t="shared" si="95"/>
        <v>0.31340036739824034</v>
      </c>
      <c r="N99">
        <f t="shared" si="118"/>
        <v>3.0310354829353185E-2</v>
      </c>
      <c r="O99">
        <f t="shared" si="96"/>
        <v>1.8306636155606407E-2</v>
      </c>
      <c r="P99">
        <f t="shared" si="97"/>
        <v>5.0849920092982707E-4</v>
      </c>
      <c r="Q99">
        <f t="shared" si="98"/>
        <v>9.4400740397963909E-2</v>
      </c>
      <c r="R99">
        <f t="shared" si="99"/>
        <v>4973.7917768694397</v>
      </c>
      <c r="S99">
        <f t="shared" si="100"/>
        <v>105.07333493628276</v>
      </c>
      <c r="T99">
        <f t="shared" si="101"/>
        <v>3309.9302716999282</v>
      </c>
      <c r="U99">
        <f t="shared" si="102"/>
        <v>1558.7881702332293</v>
      </c>
      <c r="V99" s="12">
        <v>91637</v>
      </c>
      <c r="W99" s="1">
        <f t="shared" si="105"/>
        <v>1901</v>
      </c>
      <c r="X99" s="1">
        <f t="shared" si="63"/>
        <v>-794</v>
      </c>
      <c r="Y99" s="34">
        <f t="shared" si="64"/>
        <v>22033.421495551815</v>
      </c>
      <c r="Z99" s="14">
        <v>68280</v>
      </c>
      <c r="AA99" s="2">
        <f t="shared" si="110"/>
        <v>1253</v>
      </c>
      <c r="AB99" s="29">
        <f t="shared" si="65"/>
        <v>0.74511387321715028</v>
      </c>
      <c r="AC99" s="32">
        <f t="shared" si="66"/>
        <v>-565</v>
      </c>
      <c r="AD99" s="1">
        <f t="shared" si="106"/>
        <v>23357</v>
      </c>
      <c r="AE99" s="1">
        <f t="shared" si="111"/>
        <v>648</v>
      </c>
      <c r="AF99" s="29">
        <f t="shared" si="67"/>
        <v>0.25488612678284972</v>
      </c>
      <c r="AG99" s="32">
        <f t="shared" si="68"/>
        <v>-229</v>
      </c>
      <c r="AH99" s="34">
        <f t="shared" si="119"/>
        <v>0.3408732246186218</v>
      </c>
      <c r="AI99" s="34">
        <f t="shared" si="70"/>
        <v>5616.0134647751865</v>
      </c>
      <c r="AJ99" s="14">
        <v>5157</v>
      </c>
      <c r="AK99" s="2">
        <f t="shared" si="112"/>
        <v>550</v>
      </c>
      <c r="AL99" s="2">
        <f t="shared" si="120"/>
        <v>0.1193835467766442</v>
      </c>
      <c r="AM99" s="34">
        <f t="shared" si="72"/>
        <v>1239.9615292137535</v>
      </c>
      <c r="AN99" s="14">
        <v>804</v>
      </c>
      <c r="AO99" s="2">
        <f t="shared" si="113"/>
        <v>49</v>
      </c>
      <c r="AP99" s="2">
        <f t="shared" si="107"/>
        <v>6.4900662251655694E-2</v>
      </c>
      <c r="AQ99" s="34">
        <f t="shared" si="73"/>
        <v>193.31570088963693</v>
      </c>
      <c r="AR99" s="14">
        <v>420</v>
      </c>
      <c r="AS99" s="2">
        <f t="shared" si="108"/>
        <v>8</v>
      </c>
      <c r="AT99" s="2">
        <f t="shared" si="121"/>
        <v>1.9417475728155331E-2</v>
      </c>
      <c r="AU99" s="34">
        <f t="shared" si="75"/>
        <v>100.98581389757153</v>
      </c>
      <c r="AV99" s="14">
        <v>102</v>
      </c>
      <c r="AW99">
        <f t="shared" si="109"/>
        <v>5</v>
      </c>
      <c r="AX99">
        <f t="shared" si="122"/>
        <v>5.1546391752577359E-2</v>
      </c>
      <c r="AY99" s="35">
        <f t="shared" si="77"/>
        <v>24.525126232267372</v>
      </c>
      <c r="AZ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A99" s="31">
        <f t="shared" si="78"/>
        <v>612</v>
      </c>
      <c r="BB99" s="51">
        <f t="shared" si="123"/>
        <v>0.10424118548799188</v>
      </c>
      <c r="BC99" s="35">
        <f t="shared" si="80"/>
        <v>1558.7881702332293</v>
      </c>
      <c r="BD99" s="45">
        <v>2363</v>
      </c>
      <c r="BE99" s="48">
        <f t="shared" si="81"/>
        <v>80</v>
      </c>
      <c r="BF99" s="14">
        <v>9196</v>
      </c>
      <c r="BG99" s="48">
        <f t="shared" si="82"/>
        <v>295</v>
      </c>
      <c r="BH99" s="14">
        <v>6508</v>
      </c>
      <c r="BI99" s="48">
        <f t="shared" si="83"/>
        <v>191</v>
      </c>
      <c r="BJ99" s="14">
        <v>2205</v>
      </c>
      <c r="BK99" s="48">
        <f t="shared" si="84"/>
        <v>49</v>
      </c>
      <c r="BL99" s="14">
        <v>414</v>
      </c>
      <c r="BM99" s="48">
        <f t="shared" si="85"/>
        <v>12</v>
      </c>
      <c r="BN99" s="17">
        <v>8</v>
      </c>
      <c r="BO99" s="24">
        <f t="shared" si="86"/>
        <v>0</v>
      </c>
      <c r="BP99" s="17">
        <v>27</v>
      </c>
      <c r="BQ99" s="24">
        <f t="shared" si="87"/>
        <v>0</v>
      </c>
      <c r="BR99" s="17">
        <v>81</v>
      </c>
      <c r="BS99" s="24">
        <f t="shared" si="88"/>
        <v>2</v>
      </c>
      <c r="BT99" s="17">
        <v>212</v>
      </c>
      <c r="BU99" s="24">
        <f t="shared" si="89"/>
        <v>5</v>
      </c>
      <c r="BV99" s="20">
        <v>109</v>
      </c>
      <c r="BW99" s="27">
        <f t="shared" si="90"/>
        <v>1</v>
      </c>
    </row>
    <row r="100" spans="1:75" x14ac:dyDescent="0.2">
      <c r="A100" s="3">
        <v>43997</v>
      </c>
      <c r="B100" s="22">
        <v>43997</v>
      </c>
      <c r="C100" s="10">
        <v>21422</v>
      </c>
      <c r="D100">
        <f t="shared" si="124"/>
        <v>736</v>
      </c>
      <c r="E100" s="10">
        <v>448</v>
      </c>
      <c r="F100">
        <f t="shared" ref="F100:F131" si="125">E100-E99</f>
        <v>11</v>
      </c>
      <c r="G100" s="10">
        <v>13766</v>
      </c>
      <c r="H100">
        <f t="shared" si="117"/>
        <v>0</v>
      </c>
      <c r="I100">
        <f t="shared" si="92"/>
        <v>7208</v>
      </c>
      <c r="J100">
        <f t="shared" si="104"/>
        <v>725</v>
      </c>
      <c r="K100">
        <f t="shared" si="93"/>
        <v>2.0913080011203435E-2</v>
      </c>
      <c r="L100">
        <f t="shared" si="94"/>
        <v>0.64261040052282703</v>
      </c>
      <c r="M100">
        <f t="shared" si="95"/>
        <v>0.33647651946596957</v>
      </c>
      <c r="N100">
        <f t="shared" si="118"/>
        <v>3.4357202875548498E-2</v>
      </c>
      <c r="O100">
        <f t="shared" si="96"/>
        <v>2.4553571428571428E-2</v>
      </c>
      <c r="P100">
        <f t="shared" si="97"/>
        <v>0</v>
      </c>
      <c r="Q100">
        <f t="shared" si="98"/>
        <v>0.1005826859045505</v>
      </c>
      <c r="R100">
        <f t="shared" si="99"/>
        <v>5150.7573936042318</v>
      </c>
      <c r="S100">
        <f t="shared" si="100"/>
        <v>107.71820149074297</v>
      </c>
      <c r="T100">
        <f t="shared" si="101"/>
        <v>3309.9302716999282</v>
      </c>
      <c r="U100">
        <f t="shared" si="102"/>
        <v>1733.108920413561</v>
      </c>
      <c r="V100" s="12">
        <v>93646</v>
      </c>
      <c r="W100" s="1">
        <f t="shared" si="105"/>
        <v>2009</v>
      </c>
      <c r="X100" s="1">
        <f t="shared" si="63"/>
        <v>108</v>
      </c>
      <c r="Y100" s="34">
        <f t="shared" si="64"/>
        <v>22516.470305361869</v>
      </c>
      <c r="Z100" s="14">
        <v>69528</v>
      </c>
      <c r="AA100" s="2">
        <f t="shared" si="110"/>
        <v>1248</v>
      </c>
      <c r="AB100" s="29">
        <f t="shared" si="65"/>
        <v>0.74245563077974497</v>
      </c>
      <c r="AC100" s="32">
        <f t="shared" si="66"/>
        <v>-5</v>
      </c>
      <c r="AD100" s="1">
        <f t="shared" si="106"/>
        <v>24118</v>
      </c>
      <c r="AE100" s="1">
        <f t="shared" si="111"/>
        <v>761</v>
      </c>
      <c r="AF100" s="29">
        <f t="shared" si="67"/>
        <v>0.25754436922025498</v>
      </c>
      <c r="AG100" s="32">
        <f t="shared" si="68"/>
        <v>113</v>
      </c>
      <c r="AH100" s="34">
        <f t="shared" si="119"/>
        <v>0.37879542060726729</v>
      </c>
      <c r="AI100" s="34">
        <f t="shared" si="70"/>
        <v>5798.9901418610243</v>
      </c>
      <c r="AJ100" s="14">
        <v>5824</v>
      </c>
      <c r="AK100" s="2">
        <f t="shared" si="112"/>
        <v>667</v>
      </c>
      <c r="AL100" s="2">
        <f t="shared" si="120"/>
        <v>0.12933876284661627</v>
      </c>
      <c r="AM100" s="34">
        <f t="shared" si="72"/>
        <v>1400.3366193796587</v>
      </c>
      <c r="AN100" s="14">
        <v>833</v>
      </c>
      <c r="AO100" s="2">
        <f t="shared" si="113"/>
        <v>29</v>
      </c>
      <c r="AP100" s="2">
        <f t="shared" si="107"/>
        <v>3.6069651741293507E-2</v>
      </c>
      <c r="AQ100" s="34">
        <f t="shared" si="73"/>
        <v>200.2885308968502</v>
      </c>
      <c r="AR100" s="14">
        <v>449</v>
      </c>
      <c r="AS100" s="2">
        <f t="shared" si="108"/>
        <v>29</v>
      </c>
      <c r="AT100" s="2">
        <f t="shared" si="121"/>
        <v>6.9047619047619024E-2</v>
      </c>
      <c r="AU100" s="34">
        <f t="shared" si="75"/>
        <v>107.95864390478481</v>
      </c>
      <c r="AV100" s="14">
        <v>102</v>
      </c>
      <c r="AW100">
        <f t="shared" si="109"/>
        <v>0</v>
      </c>
      <c r="AX100">
        <f t="shared" si="122"/>
        <v>0</v>
      </c>
      <c r="AY100" s="35">
        <f t="shared" si="77"/>
        <v>24.525126232267372</v>
      </c>
      <c r="AZ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A100" s="31">
        <f t="shared" si="78"/>
        <v>725</v>
      </c>
      <c r="BB100" s="51">
        <f t="shared" si="123"/>
        <v>0.11183094246490821</v>
      </c>
      <c r="BC100" s="35">
        <f t="shared" si="80"/>
        <v>1733.108920413561</v>
      </c>
      <c r="BD100" s="45">
        <v>2446</v>
      </c>
      <c r="BE100" s="48">
        <f t="shared" si="81"/>
        <v>83</v>
      </c>
      <c r="BF100" s="14">
        <v>9531</v>
      </c>
      <c r="BG100" s="48">
        <f t="shared" si="82"/>
        <v>335</v>
      </c>
      <c r="BH100" s="14">
        <v>6736</v>
      </c>
      <c r="BI100" s="48">
        <f t="shared" si="83"/>
        <v>228</v>
      </c>
      <c r="BJ100" s="14">
        <v>2275</v>
      </c>
      <c r="BK100" s="48">
        <f t="shared" si="84"/>
        <v>70</v>
      </c>
      <c r="BL100" s="14">
        <v>434</v>
      </c>
      <c r="BM100" s="48">
        <f t="shared" si="85"/>
        <v>20</v>
      </c>
      <c r="BN100" s="17">
        <v>9</v>
      </c>
      <c r="BO100" s="24">
        <f t="shared" si="86"/>
        <v>1</v>
      </c>
      <c r="BP100" s="17">
        <v>28</v>
      </c>
      <c r="BQ100" s="24">
        <f t="shared" si="87"/>
        <v>1</v>
      </c>
      <c r="BR100" s="17">
        <v>81</v>
      </c>
      <c r="BS100" s="24">
        <f t="shared" si="88"/>
        <v>0</v>
      </c>
      <c r="BT100" s="17">
        <v>215</v>
      </c>
      <c r="BU100" s="24">
        <f t="shared" si="89"/>
        <v>3</v>
      </c>
      <c r="BV100" s="20">
        <v>115</v>
      </c>
      <c r="BW100" s="27">
        <f t="shared" si="90"/>
        <v>6</v>
      </c>
    </row>
    <row r="101" spans="1:75" x14ac:dyDescent="0.2">
      <c r="A101" s="3">
        <v>43998</v>
      </c>
      <c r="B101" s="22">
        <v>43998</v>
      </c>
      <c r="C101" s="10">
        <v>21962</v>
      </c>
      <c r="D101">
        <f t="shared" ref="D101:D135" si="126">IFERROR(C101-C100,"")</f>
        <v>540</v>
      </c>
      <c r="E101" s="10">
        <v>457</v>
      </c>
      <c r="F101">
        <f t="shared" si="125"/>
        <v>9</v>
      </c>
      <c r="G101" s="10">
        <v>13774</v>
      </c>
      <c r="H101">
        <f t="shared" si="117"/>
        <v>8</v>
      </c>
      <c r="I101">
        <f t="shared" si="92"/>
        <v>7731</v>
      </c>
      <c r="J101">
        <f t="shared" si="104"/>
        <v>523</v>
      </c>
      <c r="K101">
        <f t="shared" si="93"/>
        <v>2.0808669520080137E-2</v>
      </c>
      <c r="L101">
        <f t="shared" si="94"/>
        <v>0.62717420999908935</v>
      </c>
      <c r="M101">
        <f t="shared" si="95"/>
        <v>0.3520171204808305</v>
      </c>
      <c r="N101">
        <f t="shared" si="118"/>
        <v>2.4587924597031234E-2</v>
      </c>
      <c r="O101">
        <f t="shared" si="96"/>
        <v>1.9693654266958426E-2</v>
      </c>
      <c r="P101">
        <f t="shared" si="97"/>
        <v>5.8080441411354725E-4</v>
      </c>
      <c r="Q101">
        <f t="shared" si="98"/>
        <v>6.7649721898848797E-2</v>
      </c>
      <c r="R101">
        <f t="shared" si="99"/>
        <v>5280.5962971868239</v>
      </c>
      <c r="S101">
        <f t="shared" si="100"/>
        <v>109.8821832171195</v>
      </c>
      <c r="T101">
        <f t="shared" si="101"/>
        <v>3311.8538110122627</v>
      </c>
      <c r="U101">
        <f t="shared" si="102"/>
        <v>1858.8603029574417</v>
      </c>
      <c r="V101" s="12">
        <v>95299</v>
      </c>
      <c r="W101" s="1">
        <f t="shared" si="105"/>
        <v>1653</v>
      </c>
      <c r="X101" s="1">
        <f t="shared" si="63"/>
        <v>-356</v>
      </c>
      <c r="Y101" s="34">
        <f t="shared" si="64"/>
        <v>22913.921615773022</v>
      </c>
      <c r="Z101" s="14">
        <v>70633</v>
      </c>
      <c r="AA101" s="2">
        <f t="shared" si="110"/>
        <v>1105</v>
      </c>
      <c r="AB101" s="29">
        <f t="shared" si="65"/>
        <v>0.74117252017334911</v>
      </c>
      <c r="AC101" s="32">
        <f t="shared" si="66"/>
        <v>-143</v>
      </c>
      <c r="AD101" s="1">
        <f t="shared" si="106"/>
        <v>24666</v>
      </c>
      <c r="AE101" s="1">
        <f t="shared" si="111"/>
        <v>548</v>
      </c>
      <c r="AF101" s="29">
        <f t="shared" si="67"/>
        <v>0.25882747982665083</v>
      </c>
      <c r="AG101" s="32">
        <f t="shared" si="68"/>
        <v>-213</v>
      </c>
      <c r="AH101" s="34">
        <f t="shared" si="119"/>
        <v>0.33151845130066548</v>
      </c>
      <c r="AI101" s="34">
        <f t="shared" si="70"/>
        <v>5930.7525847559509</v>
      </c>
      <c r="AJ101" s="14">
        <v>6325</v>
      </c>
      <c r="AK101" s="2">
        <f t="shared" si="112"/>
        <v>501</v>
      </c>
      <c r="AL101" s="2">
        <f t="shared" si="120"/>
        <v>8.6023351648351731E-2</v>
      </c>
      <c r="AM101" s="34">
        <f t="shared" si="72"/>
        <v>1520.798268814619</v>
      </c>
      <c r="AN101" s="14">
        <v>813</v>
      </c>
      <c r="AO101" s="2">
        <f t="shared" si="113"/>
        <v>-20</v>
      </c>
      <c r="AP101" s="2">
        <f t="shared" si="107"/>
        <v>-2.4009603841536609E-2</v>
      </c>
      <c r="AQ101" s="34">
        <f t="shared" si="73"/>
        <v>195.47968261601346</v>
      </c>
      <c r="AR101" s="14">
        <v>486</v>
      </c>
      <c r="AS101" s="2">
        <f t="shared" si="108"/>
        <v>37</v>
      </c>
      <c r="AT101" s="2">
        <f t="shared" si="121"/>
        <v>8.2405345211581382E-2</v>
      </c>
      <c r="AU101" s="34">
        <f t="shared" si="75"/>
        <v>116.85501322433278</v>
      </c>
      <c r="AV101" s="14">
        <v>107</v>
      </c>
      <c r="AW101">
        <f t="shared" si="109"/>
        <v>5</v>
      </c>
      <c r="AX101">
        <f t="shared" si="122"/>
        <v>4.9019607843137303E-2</v>
      </c>
      <c r="AY101" s="35">
        <f t="shared" si="77"/>
        <v>25.727338302476557</v>
      </c>
      <c r="AZ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A101" s="31">
        <f t="shared" si="78"/>
        <v>523</v>
      </c>
      <c r="BB101" s="51">
        <f t="shared" si="123"/>
        <v>7.2558268590455111E-2</v>
      </c>
      <c r="BC101" s="35">
        <f t="shared" si="80"/>
        <v>1858.8603029574417</v>
      </c>
      <c r="BD101" s="45">
        <v>2527</v>
      </c>
      <c r="BE101" s="48">
        <f t="shared" si="81"/>
        <v>81</v>
      </c>
      <c r="BF101" s="14">
        <v>9768</v>
      </c>
      <c r="BG101" s="48">
        <f t="shared" si="82"/>
        <v>237</v>
      </c>
      <c r="BH101" s="14">
        <v>6887</v>
      </c>
      <c r="BI101" s="48">
        <f t="shared" si="83"/>
        <v>151</v>
      </c>
      <c r="BJ101" s="14">
        <v>2332</v>
      </c>
      <c r="BK101" s="48">
        <f t="shared" si="84"/>
        <v>57</v>
      </c>
      <c r="BL101" s="14">
        <v>448</v>
      </c>
      <c r="BM101" s="48">
        <f t="shared" si="85"/>
        <v>14</v>
      </c>
      <c r="BN101" s="17">
        <v>9</v>
      </c>
      <c r="BO101" s="24">
        <f t="shared" si="86"/>
        <v>0</v>
      </c>
      <c r="BP101" s="17">
        <v>28</v>
      </c>
      <c r="BQ101" s="24">
        <f t="shared" si="87"/>
        <v>0</v>
      </c>
      <c r="BR101" s="17">
        <v>84</v>
      </c>
      <c r="BS101" s="24">
        <f t="shared" si="88"/>
        <v>3</v>
      </c>
      <c r="BT101" s="17">
        <v>219</v>
      </c>
      <c r="BU101" s="24">
        <f t="shared" si="89"/>
        <v>4</v>
      </c>
      <c r="BV101" s="20">
        <v>117</v>
      </c>
      <c r="BW101" s="27">
        <f t="shared" si="90"/>
        <v>2</v>
      </c>
    </row>
    <row r="102" spans="1:75" x14ac:dyDescent="0.2">
      <c r="A102" s="3">
        <v>43999</v>
      </c>
      <c r="B102" s="22">
        <v>43999</v>
      </c>
      <c r="C102" s="10">
        <v>22597</v>
      </c>
      <c r="D102">
        <f t="shared" si="126"/>
        <v>635</v>
      </c>
      <c r="E102" s="10">
        <v>470</v>
      </c>
      <c r="F102">
        <f t="shared" si="125"/>
        <v>13</v>
      </c>
      <c r="G102" s="10">
        <v>13774</v>
      </c>
      <c r="H102">
        <f t="shared" si="117"/>
        <v>0</v>
      </c>
      <c r="I102">
        <f t="shared" si="92"/>
        <v>8353</v>
      </c>
      <c r="J102">
        <f t="shared" si="104"/>
        <v>622</v>
      </c>
      <c r="K102">
        <f t="shared" si="93"/>
        <v>2.0799221135548968E-2</v>
      </c>
      <c r="L102">
        <f t="shared" si="94"/>
        <v>0.60954994025755627</v>
      </c>
      <c r="M102">
        <f t="shared" si="95"/>
        <v>0.36965083860689474</v>
      </c>
      <c r="N102">
        <f t="shared" si="118"/>
        <v>2.8101075363986368E-2</v>
      </c>
      <c r="O102">
        <f t="shared" si="96"/>
        <v>2.7659574468085105E-2</v>
      </c>
      <c r="P102">
        <f t="shared" si="97"/>
        <v>0</v>
      </c>
      <c r="Q102">
        <f t="shared" si="98"/>
        <v>7.4464264336166652E-2</v>
      </c>
      <c r="R102">
        <f t="shared" si="99"/>
        <v>5433.2772301033901</v>
      </c>
      <c r="S102">
        <f t="shared" si="100"/>
        <v>113.00793459966339</v>
      </c>
      <c r="T102">
        <f t="shared" si="101"/>
        <v>3311.8538110122627</v>
      </c>
      <c r="U102">
        <f t="shared" si="102"/>
        <v>2008.4154844914644</v>
      </c>
      <c r="V102" s="12">
        <v>97402</v>
      </c>
      <c r="W102" s="1">
        <f t="shared" si="105"/>
        <v>2103</v>
      </c>
      <c r="X102" s="1">
        <f t="shared" si="63"/>
        <v>450</v>
      </c>
      <c r="Y102" s="34">
        <f t="shared" si="64"/>
        <v>23419.572012503006</v>
      </c>
      <c r="Z102" s="14">
        <v>72084</v>
      </c>
      <c r="AA102" s="2">
        <f t="shared" si="110"/>
        <v>1451</v>
      </c>
      <c r="AB102" s="29">
        <f t="shared" si="65"/>
        <v>0.74006693907722632</v>
      </c>
      <c r="AC102" s="32">
        <f t="shared" si="66"/>
        <v>346</v>
      </c>
      <c r="AD102" s="1">
        <f t="shared" si="106"/>
        <v>25318</v>
      </c>
      <c r="AE102" s="1">
        <f t="shared" si="111"/>
        <v>652</v>
      </c>
      <c r="AF102" s="29">
        <f t="shared" si="67"/>
        <v>0.25993306092277368</v>
      </c>
      <c r="AG102" s="32">
        <f t="shared" si="68"/>
        <v>104</v>
      </c>
      <c r="AH102" s="34">
        <f t="shared" si="119"/>
        <v>0.31003328578221589</v>
      </c>
      <c r="AI102" s="34">
        <f t="shared" si="70"/>
        <v>6087.5210387112293</v>
      </c>
      <c r="AJ102" s="14">
        <v>6987</v>
      </c>
      <c r="AK102" s="2">
        <f t="shared" si="112"/>
        <v>662</v>
      </c>
      <c r="AL102" s="2">
        <f t="shared" si="120"/>
        <v>0.10466403162055338</v>
      </c>
      <c r="AM102" s="34">
        <f t="shared" si="72"/>
        <v>1679.9711469103152</v>
      </c>
      <c r="AN102" s="14">
        <v>773</v>
      </c>
      <c r="AO102" s="2">
        <f t="shared" si="113"/>
        <v>-40</v>
      </c>
      <c r="AP102" s="2">
        <f t="shared" si="107"/>
        <v>-4.9200492004920049E-2</v>
      </c>
      <c r="AQ102" s="34">
        <f t="shared" si="73"/>
        <v>185.86198605434001</v>
      </c>
      <c r="AR102" s="14">
        <v>484</v>
      </c>
      <c r="AS102" s="2">
        <f t="shared" si="108"/>
        <v>-2</v>
      </c>
      <c r="AT102" s="2">
        <f t="shared" si="121"/>
        <v>-4.1152263374485409E-3</v>
      </c>
      <c r="AU102" s="34">
        <f t="shared" si="75"/>
        <v>116.37412839624911</v>
      </c>
      <c r="AV102" s="14">
        <v>109</v>
      </c>
      <c r="AW102">
        <f t="shared" si="109"/>
        <v>2</v>
      </c>
      <c r="AX102">
        <f t="shared" si="122"/>
        <v>1.8691588785046731E-2</v>
      </c>
      <c r="AY102" s="35">
        <f t="shared" si="77"/>
        <v>26.208223130560231</v>
      </c>
      <c r="AZ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A102" s="31">
        <f t="shared" si="78"/>
        <v>622</v>
      </c>
      <c r="BB102" s="51">
        <f t="shared" si="123"/>
        <v>8.0455309791747531E-2</v>
      </c>
      <c r="BC102" s="35">
        <f t="shared" si="80"/>
        <v>2008.4154844914644</v>
      </c>
      <c r="BD102" s="45">
        <v>2635</v>
      </c>
      <c r="BE102" s="48">
        <f t="shared" si="81"/>
        <v>108</v>
      </c>
      <c r="BF102" s="14">
        <v>10037</v>
      </c>
      <c r="BG102" s="48">
        <f t="shared" si="82"/>
        <v>269</v>
      </c>
      <c r="BH102" s="14">
        <v>7076</v>
      </c>
      <c r="BI102" s="48">
        <f t="shared" si="83"/>
        <v>189</v>
      </c>
      <c r="BJ102" s="14">
        <v>2390</v>
      </c>
      <c r="BK102" s="48">
        <f t="shared" si="84"/>
        <v>58</v>
      </c>
      <c r="BL102" s="14">
        <v>459</v>
      </c>
      <c r="BM102" s="48">
        <f t="shared" si="85"/>
        <v>11</v>
      </c>
      <c r="BN102" s="17">
        <v>9</v>
      </c>
      <c r="BO102" s="24">
        <f t="shared" si="86"/>
        <v>0</v>
      </c>
      <c r="BP102" s="17">
        <v>28</v>
      </c>
      <c r="BQ102" s="24">
        <f t="shared" si="87"/>
        <v>0</v>
      </c>
      <c r="BR102" s="17">
        <v>88</v>
      </c>
      <c r="BS102" s="24">
        <f t="shared" si="88"/>
        <v>4</v>
      </c>
      <c r="BT102" s="17">
        <v>221</v>
      </c>
      <c r="BU102" s="24">
        <f t="shared" si="89"/>
        <v>2</v>
      </c>
      <c r="BV102" s="20">
        <v>124</v>
      </c>
      <c r="BW102" s="27">
        <f t="shared" si="90"/>
        <v>7</v>
      </c>
    </row>
    <row r="103" spans="1:75" x14ac:dyDescent="0.2">
      <c r="A103" s="3">
        <v>44000</v>
      </c>
      <c r="B103" s="22">
        <v>44000</v>
      </c>
      <c r="C103" s="10">
        <v>23351</v>
      </c>
      <c r="D103">
        <f t="shared" si="126"/>
        <v>754</v>
      </c>
      <c r="E103" s="10">
        <v>475</v>
      </c>
      <c r="F103">
        <f t="shared" si="125"/>
        <v>5</v>
      </c>
      <c r="G103" s="10">
        <v>13782</v>
      </c>
      <c r="H103">
        <f t="shared" si="117"/>
        <v>8</v>
      </c>
      <c r="I103">
        <f t="shared" si="92"/>
        <v>9094</v>
      </c>
      <c r="J103">
        <f t="shared" si="104"/>
        <v>741</v>
      </c>
      <c r="K103">
        <f t="shared" si="93"/>
        <v>2.034174125305126E-2</v>
      </c>
      <c r="L103">
        <f t="shared" si="94"/>
        <v>0.59021026936747889</v>
      </c>
      <c r="M103">
        <f t="shared" si="95"/>
        <v>0.38944798937946984</v>
      </c>
      <c r="N103">
        <f t="shared" si="118"/>
        <v>3.2289837694317161E-2</v>
      </c>
      <c r="O103">
        <f t="shared" si="96"/>
        <v>1.0526315789473684E-2</v>
      </c>
      <c r="P103">
        <f t="shared" si="97"/>
        <v>5.8046727615730664E-4</v>
      </c>
      <c r="Q103">
        <f t="shared" si="98"/>
        <v>8.1482296019353417E-2</v>
      </c>
      <c r="R103">
        <f t="shared" si="99"/>
        <v>5614.5708102909357</v>
      </c>
      <c r="S103">
        <f t="shared" si="100"/>
        <v>114.21014666987257</v>
      </c>
      <c r="T103">
        <f t="shared" si="101"/>
        <v>3313.7773503245976</v>
      </c>
      <c r="U103">
        <f t="shared" si="102"/>
        <v>2186.5833132964658</v>
      </c>
      <c r="V103" s="13">
        <v>99870</v>
      </c>
      <c r="W103" s="1">
        <f t="shared" si="105"/>
        <v>2468</v>
      </c>
      <c r="X103" s="1">
        <f t="shared" si="63"/>
        <v>365</v>
      </c>
      <c r="Y103" s="34">
        <f t="shared" si="64"/>
        <v>24012.98389035826</v>
      </c>
      <c r="Z103" s="15">
        <v>73779</v>
      </c>
      <c r="AA103" s="2">
        <f t="shared" si="110"/>
        <v>1695</v>
      </c>
      <c r="AB103" s="29">
        <f t="shared" si="65"/>
        <v>0.7387503754881346</v>
      </c>
      <c r="AC103" s="32">
        <f t="shared" si="66"/>
        <v>244</v>
      </c>
      <c r="AD103" s="1">
        <f t="shared" si="106"/>
        <v>26091</v>
      </c>
      <c r="AE103" s="1">
        <f t="shared" si="111"/>
        <v>773</v>
      </c>
      <c r="AF103" s="29">
        <f t="shared" si="67"/>
        <v>0.26124962451186545</v>
      </c>
      <c r="AG103" s="32">
        <f t="shared" si="68"/>
        <v>121</v>
      </c>
      <c r="AH103" s="34">
        <f t="shared" si="119"/>
        <v>0.31320907617504051</v>
      </c>
      <c r="AI103" s="34">
        <f t="shared" si="70"/>
        <v>6273.3830247655687</v>
      </c>
      <c r="AJ103" s="15">
        <v>7717</v>
      </c>
      <c r="AK103" s="2">
        <f t="shared" si="112"/>
        <v>730</v>
      </c>
      <c r="AL103" s="2">
        <f t="shared" si="120"/>
        <v>0.10447974810362104</v>
      </c>
      <c r="AM103" s="34">
        <f t="shared" si="72"/>
        <v>1855.4941091608562</v>
      </c>
      <c r="AN103" s="15">
        <v>784</v>
      </c>
      <c r="AO103" s="2">
        <f t="shared" si="113"/>
        <v>11</v>
      </c>
      <c r="AP103" s="2">
        <f t="shared" si="107"/>
        <v>1.4230271668822736E-2</v>
      </c>
      <c r="AQ103" s="34">
        <f t="shared" si="73"/>
        <v>188.50685260880019</v>
      </c>
      <c r="AR103" s="15">
        <v>476</v>
      </c>
      <c r="AS103" s="2">
        <f t="shared" si="108"/>
        <v>-8</v>
      </c>
      <c r="AT103" s="2">
        <f t="shared" si="121"/>
        <v>-1.6528925619834656E-2</v>
      </c>
      <c r="AU103" s="34">
        <f t="shared" si="75"/>
        <v>114.45058908391441</v>
      </c>
      <c r="AV103" s="15">
        <v>117</v>
      </c>
      <c r="AW103">
        <f t="shared" si="109"/>
        <v>8</v>
      </c>
      <c r="AX103">
        <f t="shared" si="122"/>
        <v>7.3394495412844041E-2</v>
      </c>
      <c r="AY103" s="35">
        <f t="shared" si="77"/>
        <v>28.131762442894928</v>
      </c>
      <c r="AZ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A103" s="31">
        <f t="shared" si="78"/>
        <v>741</v>
      </c>
      <c r="BB103" s="51">
        <f t="shared" si="123"/>
        <v>8.871064288279662E-2</v>
      </c>
      <c r="BC103" s="35">
        <f t="shared" si="80"/>
        <v>2186.5833132964658</v>
      </c>
      <c r="BD103" s="45">
        <v>2726</v>
      </c>
      <c r="BE103" s="48">
        <f t="shared" si="81"/>
        <v>91</v>
      </c>
      <c r="BF103" s="14">
        <v>10380</v>
      </c>
      <c r="BG103" s="48">
        <f t="shared" si="82"/>
        <v>343</v>
      </c>
      <c r="BH103" s="14">
        <v>7316</v>
      </c>
      <c r="BI103" s="48">
        <f t="shared" si="83"/>
        <v>240</v>
      </c>
      <c r="BJ103" s="14">
        <v>2461</v>
      </c>
      <c r="BK103" s="48">
        <f t="shared" si="84"/>
        <v>71</v>
      </c>
      <c r="BL103" s="14">
        <v>468</v>
      </c>
      <c r="BM103" s="48">
        <f t="shared" si="85"/>
        <v>9</v>
      </c>
      <c r="BN103" s="17">
        <v>9</v>
      </c>
      <c r="BO103" s="24">
        <f t="shared" si="86"/>
        <v>0</v>
      </c>
      <c r="BP103" s="17">
        <v>28</v>
      </c>
      <c r="BQ103" s="24">
        <f t="shared" si="87"/>
        <v>0</v>
      </c>
      <c r="BR103" s="17">
        <v>90</v>
      </c>
      <c r="BS103" s="24">
        <f t="shared" si="88"/>
        <v>2</v>
      </c>
      <c r="BT103" s="17">
        <v>223</v>
      </c>
      <c r="BU103" s="24">
        <f t="shared" si="89"/>
        <v>2</v>
      </c>
      <c r="BV103" s="20">
        <v>125</v>
      </c>
      <c r="BW103" s="27">
        <f t="shared" si="90"/>
        <v>1</v>
      </c>
    </row>
    <row r="104" spans="1:75" x14ac:dyDescent="0.2">
      <c r="A104" s="3">
        <v>44001</v>
      </c>
      <c r="B104" s="22">
        <v>44001</v>
      </c>
      <c r="C104" s="10">
        <v>24274</v>
      </c>
      <c r="D104">
        <f t="shared" si="126"/>
        <v>923</v>
      </c>
      <c r="E104" s="10">
        <v>485</v>
      </c>
      <c r="F104">
        <f t="shared" si="125"/>
        <v>10</v>
      </c>
      <c r="G104" s="10">
        <v>14359</v>
      </c>
      <c r="H104">
        <f t="shared" si="117"/>
        <v>577</v>
      </c>
      <c r="I104">
        <f t="shared" si="92"/>
        <v>9430</v>
      </c>
      <c r="J104">
        <f t="shared" si="104"/>
        <v>336</v>
      </c>
      <c r="K104">
        <f t="shared" si="93"/>
        <v>1.9980225755952871E-2</v>
      </c>
      <c r="L104">
        <f t="shared" si="94"/>
        <v>0.5915382714014995</v>
      </c>
      <c r="M104">
        <f t="shared" si="95"/>
        <v>0.38848150284254757</v>
      </c>
      <c r="N104">
        <f t="shared" si="118"/>
        <v>3.8024223448957735E-2</v>
      </c>
      <c r="O104">
        <f t="shared" si="96"/>
        <v>2.0618556701030927E-2</v>
      </c>
      <c r="P104">
        <f t="shared" si="97"/>
        <v>4.0183856814541404E-2</v>
      </c>
      <c r="Q104">
        <f t="shared" si="98"/>
        <v>3.5630965005302224E-2</v>
      </c>
      <c r="R104">
        <f t="shared" si="99"/>
        <v>5836.499158451551</v>
      </c>
      <c r="S104">
        <f t="shared" si="100"/>
        <v>116.61457081029094</v>
      </c>
      <c r="T104">
        <f t="shared" si="101"/>
        <v>3452.5126232267376</v>
      </c>
      <c r="U104">
        <f t="shared" si="102"/>
        <v>2267.3719644145226</v>
      </c>
      <c r="V104" s="13">
        <v>102703</v>
      </c>
      <c r="W104" s="1">
        <f t="shared" si="105"/>
        <v>2833</v>
      </c>
      <c r="X104" s="1">
        <f t="shared" si="63"/>
        <v>365</v>
      </c>
      <c r="Y104" s="34">
        <f t="shared" si="64"/>
        <v>24694.157249338783</v>
      </c>
      <c r="Z104" s="15">
        <v>75676</v>
      </c>
      <c r="AA104" s="2">
        <f t="shared" si="110"/>
        <v>1897</v>
      </c>
      <c r="AB104" s="29">
        <f t="shared" si="65"/>
        <v>0.73684313019093894</v>
      </c>
      <c r="AC104" s="32">
        <f t="shared" si="66"/>
        <v>202</v>
      </c>
      <c r="AD104" s="1">
        <f t="shared" si="106"/>
        <v>27027</v>
      </c>
      <c r="AE104" s="1">
        <f t="shared" si="111"/>
        <v>936</v>
      </c>
      <c r="AF104" s="29">
        <f t="shared" si="67"/>
        <v>0.26315686980906106</v>
      </c>
      <c r="AG104" s="32">
        <f t="shared" si="68"/>
        <v>163</v>
      </c>
      <c r="AH104" s="34">
        <f t="shared" si="119"/>
        <v>0.33039181080127072</v>
      </c>
      <c r="AI104" s="34">
        <f t="shared" si="70"/>
        <v>6498.437124308728</v>
      </c>
      <c r="AJ104" s="15">
        <v>8056</v>
      </c>
      <c r="AK104" s="2">
        <f t="shared" si="112"/>
        <v>339</v>
      </c>
      <c r="AL104" s="2">
        <f t="shared" si="120"/>
        <v>4.3928987948684828E-2</v>
      </c>
      <c r="AM104" s="34">
        <f t="shared" si="72"/>
        <v>1937.0040875210389</v>
      </c>
      <c r="AN104" s="15">
        <v>748</v>
      </c>
      <c r="AO104" s="2">
        <f t="shared" si="113"/>
        <v>-36</v>
      </c>
      <c r="AP104" s="2">
        <f t="shared" si="107"/>
        <v>-4.5918367346938771E-2</v>
      </c>
      <c r="AQ104" s="34">
        <f t="shared" si="73"/>
        <v>179.85092570329408</v>
      </c>
      <c r="AR104" s="15">
        <v>503</v>
      </c>
      <c r="AS104" s="2">
        <f t="shared" si="108"/>
        <v>27</v>
      </c>
      <c r="AT104" s="2">
        <f t="shared" si="121"/>
        <v>5.6722689075630273E-2</v>
      </c>
      <c r="AU104" s="34">
        <f t="shared" si="75"/>
        <v>120.94253426304401</v>
      </c>
      <c r="AV104" s="15">
        <v>123</v>
      </c>
      <c r="AW104">
        <f t="shared" si="109"/>
        <v>6</v>
      </c>
      <c r="AX104">
        <f t="shared" si="122"/>
        <v>5.1282051282051322E-2</v>
      </c>
      <c r="AY104" s="35">
        <f t="shared" si="77"/>
        <v>29.57441692714595</v>
      </c>
      <c r="AZ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A104" s="31">
        <f t="shared" si="78"/>
        <v>336</v>
      </c>
      <c r="BB104" s="51">
        <f t="shared" si="123"/>
        <v>3.6947437871123867E-2</v>
      </c>
      <c r="BC104" s="35">
        <f t="shared" si="80"/>
        <v>2267.3719644145226</v>
      </c>
      <c r="BD104" s="45">
        <v>2849</v>
      </c>
      <c r="BE104" s="48">
        <f t="shared" si="81"/>
        <v>123</v>
      </c>
      <c r="BF104" s="14">
        <v>10718</v>
      </c>
      <c r="BG104" s="48">
        <f t="shared" si="82"/>
        <v>338</v>
      </c>
      <c r="BH104" s="14">
        <v>7709</v>
      </c>
      <c r="BI104" s="48">
        <f t="shared" si="83"/>
        <v>393</v>
      </c>
      <c r="BJ104" s="14">
        <v>2520</v>
      </c>
      <c r="BK104" s="48">
        <f t="shared" si="84"/>
        <v>59</v>
      </c>
      <c r="BL104" s="14">
        <v>478</v>
      </c>
      <c r="BM104" s="48">
        <f t="shared" si="85"/>
        <v>10</v>
      </c>
      <c r="BN104" s="17">
        <v>9</v>
      </c>
      <c r="BO104" s="24">
        <f t="shared" si="86"/>
        <v>0</v>
      </c>
      <c r="BP104" s="17">
        <v>28</v>
      </c>
      <c r="BQ104" s="24">
        <f t="shared" si="87"/>
        <v>0</v>
      </c>
      <c r="BR104" s="17">
        <v>95</v>
      </c>
      <c r="BS104" s="24">
        <f t="shared" si="88"/>
        <v>5</v>
      </c>
      <c r="BT104" s="17">
        <v>225</v>
      </c>
      <c r="BU104" s="24">
        <f t="shared" si="89"/>
        <v>2</v>
      </c>
      <c r="BV104" s="20">
        <v>128</v>
      </c>
      <c r="BW104" s="27">
        <f t="shared" si="90"/>
        <v>3</v>
      </c>
    </row>
    <row r="105" spans="1:75" x14ac:dyDescent="0.2">
      <c r="A105" s="3">
        <v>44002</v>
      </c>
      <c r="B105" s="22">
        <v>44002</v>
      </c>
      <c r="C105" s="10">
        <v>25222</v>
      </c>
      <c r="D105">
        <f t="shared" si="126"/>
        <v>948</v>
      </c>
      <c r="E105" s="10">
        <v>493</v>
      </c>
      <c r="F105">
        <f t="shared" si="125"/>
        <v>8</v>
      </c>
      <c r="G105" s="10">
        <v>14359</v>
      </c>
      <c r="H105">
        <f t="shared" si="117"/>
        <v>0</v>
      </c>
      <c r="I105">
        <f t="shared" si="92"/>
        <v>10370</v>
      </c>
      <c r="J105">
        <f t="shared" si="104"/>
        <v>940</v>
      </c>
      <c r="K105">
        <f t="shared" si="93"/>
        <v>1.9546427721830149E-2</v>
      </c>
      <c r="L105">
        <f t="shared" si="94"/>
        <v>0.56930457537070811</v>
      </c>
      <c r="M105">
        <f t="shared" si="95"/>
        <v>0.41114899690746176</v>
      </c>
      <c r="N105">
        <f t="shared" si="118"/>
        <v>3.7586234239949251E-2</v>
      </c>
      <c r="O105">
        <f t="shared" si="96"/>
        <v>1.6227180527383367E-2</v>
      </c>
      <c r="P105">
        <f t="shared" si="97"/>
        <v>0</v>
      </c>
      <c r="Q105">
        <f t="shared" si="98"/>
        <v>9.0646094503375116E-2</v>
      </c>
      <c r="R105">
        <f t="shared" si="99"/>
        <v>6064.4385669632129</v>
      </c>
      <c r="S105">
        <f t="shared" si="100"/>
        <v>118.53811012262564</v>
      </c>
      <c r="T105">
        <f t="shared" si="101"/>
        <v>3452.5126232267376</v>
      </c>
      <c r="U105">
        <f t="shared" si="102"/>
        <v>2493.3878336138496</v>
      </c>
      <c r="V105" s="13">
        <v>105470</v>
      </c>
      <c r="W105" s="1">
        <f t="shared" si="105"/>
        <v>2767</v>
      </c>
      <c r="X105" s="1">
        <f t="shared" si="63"/>
        <v>-66</v>
      </c>
      <c r="Y105" s="34">
        <f t="shared" si="64"/>
        <v>25359.461408992549</v>
      </c>
      <c r="Z105" s="15">
        <v>77494</v>
      </c>
      <c r="AA105" s="2">
        <f t="shared" si="110"/>
        <v>1818</v>
      </c>
      <c r="AB105" s="29">
        <f t="shared" si="65"/>
        <v>0.73474921778704849</v>
      </c>
      <c r="AC105" s="32">
        <f t="shared" si="66"/>
        <v>-79</v>
      </c>
      <c r="AD105" s="1">
        <f t="shared" si="106"/>
        <v>27976</v>
      </c>
      <c r="AE105" s="1">
        <f t="shared" si="111"/>
        <v>949</v>
      </c>
      <c r="AF105" s="29">
        <f t="shared" si="67"/>
        <v>0.26525078221295156</v>
      </c>
      <c r="AG105" s="32">
        <f t="shared" si="68"/>
        <v>13</v>
      </c>
      <c r="AH105" s="34">
        <f t="shared" si="119"/>
        <v>0.34297072641850379</v>
      </c>
      <c r="AI105" s="34">
        <f t="shared" si="70"/>
        <v>6726.6169752344313</v>
      </c>
      <c r="AJ105" s="15">
        <v>9008</v>
      </c>
      <c r="AK105" s="2">
        <f t="shared" si="112"/>
        <v>952</v>
      </c>
      <c r="AL105" s="2">
        <f t="shared" si="120"/>
        <v>0.1181727904667329</v>
      </c>
      <c r="AM105" s="34">
        <f t="shared" si="72"/>
        <v>2165.9052656888675</v>
      </c>
      <c r="AN105" s="15">
        <v>722</v>
      </c>
      <c r="AO105" s="2">
        <f t="shared" si="113"/>
        <v>-26</v>
      </c>
      <c r="AP105" s="2">
        <f t="shared" si="107"/>
        <v>-3.4759358288770081E-2</v>
      </c>
      <c r="AQ105" s="34">
        <f t="shared" si="73"/>
        <v>173.59942293820632</v>
      </c>
      <c r="AR105" s="15">
        <v>519</v>
      </c>
      <c r="AS105" s="2">
        <f t="shared" si="108"/>
        <v>16</v>
      </c>
      <c r="AT105" s="2">
        <f t="shared" si="121"/>
        <v>3.1809145129224614E-2</v>
      </c>
      <c r="AU105" s="34">
        <f t="shared" si="75"/>
        <v>124.7896128877134</v>
      </c>
      <c r="AV105" s="15">
        <v>121</v>
      </c>
      <c r="AW105">
        <f t="shared" si="109"/>
        <v>-2</v>
      </c>
      <c r="AX105">
        <f t="shared" si="122"/>
        <v>-1.6260162601625994E-2</v>
      </c>
      <c r="AY105" s="35">
        <f t="shared" si="77"/>
        <v>29.093532099062276</v>
      </c>
      <c r="AZ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A105" s="31">
        <f t="shared" si="78"/>
        <v>940</v>
      </c>
      <c r="BB105" s="51">
        <f t="shared" si="123"/>
        <v>9.9681866383881212E-2</v>
      </c>
      <c r="BC105" s="35">
        <f t="shared" si="80"/>
        <v>2493.3878336138496</v>
      </c>
      <c r="BD105" s="45">
        <v>3009</v>
      </c>
      <c r="BE105" s="48">
        <f t="shared" si="81"/>
        <v>160</v>
      </c>
      <c r="BF105" s="14">
        <v>11106</v>
      </c>
      <c r="BG105" s="48">
        <f t="shared" si="82"/>
        <v>388</v>
      </c>
      <c r="BH105" s="14">
        <v>8004</v>
      </c>
      <c r="BI105" s="48">
        <f t="shared" si="83"/>
        <v>295</v>
      </c>
      <c r="BJ105" s="14">
        <v>2608</v>
      </c>
      <c r="BK105" s="48">
        <f t="shared" si="84"/>
        <v>88</v>
      </c>
      <c r="BL105" s="14">
        <v>495</v>
      </c>
      <c r="BM105" s="48">
        <f t="shared" si="85"/>
        <v>17</v>
      </c>
      <c r="BN105" s="17">
        <v>9</v>
      </c>
      <c r="BO105" s="24">
        <f t="shared" si="86"/>
        <v>0</v>
      </c>
      <c r="BP105" s="17">
        <v>28</v>
      </c>
      <c r="BQ105" s="24">
        <f t="shared" si="87"/>
        <v>0</v>
      </c>
      <c r="BR105" s="17">
        <v>95</v>
      </c>
      <c r="BS105" s="24">
        <f t="shared" si="88"/>
        <v>0</v>
      </c>
      <c r="BT105" s="17">
        <v>231</v>
      </c>
      <c r="BU105" s="24">
        <f t="shared" si="89"/>
        <v>6</v>
      </c>
      <c r="BV105" s="20">
        <v>130</v>
      </c>
      <c r="BW105" s="27">
        <f t="shared" si="90"/>
        <v>2</v>
      </c>
    </row>
    <row r="106" spans="1:75" x14ac:dyDescent="0.2">
      <c r="A106" s="3">
        <v>44003</v>
      </c>
      <c r="B106" s="22">
        <v>44003</v>
      </c>
      <c r="C106" s="10">
        <v>26030</v>
      </c>
      <c r="D106">
        <f t="shared" si="126"/>
        <v>808</v>
      </c>
      <c r="E106" s="10">
        <v>501</v>
      </c>
      <c r="F106">
        <f t="shared" si="125"/>
        <v>8</v>
      </c>
      <c r="G106" s="10">
        <v>14359</v>
      </c>
      <c r="H106">
        <f t="shared" si="117"/>
        <v>0</v>
      </c>
      <c r="I106">
        <f t="shared" si="92"/>
        <v>11170</v>
      </c>
      <c r="J106">
        <f t="shared" si="104"/>
        <v>800</v>
      </c>
      <c r="K106">
        <f t="shared" si="93"/>
        <v>1.9247022666154436E-2</v>
      </c>
      <c r="L106">
        <f t="shared" si="94"/>
        <v>0.55163273146369574</v>
      </c>
      <c r="M106">
        <f t="shared" si="95"/>
        <v>0.42912024587014985</v>
      </c>
      <c r="N106">
        <f t="shared" si="118"/>
        <v>3.1041106415674223E-2</v>
      </c>
      <c r="O106">
        <f t="shared" si="96"/>
        <v>1.5968063872255488E-2</v>
      </c>
      <c r="P106">
        <f t="shared" si="97"/>
        <v>0</v>
      </c>
      <c r="Q106">
        <f t="shared" si="98"/>
        <v>7.1620411817367946E-2</v>
      </c>
      <c r="R106">
        <f t="shared" si="99"/>
        <v>6258.716037509017</v>
      </c>
      <c r="S106">
        <f t="shared" si="100"/>
        <v>120.46164943496034</v>
      </c>
      <c r="T106">
        <f t="shared" si="101"/>
        <v>3452.5126232267376</v>
      </c>
      <c r="U106">
        <f t="shared" si="102"/>
        <v>2685.7417648473192</v>
      </c>
      <c r="V106" s="13">
        <v>107903</v>
      </c>
      <c r="W106" s="1">
        <f t="shared" si="105"/>
        <v>2433</v>
      </c>
      <c r="X106" s="1">
        <f t="shared" si="63"/>
        <v>-334</v>
      </c>
      <c r="Y106" s="34">
        <f t="shared" si="64"/>
        <v>25944.457802356337</v>
      </c>
      <c r="Z106" s="15">
        <v>79096</v>
      </c>
      <c r="AA106" s="2">
        <f t="shared" si="110"/>
        <v>1602</v>
      </c>
      <c r="AB106" s="29">
        <f t="shared" si="65"/>
        <v>0.73302873877464014</v>
      </c>
      <c r="AC106" s="32">
        <f t="shared" si="66"/>
        <v>-216</v>
      </c>
      <c r="AD106" s="1">
        <f t="shared" si="106"/>
        <v>28807</v>
      </c>
      <c r="AE106" s="1">
        <f t="shared" si="111"/>
        <v>831</v>
      </c>
      <c r="AF106" s="29">
        <f t="shared" si="67"/>
        <v>0.2669712612253598</v>
      </c>
      <c r="AG106" s="32">
        <f t="shared" si="68"/>
        <v>-118</v>
      </c>
      <c r="AH106" s="34">
        <f t="shared" si="119"/>
        <v>0.34155363748458695</v>
      </c>
      <c r="AI106" s="34">
        <f t="shared" si="70"/>
        <v>6926.4246213031984</v>
      </c>
      <c r="AJ106" s="15">
        <v>9708</v>
      </c>
      <c r="AK106" s="2">
        <f t="shared" si="112"/>
        <v>700</v>
      </c>
      <c r="AL106" s="2">
        <f t="shared" si="120"/>
        <v>7.7708703374777865E-2</v>
      </c>
      <c r="AM106" s="34">
        <f t="shared" si="72"/>
        <v>2334.2149555181536</v>
      </c>
      <c r="AN106" s="15">
        <v>738</v>
      </c>
      <c r="AO106" s="2">
        <f t="shared" si="113"/>
        <v>16</v>
      </c>
      <c r="AP106" s="2">
        <f t="shared" si="107"/>
        <v>2.2160664819944609E-2</v>
      </c>
      <c r="AQ106" s="34">
        <f t="shared" si="73"/>
        <v>177.44650156287571</v>
      </c>
      <c r="AR106" s="15">
        <v>595</v>
      </c>
      <c r="AS106" s="2">
        <f t="shared" si="108"/>
        <v>76</v>
      </c>
      <c r="AT106" s="2">
        <f t="shared" si="121"/>
        <v>0.1464354527938343</v>
      </c>
      <c r="AU106" s="34">
        <f t="shared" si="75"/>
        <v>143.06323635489301</v>
      </c>
      <c r="AV106" s="15">
        <v>129</v>
      </c>
      <c r="AW106">
        <f t="shared" si="109"/>
        <v>8</v>
      </c>
      <c r="AX106">
        <f t="shared" si="122"/>
        <v>6.6115702479338845E-2</v>
      </c>
      <c r="AY106" s="35">
        <f t="shared" si="77"/>
        <v>31.017071411396973</v>
      </c>
      <c r="AZ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A106" s="31">
        <f t="shared" si="78"/>
        <v>800</v>
      </c>
      <c r="BB106" s="51">
        <f t="shared" si="123"/>
        <v>7.7145612343297865E-2</v>
      </c>
      <c r="BC106" s="35">
        <f t="shared" si="80"/>
        <v>2685.7417648473192</v>
      </c>
      <c r="BD106" s="45">
        <v>3112</v>
      </c>
      <c r="BE106" s="48">
        <f t="shared" si="81"/>
        <v>103</v>
      </c>
      <c r="BF106" s="14">
        <v>11449</v>
      </c>
      <c r="BG106" s="48">
        <f t="shared" si="82"/>
        <v>343</v>
      </c>
      <c r="BH106" s="14">
        <v>8243</v>
      </c>
      <c r="BI106" s="48">
        <f t="shared" si="83"/>
        <v>239</v>
      </c>
      <c r="BJ106" s="14">
        <v>2707</v>
      </c>
      <c r="BK106" s="48">
        <f t="shared" si="84"/>
        <v>99</v>
      </c>
      <c r="BL106" s="14">
        <v>519</v>
      </c>
      <c r="BM106" s="48">
        <f t="shared" si="85"/>
        <v>24</v>
      </c>
      <c r="BN106" s="17">
        <v>9</v>
      </c>
      <c r="BO106" s="24">
        <f t="shared" si="86"/>
        <v>0</v>
      </c>
      <c r="BP106" s="17">
        <v>28</v>
      </c>
      <c r="BQ106" s="24">
        <f t="shared" si="87"/>
        <v>0</v>
      </c>
      <c r="BR106" s="17">
        <v>95</v>
      </c>
      <c r="BS106" s="24">
        <f t="shared" si="88"/>
        <v>0</v>
      </c>
      <c r="BT106" s="17">
        <v>237</v>
      </c>
      <c r="BU106" s="24">
        <f t="shared" si="89"/>
        <v>6</v>
      </c>
      <c r="BV106" s="20">
        <v>132</v>
      </c>
      <c r="BW106" s="27">
        <f t="shared" si="90"/>
        <v>2</v>
      </c>
    </row>
    <row r="107" spans="1:75" x14ac:dyDescent="0.2">
      <c r="A107" s="3">
        <v>44004</v>
      </c>
      <c r="B107" s="22">
        <v>44004</v>
      </c>
      <c r="C107" s="10">
        <v>26752</v>
      </c>
      <c r="D107">
        <f t="shared" si="126"/>
        <v>722</v>
      </c>
      <c r="E107" s="10">
        <v>521</v>
      </c>
      <c r="F107">
        <f t="shared" si="125"/>
        <v>20</v>
      </c>
      <c r="G107" s="10">
        <v>14664</v>
      </c>
      <c r="H107">
        <f t="shared" si="117"/>
        <v>305</v>
      </c>
      <c r="I107">
        <f t="shared" si="92"/>
        <v>11567</v>
      </c>
      <c r="J107">
        <f t="shared" si="104"/>
        <v>397</v>
      </c>
      <c r="K107">
        <f t="shared" si="93"/>
        <v>1.9475179425837319E-2</v>
      </c>
      <c r="L107">
        <f t="shared" si="94"/>
        <v>0.5481459330143541</v>
      </c>
      <c r="M107">
        <f t="shared" si="95"/>
        <v>0.43237888755980863</v>
      </c>
      <c r="N107">
        <f t="shared" si="118"/>
        <v>2.6988636363636364E-2</v>
      </c>
      <c r="O107">
        <f t="shared" si="96"/>
        <v>3.8387715930902108E-2</v>
      </c>
      <c r="P107">
        <f t="shared" si="97"/>
        <v>2.079923622476814E-2</v>
      </c>
      <c r="Q107">
        <f t="shared" si="98"/>
        <v>3.4321777470389905E-2</v>
      </c>
      <c r="R107">
        <f t="shared" si="99"/>
        <v>6432.3154604472229</v>
      </c>
      <c r="S107">
        <f t="shared" si="100"/>
        <v>125.27049771579708</v>
      </c>
      <c r="T107">
        <f t="shared" si="101"/>
        <v>3525.8475595094978</v>
      </c>
      <c r="U107">
        <f t="shared" si="102"/>
        <v>2781.1974032219287</v>
      </c>
      <c r="V107" s="13">
        <v>109990</v>
      </c>
      <c r="W107" s="1">
        <f t="shared" si="105"/>
        <v>2087</v>
      </c>
      <c r="X107" s="1">
        <f t="shared" si="63"/>
        <v>-346</v>
      </c>
      <c r="Y107" s="34">
        <f t="shared" si="64"/>
        <v>26446.261120461651</v>
      </c>
      <c r="Z107" s="15">
        <v>80449</v>
      </c>
      <c r="AA107" s="2">
        <f t="shared" si="110"/>
        <v>1353</v>
      </c>
      <c r="AB107" s="29">
        <f t="shared" si="65"/>
        <v>0.73142103827620697</v>
      </c>
      <c r="AC107" s="32">
        <f t="shared" si="66"/>
        <v>-249</v>
      </c>
      <c r="AD107" s="1">
        <f t="shared" si="106"/>
        <v>29541</v>
      </c>
      <c r="AE107" s="1">
        <f t="shared" si="111"/>
        <v>734</v>
      </c>
      <c r="AF107" s="29">
        <f t="shared" si="67"/>
        <v>0.26857896172379309</v>
      </c>
      <c r="AG107" s="32">
        <f t="shared" si="68"/>
        <v>-97</v>
      </c>
      <c r="AH107" s="34">
        <f t="shared" si="119"/>
        <v>0.35170100622903688</v>
      </c>
      <c r="AI107" s="34">
        <f t="shared" si="70"/>
        <v>7102.9093532099068</v>
      </c>
      <c r="AJ107" s="15">
        <v>10049</v>
      </c>
      <c r="AK107" s="2">
        <f t="shared" si="112"/>
        <v>341</v>
      </c>
      <c r="AL107" s="2">
        <f t="shared" si="120"/>
        <v>3.5125669550885918E-2</v>
      </c>
      <c r="AM107" s="34">
        <f t="shared" si="72"/>
        <v>2416.2058187064199</v>
      </c>
      <c r="AN107" s="15">
        <v>771</v>
      </c>
      <c r="AO107" s="2">
        <f t="shared" si="113"/>
        <v>33</v>
      </c>
      <c r="AP107" s="2">
        <f t="shared" si="107"/>
        <v>4.471544715447151E-2</v>
      </c>
      <c r="AQ107" s="34">
        <f t="shared" si="73"/>
        <v>185.38110122625633</v>
      </c>
      <c r="AR107" s="15">
        <v>615</v>
      </c>
      <c r="AS107" s="2">
        <f t="shared" si="108"/>
        <v>20</v>
      </c>
      <c r="AT107" s="2">
        <f t="shared" si="121"/>
        <v>3.3613445378151363E-2</v>
      </c>
      <c r="AU107" s="34">
        <f t="shared" si="75"/>
        <v>147.87208463572975</v>
      </c>
      <c r="AV107" s="15">
        <v>132</v>
      </c>
      <c r="AW107">
        <f t="shared" si="109"/>
        <v>3</v>
      </c>
      <c r="AX107">
        <f t="shared" si="122"/>
        <v>2.3255813953488413E-2</v>
      </c>
      <c r="AY107" s="35">
        <f t="shared" si="77"/>
        <v>31.738398653522484</v>
      </c>
      <c r="AZ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A107" s="31">
        <f t="shared" si="78"/>
        <v>397</v>
      </c>
      <c r="BB107" s="51">
        <f t="shared" si="123"/>
        <v>3.5541629364368887E-2</v>
      </c>
      <c r="BC107" s="35">
        <f t="shared" si="80"/>
        <v>2781.1974032219287</v>
      </c>
      <c r="BD107" s="45">
        <v>3215</v>
      </c>
      <c r="BE107" s="48">
        <f t="shared" si="81"/>
        <v>103</v>
      </c>
      <c r="BF107" s="14">
        <v>11731</v>
      </c>
      <c r="BG107" s="48">
        <f t="shared" si="82"/>
        <v>282</v>
      </c>
      <c r="BH107" s="14">
        <v>8475</v>
      </c>
      <c r="BI107" s="48">
        <f t="shared" si="83"/>
        <v>232</v>
      </c>
      <c r="BJ107" s="14">
        <v>2789</v>
      </c>
      <c r="BK107" s="48">
        <f t="shared" si="84"/>
        <v>82</v>
      </c>
      <c r="BL107" s="14">
        <v>542</v>
      </c>
      <c r="BM107" s="48">
        <f t="shared" si="85"/>
        <v>23</v>
      </c>
      <c r="BN107" s="17">
        <v>9</v>
      </c>
      <c r="BO107" s="24">
        <f t="shared" si="86"/>
        <v>0</v>
      </c>
      <c r="BP107" s="17">
        <v>28</v>
      </c>
      <c r="BQ107" s="24">
        <f t="shared" si="87"/>
        <v>0</v>
      </c>
      <c r="BR107" s="17">
        <v>98</v>
      </c>
      <c r="BS107" s="24">
        <f t="shared" si="88"/>
        <v>3</v>
      </c>
      <c r="BT107" s="17">
        <v>248</v>
      </c>
      <c r="BU107" s="24">
        <f t="shared" si="89"/>
        <v>11</v>
      </c>
      <c r="BV107" s="20">
        <v>138</v>
      </c>
      <c r="BW107" s="27">
        <f t="shared" si="90"/>
        <v>6</v>
      </c>
    </row>
    <row r="108" spans="1:75" x14ac:dyDescent="0.2">
      <c r="A108" s="3">
        <v>44005</v>
      </c>
      <c r="B108" s="22">
        <v>44005</v>
      </c>
      <c r="C108" s="10">
        <v>27314</v>
      </c>
      <c r="D108">
        <f t="shared" si="126"/>
        <v>562</v>
      </c>
      <c r="E108" s="10">
        <v>536</v>
      </c>
      <c r="F108">
        <f t="shared" si="125"/>
        <v>15</v>
      </c>
      <c r="G108" s="10">
        <v>14694</v>
      </c>
      <c r="H108">
        <f t="shared" si="117"/>
        <v>30</v>
      </c>
      <c r="I108">
        <f t="shared" si="92"/>
        <v>12084</v>
      </c>
      <c r="J108">
        <f t="shared" si="104"/>
        <v>517</v>
      </c>
      <c r="K108">
        <f t="shared" si="93"/>
        <v>1.9623636230504504E-2</v>
      </c>
      <c r="L108">
        <f t="shared" si="94"/>
        <v>0.53796587830416631</v>
      </c>
      <c r="M108">
        <f t="shared" si="95"/>
        <v>0.44241048546532913</v>
      </c>
      <c r="N108">
        <f t="shared" si="118"/>
        <v>2.0575529032730466E-2</v>
      </c>
      <c r="O108">
        <f t="shared" si="96"/>
        <v>2.7985074626865673E-2</v>
      </c>
      <c r="P108">
        <f t="shared" si="97"/>
        <v>2.0416496529195591E-3</v>
      </c>
      <c r="Q108">
        <f t="shared" si="98"/>
        <v>4.2783846408474012E-2</v>
      </c>
      <c r="R108">
        <f t="shared" si="99"/>
        <v>6567.4440971387357</v>
      </c>
      <c r="S108">
        <f t="shared" si="100"/>
        <v>128.87713392642462</v>
      </c>
      <c r="T108">
        <f t="shared" si="101"/>
        <v>3533.0608319307526</v>
      </c>
      <c r="U108">
        <f t="shared" si="102"/>
        <v>2905.5061312815583</v>
      </c>
      <c r="V108" s="13">
        <v>111735</v>
      </c>
      <c r="W108" s="1">
        <f t="shared" si="105"/>
        <v>1745</v>
      </c>
      <c r="X108" s="1">
        <f t="shared" si="63"/>
        <v>-342</v>
      </c>
      <c r="Y108" s="34">
        <f t="shared" si="64"/>
        <v>26865.833132964657</v>
      </c>
      <c r="Z108" s="15">
        <v>81588</v>
      </c>
      <c r="AA108" s="2">
        <f t="shared" si="110"/>
        <v>1139</v>
      </c>
      <c r="AB108" s="29">
        <f t="shared" si="65"/>
        <v>0.73019197207678888</v>
      </c>
      <c r="AC108" s="32">
        <f t="shared" si="66"/>
        <v>-214</v>
      </c>
      <c r="AD108" s="1">
        <f t="shared" si="106"/>
        <v>30147</v>
      </c>
      <c r="AE108" s="1">
        <f t="shared" si="111"/>
        <v>606</v>
      </c>
      <c r="AF108" s="29">
        <f t="shared" si="67"/>
        <v>0.26980802792321118</v>
      </c>
      <c r="AG108" s="32">
        <f t="shared" si="68"/>
        <v>-128</v>
      </c>
      <c r="AH108" s="34">
        <f t="shared" si="119"/>
        <v>0.34727793696275072</v>
      </c>
      <c r="AI108" s="34">
        <f t="shared" si="70"/>
        <v>7248.6174561192602</v>
      </c>
      <c r="AJ108" s="15">
        <v>10548</v>
      </c>
      <c r="AK108" s="2">
        <f t="shared" si="112"/>
        <v>499</v>
      </c>
      <c r="AL108" s="2">
        <f t="shared" si="120"/>
        <v>4.9656682256941087E-2</v>
      </c>
      <c r="AM108" s="34">
        <f t="shared" si="72"/>
        <v>2536.1865833132965</v>
      </c>
      <c r="AN108" s="15">
        <v>756</v>
      </c>
      <c r="AO108" s="2">
        <f t="shared" si="113"/>
        <v>-15</v>
      </c>
      <c r="AP108" s="2">
        <f t="shared" si="107"/>
        <v>-1.945525291828798E-2</v>
      </c>
      <c r="AQ108" s="34">
        <f t="shared" si="73"/>
        <v>181.77446501562878</v>
      </c>
      <c r="AR108" s="15">
        <v>649</v>
      </c>
      <c r="AS108" s="2">
        <f t="shared" si="108"/>
        <v>34</v>
      </c>
      <c r="AT108" s="2">
        <f t="shared" si="121"/>
        <v>5.5284552845528356E-2</v>
      </c>
      <c r="AU108" s="34">
        <f t="shared" si="75"/>
        <v>156.04712671315221</v>
      </c>
      <c r="AV108" s="15">
        <v>131</v>
      </c>
      <c r="AW108">
        <f t="shared" si="109"/>
        <v>-1</v>
      </c>
      <c r="AX108">
        <f t="shared" si="122"/>
        <v>-7.575757575757569E-3</v>
      </c>
      <c r="AY108" s="35">
        <f t="shared" si="77"/>
        <v>31.497956239480647</v>
      </c>
      <c r="AZ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A108" s="31">
        <f t="shared" si="78"/>
        <v>517</v>
      </c>
      <c r="BB108" s="51">
        <f t="shared" si="123"/>
        <v>4.4696118267484986E-2</v>
      </c>
      <c r="BC108" s="35">
        <f t="shared" si="80"/>
        <v>2905.5061312815583</v>
      </c>
      <c r="BD108" s="45">
        <v>3286</v>
      </c>
      <c r="BE108" s="48">
        <f t="shared" si="81"/>
        <v>71</v>
      </c>
      <c r="BF108" s="14">
        <v>11948</v>
      </c>
      <c r="BG108" s="48">
        <f t="shared" si="82"/>
        <v>217</v>
      </c>
      <c r="BH108" s="14">
        <v>8673</v>
      </c>
      <c r="BI108" s="48">
        <f t="shared" si="83"/>
        <v>198</v>
      </c>
      <c r="BJ108" s="14">
        <v>2848</v>
      </c>
      <c r="BK108" s="48">
        <f t="shared" si="84"/>
        <v>59</v>
      </c>
      <c r="BL108" s="14">
        <v>559</v>
      </c>
      <c r="BM108" s="48">
        <f t="shared" si="85"/>
        <v>17</v>
      </c>
      <c r="BN108" s="17">
        <v>10</v>
      </c>
      <c r="BO108" s="24">
        <f t="shared" si="86"/>
        <v>1</v>
      </c>
      <c r="BP108" s="17">
        <v>29</v>
      </c>
      <c r="BQ108" s="24">
        <f t="shared" si="87"/>
        <v>1</v>
      </c>
      <c r="BR108" s="17">
        <v>102</v>
      </c>
      <c r="BS108" s="24">
        <f t="shared" si="88"/>
        <v>4</v>
      </c>
      <c r="BT108" s="17">
        <v>252</v>
      </c>
      <c r="BU108" s="24">
        <f t="shared" si="89"/>
        <v>4</v>
      </c>
      <c r="BV108" s="20">
        <v>143</v>
      </c>
      <c r="BW108" s="27">
        <f t="shared" si="90"/>
        <v>5</v>
      </c>
    </row>
    <row r="109" spans="1:75" x14ac:dyDescent="0.2">
      <c r="A109" s="3">
        <v>44006</v>
      </c>
      <c r="B109" s="22">
        <v>44006</v>
      </c>
      <c r="C109" s="10">
        <v>28030</v>
      </c>
      <c r="D109">
        <f t="shared" si="126"/>
        <v>716</v>
      </c>
      <c r="E109" s="10">
        <v>547</v>
      </c>
      <c r="F109">
        <f t="shared" si="125"/>
        <v>11</v>
      </c>
      <c r="G109" s="10">
        <v>14794</v>
      </c>
      <c r="H109">
        <f>G109-G108</f>
        <v>100</v>
      </c>
      <c r="I109">
        <f t="shared" si="92"/>
        <v>12689</v>
      </c>
      <c r="J109">
        <f t="shared" si="104"/>
        <v>605</v>
      </c>
      <c r="K109">
        <f t="shared" si="93"/>
        <v>1.9514805565465573E-2</v>
      </c>
      <c r="L109">
        <f t="shared" si="94"/>
        <v>0.52779165180164112</v>
      </c>
      <c r="M109">
        <f t="shared" si="95"/>
        <v>0.45269354263289335</v>
      </c>
      <c r="N109">
        <f t="shared" si="118"/>
        <v>2.5544059935783091E-2</v>
      </c>
      <c r="O109">
        <f t="shared" si="96"/>
        <v>2.0109689213893969E-2</v>
      </c>
      <c r="P109">
        <f t="shared" si="97"/>
        <v>6.7594970934162502E-3</v>
      </c>
      <c r="Q109">
        <f t="shared" si="98"/>
        <v>4.767909212703917E-2</v>
      </c>
      <c r="R109">
        <f t="shared" si="99"/>
        <v>6739.6008655926908</v>
      </c>
      <c r="S109">
        <f t="shared" si="100"/>
        <v>131.52200048088483</v>
      </c>
      <c r="T109">
        <f t="shared" si="101"/>
        <v>3557.1050733349366</v>
      </c>
      <c r="U109">
        <f t="shared" si="102"/>
        <v>3050.9737917768698</v>
      </c>
      <c r="V109" s="13">
        <v>114042</v>
      </c>
      <c r="W109" s="1">
        <f t="shared" si="105"/>
        <v>2307</v>
      </c>
      <c r="X109" s="1">
        <f t="shared" si="63"/>
        <v>562</v>
      </c>
      <c r="Y109" s="34">
        <f t="shared" si="64"/>
        <v>27420.533782159175</v>
      </c>
      <c r="Z109" s="15">
        <v>83167</v>
      </c>
      <c r="AA109" s="2">
        <f t="shared" si="110"/>
        <v>1579</v>
      </c>
      <c r="AB109" s="29">
        <f t="shared" si="65"/>
        <v>0.72926641062064856</v>
      </c>
      <c r="AC109" s="32">
        <f t="shared" si="66"/>
        <v>440</v>
      </c>
      <c r="AD109" s="1">
        <f t="shared" si="106"/>
        <v>30875</v>
      </c>
      <c r="AE109" s="1">
        <f t="shared" si="111"/>
        <v>728</v>
      </c>
      <c r="AF109" s="29">
        <f t="shared" si="67"/>
        <v>0.27073358937935149</v>
      </c>
      <c r="AG109" s="32">
        <f t="shared" si="68"/>
        <v>122</v>
      </c>
      <c r="AH109" s="34">
        <f t="shared" si="119"/>
        <v>0.31556133506718681</v>
      </c>
      <c r="AI109" s="34">
        <f t="shared" si="70"/>
        <v>7423.6595335417169</v>
      </c>
      <c r="AJ109" s="15">
        <v>11135</v>
      </c>
      <c r="AK109" s="2">
        <f t="shared" si="112"/>
        <v>587</v>
      </c>
      <c r="AL109" s="2">
        <f t="shared" si="120"/>
        <v>5.5650360257868847E-2</v>
      </c>
      <c r="AM109" s="34">
        <f t="shared" si="72"/>
        <v>2677.326280355855</v>
      </c>
      <c r="AN109" s="15">
        <v>766</v>
      </c>
      <c r="AO109" s="2">
        <f t="shared" si="113"/>
        <v>10</v>
      </c>
      <c r="AP109" s="2">
        <f t="shared" si="107"/>
        <v>1.3227513227513255E-2</v>
      </c>
      <c r="AQ109" s="34">
        <f t="shared" si="73"/>
        <v>184.17888915604715</v>
      </c>
      <c r="AR109" s="15">
        <v>649</v>
      </c>
      <c r="AS109" s="2">
        <f t="shared" si="108"/>
        <v>0</v>
      </c>
      <c r="AT109" s="2">
        <f t="shared" si="121"/>
        <v>0</v>
      </c>
      <c r="AU109" s="34">
        <f t="shared" si="75"/>
        <v>156.04712671315221</v>
      </c>
      <c r="AV109" s="15">
        <v>130</v>
      </c>
      <c r="AW109">
        <f t="shared" si="109"/>
        <v>-1</v>
      </c>
      <c r="AX109">
        <f t="shared" si="122"/>
        <v>-7.6335877862595547E-3</v>
      </c>
      <c r="AY109" s="35">
        <f t="shared" si="77"/>
        <v>31.25751382543881</v>
      </c>
      <c r="AZ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A109" s="31">
        <f t="shared" si="78"/>
        <v>596</v>
      </c>
      <c r="BB109" s="51">
        <f t="shared" si="123"/>
        <v>4.9321416749420699E-2</v>
      </c>
      <c r="BC109" s="35">
        <f t="shared" si="80"/>
        <v>3048.8098100504931</v>
      </c>
      <c r="BD109" s="45">
        <v>3361</v>
      </c>
      <c r="BE109" s="48">
        <f t="shared" si="81"/>
        <v>75</v>
      </c>
      <c r="BF109" s="14">
        <v>12244</v>
      </c>
      <c r="BG109" s="48">
        <f t="shared" si="82"/>
        <v>296</v>
      </c>
      <c r="BH109" s="14">
        <v>8929</v>
      </c>
      <c r="BI109" s="48">
        <f t="shared" si="83"/>
        <v>256</v>
      </c>
      <c r="BJ109" s="14">
        <v>2918</v>
      </c>
      <c r="BK109" s="48">
        <f t="shared" si="84"/>
        <v>70</v>
      </c>
      <c r="BL109" s="14">
        <v>578</v>
      </c>
      <c r="BM109" s="48">
        <f t="shared" si="85"/>
        <v>19</v>
      </c>
      <c r="BN109" s="17">
        <v>11</v>
      </c>
      <c r="BO109" s="24">
        <f t="shared" si="86"/>
        <v>1</v>
      </c>
      <c r="BP109" s="17">
        <v>32</v>
      </c>
      <c r="BQ109" s="24">
        <f t="shared" si="87"/>
        <v>3</v>
      </c>
      <c r="BR109" s="17">
        <v>106</v>
      </c>
      <c r="BS109" s="24">
        <f t="shared" si="88"/>
        <v>4</v>
      </c>
      <c r="BT109" s="17">
        <v>255</v>
      </c>
      <c r="BU109" s="24">
        <f t="shared" si="89"/>
        <v>3</v>
      </c>
      <c r="BV109" s="20">
        <v>143</v>
      </c>
      <c r="BW109" s="27">
        <f t="shared" si="90"/>
        <v>0</v>
      </c>
    </row>
    <row r="110" spans="1:75" x14ac:dyDescent="0.2">
      <c r="A110" s="3">
        <v>44007</v>
      </c>
      <c r="B110" s="22">
        <v>44007</v>
      </c>
      <c r="C110" s="10">
        <v>29037</v>
      </c>
      <c r="D110">
        <f t="shared" si="126"/>
        <v>1007</v>
      </c>
      <c r="E110" s="10">
        <v>564</v>
      </c>
      <c r="F110">
        <f t="shared" si="125"/>
        <v>17</v>
      </c>
      <c r="G110" s="10">
        <v>14800</v>
      </c>
      <c r="H110">
        <f t="shared" ref="H110:H121" si="127">G110-G109</f>
        <v>6</v>
      </c>
      <c r="I110">
        <f>+IFERROR(C110-E110-G110,"")</f>
        <v>13673</v>
      </c>
      <c r="J110">
        <f t="shared" si="104"/>
        <v>984</v>
      </c>
      <c r="K110">
        <f t="shared" si="93"/>
        <v>1.9423494162620104E-2</v>
      </c>
      <c r="L110">
        <f t="shared" si="94"/>
        <v>0.5096945276715914</v>
      </c>
      <c r="M110">
        <f t="shared" si="95"/>
        <v>0.47088197816578847</v>
      </c>
      <c r="N110">
        <f t="shared" si="118"/>
        <v>3.4679891173330576E-2</v>
      </c>
      <c r="O110">
        <f t="shared" si="96"/>
        <v>3.0141843971631204E-2</v>
      </c>
      <c r="P110">
        <f t="shared" si="97"/>
        <v>4.0540540540540538E-4</v>
      </c>
      <c r="Q110">
        <f t="shared" si="98"/>
        <v>7.1966649601404226E-2</v>
      </c>
      <c r="R110">
        <f t="shared" si="99"/>
        <v>6981.7263765328207</v>
      </c>
      <c r="S110">
        <f t="shared" si="100"/>
        <v>135.60952151959606</v>
      </c>
      <c r="T110">
        <f t="shared" si="101"/>
        <v>3558.5477278191875</v>
      </c>
      <c r="U110">
        <f t="shared" si="102"/>
        <v>3287.5691271940373</v>
      </c>
      <c r="V110" s="13">
        <v>117266</v>
      </c>
      <c r="W110" s="1">
        <f t="shared" si="105"/>
        <v>3224</v>
      </c>
      <c r="X110" s="1">
        <f t="shared" si="63"/>
        <v>917</v>
      </c>
      <c r="Y110" s="34">
        <f t="shared" si="64"/>
        <v>28195.720125030057</v>
      </c>
      <c r="Z110" s="15">
        <v>85384</v>
      </c>
      <c r="AA110" s="2">
        <f t="shared" si="110"/>
        <v>2217</v>
      </c>
      <c r="AB110" s="29">
        <f t="shared" si="65"/>
        <v>0.72812238841607968</v>
      </c>
      <c r="AC110" s="32">
        <f t="shared" si="66"/>
        <v>638</v>
      </c>
      <c r="AD110" s="1">
        <f t="shared" si="106"/>
        <v>31882</v>
      </c>
      <c r="AE110" s="1">
        <f t="shared" si="111"/>
        <v>1007</v>
      </c>
      <c r="AF110" s="29">
        <f t="shared" si="67"/>
        <v>0.27187761158392032</v>
      </c>
      <c r="AG110" s="32">
        <f t="shared" si="68"/>
        <v>279</v>
      </c>
      <c r="AH110" s="34">
        <f t="shared" si="119"/>
        <v>0.31234491315136476</v>
      </c>
      <c r="AI110" s="34">
        <f t="shared" si="70"/>
        <v>7665.7850444818469</v>
      </c>
      <c r="AJ110" s="15">
        <v>12111</v>
      </c>
      <c r="AK110" s="2">
        <f t="shared" si="112"/>
        <v>976</v>
      </c>
      <c r="AL110" s="2">
        <f t="shared" si="120"/>
        <v>8.7651549169285969E-2</v>
      </c>
      <c r="AM110" s="34">
        <f t="shared" si="72"/>
        <v>2911.998076460688</v>
      </c>
      <c r="AN110" s="15">
        <v>736</v>
      </c>
      <c r="AO110" s="2">
        <f t="shared" si="113"/>
        <v>-30</v>
      </c>
      <c r="AP110" s="2">
        <f t="shared" si="107"/>
        <v>-3.9164490861618773E-2</v>
      </c>
      <c r="AQ110" s="34">
        <f t="shared" si="73"/>
        <v>176.96561673479204</v>
      </c>
      <c r="AR110" s="15">
        <v>686</v>
      </c>
      <c r="AS110" s="2">
        <f t="shared" si="108"/>
        <v>37</v>
      </c>
      <c r="AT110" s="2">
        <f t="shared" si="121"/>
        <v>5.7010785824345156E-2</v>
      </c>
      <c r="AU110" s="34">
        <f t="shared" si="75"/>
        <v>164.94349603270018</v>
      </c>
      <c r="AV110" s="15">
        <v>140</v>
      </c>
      <c r="AW110">
        <f t="shared" si="109"/>
        <v>10</v>
      </c>
      <c r="AX110">
        <f t="shared" si="122"/>
        <v>7.6923076923076872E-2</v>
      </c>
      <c r="AY110" s="35">
        <f t="shared" si="77"/>
        <v>33.661937965857177</v>
      </c>
      <c r="AZ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A110" s="31">
        <f t="shared" si="78"/>
        <v>993</v>
      </c>
      <c r="BB110" s="51">
        <f t="shared" si="123"/>
        <v>7.831230283911661E-2</v>
      </c>
      <c r="BC110" s="35">
        <f t="shared" si="80"/>
        <v>3287.5691271940373</v>
      </c>
      <c r="BD110" s="45">
        <v>3477</v>
      </c>
      <c r="BE110" s="48">
        <f t="shared" si="81"/>
        <v>116</v>
      </c>
      <c r="BF110" s="14">
        <v>12732</v>
      </c>
      <c r="BG110" s="48">
        <f t="shared" si="82"/>
        <v>488</v>
      </c>
      <c r="BH110" s="14">
        <v>9228</v>
      </c>
      <c r="BI110" s="48">
        <f t="shared" si="83"/>
        <v>299</v>
      </c>
      <c r="BJ110" s="14">
        <v>3009</v>
      </c>
      <c r="BK110" s="48">
        <f t="shared" si="84"/>
        <v>91</v>
      </c>
      <c r="BL110" s="14">
        <v>591</v>
      </c>
      <c r="BM110" s="48">
        <f t="shared" si="85"/>
        <v>13</v>
      </c>
      <c r="BN110" s="17">
        <v>11</v>
      </c>
      <c r="BO110" s="24">
        <f t="shared" si="86"/>
        <v>0</v>
      </c>
      <c r="BP110" s="17">
        <v>32</v>
      </c>
      <c r="BQ110" s="24">
        <f t="shared" si="87"/>
        <v>0</v>
      </c>
      <c r="BR110" s="17">
        <v>111</v>
      </c>
      <c r="BS110" s="24">
        <f t="shared" si="88"/>
        <v>5</v>
      </c>
      <c r="BT110" s="17">
        <v>263</v>
      </c>
      <c r="BU110" s="24">
        <f t="shared" si="89"/>
        <v>8</v>
      </c>
      <c r="BV110" s="20">
        <v>147</v>
      </c>
      <c r="BW110" s="27">
        <f t="shared" si="90"/>
        <v>4</v>
      </c>
    </row>
    <row r="111" spans="1:75" x14ac:dyDescent="0.2">
      <c r="A111" s="3">
        <v>44008</v>
      </c>
      <c r="B111" s="22">
        <v>44008</v>
      </c>
      <c r="C111" s="10">
        <v>29905</v>
      </c>
      <c r="D111">
        <f t="shared" si="126"/>
        <v>868</v>
      </c>
      <c r="E111" s="10">
        <v>575</v>
      </c>
      <c r="F111">
        <f t="shared" si="125"/>
        <v>11</v>
      </c>
      <c r="G111" s="10">
        <v>15270</v>
      </c>
      <c r="H111">
        <f t="shared" si="127"/>
        <v>470</v>
      </c>
      <c r="I111">
        <f t="shared" ref="I111:I121" si="128">+IFERROR(C111-E111-G111,"")</f>
        <v>14060</v>
      </c>
      <c r="J111">
        <f t="shared" si="104"/>
        <v>387</v>
      </c>
      <c r="K111">
        <f t="shared" si="93"/>
        <v>1.9227553920749037E-2</v>
      </c>
      <c r="L111">
        <f t="shared" si="94"/>
        <v>0.51061695368667448</v>
      </c>
      <c r="M111">
        <f t="shared" si="95"/>
        <v>0.47015549239257648</v>
      </c>
      <c r="N111">
        <f t="shared" si="118"/>
        <v>2.9025246614278549E-2</v>
      </c>
      <c r="O111">
        <f t="shared" si="96"/>
        <v>1.9130434782608695E-2</v>
      </c>
      <c r="P111">
        <f t="shared" si="97"/>
        <v>3.0779305828421741E-2</v>
      </c>
      <c r="Q111">
        <f t="shared" si="98"/>
        <v>2.7524893314366999E-2</v>
      </c>
      <c r="R111">
        <f t="shared" si="99"/>
        <v>7190.4303919211352</v>
      </c>
      <c r="S111">
        <f t="shared" si="100"/>
        <v>138.25438807405627</v>
      </c>
      <c r="T111">
        <f t="shared" si="101"/>
        <v>3671.5556624188507</v>
      </c>
      <c r="U111">
        <f t="shared" si="102"/>
        <v>3380.6203414282281</v>
      </c>
      <c r="V111" s="13">
        <v>120303</v>
      </c>
      <c r="W111" s="1">
        <f t="shared" si="105"/>
        <v>3037</v>
      </c>
      <c r="X111" s="1">
        <f t="shared" si="63"/>
        <v>-187</v>
      </c>
      <c r="Y111" s="34">
        <f t="shared" si="64"/>
        <v>28925.943736475114</v>
      </c>
      <c r="Z111" s="15">
        <v>87545</v>
      </c>
      <c r="AA111" s="2">
        <f t="shared" si="110"/>
        <v>2161</v>
      </c>
      <c r="AB111" s="29">
        <f t="shared" si="65"/>
        <v>0.72770421352750969</v>
      </c>
      <c r="AC111" s="32">
        <f t="shared" si="66"/>
        <v>-56</v>
      </c>
      <c r="AD111" s="1">
        <f t="shared" si="106"/>
        <v>32758</v>
      </c>
      <c r="AE111" s="1">
        <f t="shared" si="111"/>
        <v>876</v>
      </c>
      <c r="AF111" s="29">
        <f t="shared" si="67"/>
        <v>0.27229578647249031</v>
      </c>
      <c r="AG111" s="32">
        <f t="shared" si="68"/>
        <v>-131</v>
      </c>
      <c r="AH111" s="34">
        <f t="shared" si="119"/>
        <v>0.2884425419822193</v>
      </c>
      <c r="AI111" s="34">
        <f t="shared" si="70"/>
        <v>7876.4125991824958</v>
      </c>
      <c r="AJ111" s="15">
        <v>12457</v>
      </c>
      <c r="AK111" s="2">
        <f t="shared" si="112"/>
        <v>346</v>
      </c>
      <c r="AL111" s="2">
        <f t="shared" si="120"/>
        <v>2.8569069441004125E-2</v>
      </c>
      <c r="AM111" s="34">
        <f t="shared" si="72"/>
        <v>2995.1911517191634</v>
      </c>
      <c r="AN111" s="15">
        <v>741</v>
      </c>
      <c r="AO111" s="2">
        <f t="shared" si="113"/>
        <v>5</v>
      </c>
      <c r="AP111" s="2">
        <f t="shared" si="107"/>
        <v>6.7934782608696231E-3</v>
      </c>
      <c r="AQ111" s="34">
        <f t="shared" si="73"/>
        <v>178.16782880500122</v>
      </c>
      <c r="AR111" s="15">
        <v>714</v>
      </c>
      <c r="AS111" s="2">
        <f t="shared" si="108"/>
        <v>28</v>
      </c>
      <c r="AT111" s="2">
        <f t="shared" si="121"/>
        <v>4.081632653061229E-2</v>
      </c>
      <c r="AU111" s="34">
        <f t="shared" si="75"/>
        <v>171.67588362587162</v>
      </c>
      <c r="AV111" s="15">
        <v>148</v>
      </c>
      <c r="AW111">
        <f t="shared" si="109"/>
        <v>8</v>
      </c>
      <c r="AX111">
        <f t="shared" si="122"/>
        <v>5.7142857142857162E-2</v>
      </c>
      <c r="AY111" s="35">
        <f t="shared" si="77"/>
        <v>35.585477278191874</v>
      </c>
      <c r="AZ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A111" s="31">
        <f t="shared" si="78"/>
        <v>387</v>
      </c>
      <c r="BB111" s="51">
        <f t="shared" si="123"/>
        <v>2.830395670299124E-2</v>
      </c>
      <c r="BC111" s="35">
        <f t="shared" si="80"/>
        <v>3380.6203414282281</v>
      </c>
      <c r="BD111" s="45">
        <v>3580</v>
      </c>
      <c r="BE111" s="48">
        <f t="shared" si="81"/>
        <v>103</v>
      </c>
      <c r="BF111" s="14">
        <v>13127</v>
      </c>
      <c r="BG111" s="48">
        <f t="shared" si="82"/>
        <v>395</v>
      </c>
      <c r="BH111" s="14">
        <v>9506</v>
      </c>
      <c r="BI111" s="48">
        <f t="shared" si="83"/>
        <v>278</v>
      </c>
      <c r="BJ111" s="14">
        <v>3088</v>
      </c>
      <c r="BK111" s="48">
        <f t="shared" si="84"/>
        <v>79</v>
      </c>
      <c r="BL111" s="14">
        <v>604</v>
      </c>
      <c r="BM111" s="48">
        <f t="shared" si="85"/>
        <v>13</v>
      </c>
      <c r="BN111" s="17">
        <v>11</v>
      </c>
      <c r="BO111" s="24">
        <f t="shared" si="86"/>
        <v>0</v>
      </c>
      <c r="BP111" s="17">
        <v>33</v>
      </c>
      <c r="BQ111" s="24">
        <f t="shared" si="87"/>
        <v>1</v>
      </c>
      <c r="BR111" s="17">
        <v>112</v>
      </c>
      <c r="BS111" s="24">
        <f t="shared" si="88"/>
        <v>1</v>
      </c>
      <c r="BT111" s="17">
        <v>269</v>
      </c>
      <c r="BU111" s="24">
        <f t="shared" si="89"/>
        <v>6</v>
      </c>
      <c r="BV111" s="20">
        <v>150</v>
      </c>
      <c r="BW111" s="27">
        <f t="shared" si="90"/>
        <v>3</v>
      </c>
    </row>
    <row r="112" spans="1:75" x14ac:dyDescent="0.2">
      <c r="A112" s="3">
        <v>44009</v>
      </c>
      <c r="B112" s="22">
        <v>44009</v>
      </c>
      <c r="C112" s="10">
        <v>30658</v>
      </c>
      <c r="D112">
        <f t="shared" si="126"/>
        <v>753</v>
      </c>
      <c r="E112" s="10">
        <v>592</v>
      </c>
      <c r="F112">
        <f t="shared" si="125"/>
        <v>17</v>
      </c>
      <c r="G112" s="10">
        <v>15370</v>
      </c>
      <c r="H112">
        <f t="shared" si="127"/>
        <v>100</v>
      </c>
      <c r="I112">
        <f t="shared" si="128"/>
        <v>14696</v>
      </c>
      <c r="J112">
        <f t="shared" si="104"/>
        <v>636</v>
      </c>
      <c r="K112">
        <f t="shared" si="93"/>
        <v>1.9309804944875726E-2</v>
      </c>
      <c r="L112">
        <f t="shared" si="94"/>
        <v>0.50133733446408768</v>
      </c>
      <c r="M112">
        <f t="shared" si="95"/>
        <v>0.4793528605910366</v>
      </c>
      <c r="N112">
        <f t="shared" si="118"/>
        <v>2.4561289059951724E-2</v>
      </c>
      <c r="O112">
        <f t="shared" si="96"/>
        <v>2.8716216216216218E-2</v>
      </c>
      <c r="P112">
        <f t="shared" si="97"/>
        <v>6.5061808718282366E-3</v>
      </c>
      <c r="Q112">
        <f t="shared" si="98"/>
        <v>4.3277082199237885E-2</v>
      </c>
      <c r="R112">
        <f t="shared" si="99"/>
        <v>7371.4835296946385</v>
      </c>
      <c r="S112">
        <f t="shared" si="100"/>
        <v>142.3419091127675</v>
      </c>
      <c r="T112">
        <f t="shared" si="101"/>
        <v>3695.5999038230348</v>
      </c>
      <c r="U112">
        <f t="shared" si="102"/>
        <v>3533.5417167588366</v>
      </c>
      <c r="V112" s="13">
        <v>122668</v>
      </c>
      <c r="W112" s="1">
        <f t="shared" si="105"/>
        <v>2365</v>
      </c>
      <c r="X112" s="1">
        <f t="shared" si="63"/>
        <v>-672</v>
      </c>
      <c r="Y112" s="34">
        <f t="shared" si="64"/>
        <v>29494.590045684061</v>
      </c>
      <c r="Z112" s="15">
        <v>89143</v>
      </c>
      <c r="AA112" s="2">
        <f t="shared" si="110"/>
        <v>1598</v>
      </c>
      <c r="AB112" s="29">
        <f t="shared" si="65"/>
        <v>0.72670134020282384</v>
      </c>
      <c r="AC112" s="32">
        <f t="shared" si="66"/>
        <v>-563</v>
      </c>
      <c r="AD112" s="1">
        <f t="shared" si="106"/>
        <v>33525</v>
      </c>
      <c r="AE112" s="1">
        <f t="shared" si="111"/>
        <v>767</v>
      </c>
      <c r="AF112" s="29">
        <f t="shared" si="67"/>
        <v>0.2732986597971761</v>
      </c>
      <c r="AG112" s="32">
        <f t="shared" si="68"/>
        <v>-109</v>
      </c>
      <c r="AH112" s="34">
        <f t="shared" si="119"/>
        <v>0.32431289640591965</v>
      </c>
      <c r="AI112" s="34">
        <f t="shared" si="70"/>
        <v>8060.8319307525853</v>
      </c>
      <c r="AJ112" s="15">
        <v>13116</v>
      </c>
      <c r="AK112" s="2">
        <f t="shared" si="112"/>
        <v>659</v>
      </c>
      <c r="AL112" s="2">
        <f t="shared" si="120"/>
        <v>5.2901982820903859E-2</v>
      </c>
      <c r="AM112" s="34">
        <f t="shared" si="72"/>
        <v>3153.6427025727339</v>
      </c>
      <c r="AN112" s="15">
        <v>712</v>
      </c>
      <c r="AO112" s="2">
        <f t="shared" si="113"/>
        <v>-29</v>
      </c>
      <c r="AP112" s="2">
        <f t="shared" si="107"/>
        <v>-3.9136302294197067E-2</v>
      </c>
      <c r="AQ112" s="34">
        <f t="shared" si="73"/>
        <v>171.19499879778795</v>
      </c>
      <c r="AR112" s="15">
        <v>727</v>
      </c>
      <c r="AS112" s="2">
        <f t="shared" si="108"/>
        <v>13</v>
      </c>
      <c r="AT112" s="2">
        <f t="shared" si="121"/>
        <v>1.8207282913165201E-2</v>
      </c>
      <c r="AU112" s="34">
        <f t="shared" si="75"/>
        <v>174.8016350084155</v>
      </c>
      <c r="AV112" s="15">
        <v>141</v>
      </c>
      <c r="AW112">
        <f t="shared" si="109"/>
        <v>-7</v>
      </c>
      <c r="AX112">
        <f t="shared" si="122"/>
        <v>-4.7297297297297258E-2</v>
      </c>
      <c r="AY112" s="35">
        <f t="shared" si="77"/>
        <v>33.902380379899014</v>
      </c>
      <c r="AZ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A112" s="31">
        <f t="shared" si="78"/>
        <v>636</v>
      </c>
      <c r="BB112" s="51">
        <f t="shared" si="123"/>
        <v>4.523470839260324E-2</v>
      </c>
      <c r="BC112" s="35">
        <f t="shared" si="80"/>
        <v>3533.5417167588366</v>
      </c>
      <c r="BD112" s="45">
        <v>3670</v>
      </c>
      <c r="BE112" s="48">
        <f t="shared" si="81"/>
        <v>90</v>
      </c>
      <c r="BF112" s="14">
        <v>13461</v>
      </c>
      <c r="BG112" s="48">
        <f t="shared" si="82"/>
        <v>334</v>
      </c>
      <c r="BH112" s="14">
        <v>9747</v>
      </c>
      <c r="BI112" s="48">
        <f t="shared" si="83"/>
        <v>241</v>
      </c>
      <c r="BJ112" s="14">
        <v>3159</v>
      </c>
      <c r="BK112" s="48">
        <f t="shared" si="84"/>
        <v>71</v>
      </c>
      <c r="BL112" s="14">
        <v>621</v>
      </c>
      <c r="BM112" s="48">
        <f t="shared" si="85"/>
        <v>17</v>
      </c>
      <c r="BN112" s="17">
        <v>11</v>
      </c>
      <c r="BO112" s="24">
        <f t="shared" si="86"/>
        <v>0</v>
      </c>
      <c r="BP112" s="17">
        <v>33</v>
      </c>
      <c r="BQ112" s="24">
        <f t="shared" si="87"/>
        <v>0</v>
      </c>
      <c r="BR112" s="17">
        <v>116</v>
      </c>
      <c r="BS112" s="24">
        <f t="shared" si="88"/>
        <v>4</v>
      </c>
      <c r="BT112" s="17">
        <v>279</v>
      </c>
      <c r="BU112" s="24">
        <f t="shared" si="89"/>
        <v>10</v>
      </c>
      <c r="BV112" s="20">
        <v>153</v>
      </c>
      <c r="BW112" s="27">
        <f t="shared" si="90"/>
        <v>3</v>
      </c>
    </row>
    <row r="113" spans="1:75" x14ac:dyDescent="0.2">
      <c r="A113" s="3">
        <v>44010</v>
      </c>
      <c r="B113" s="22">
        <v>44010</v>
      </c>
      <c r="C113" s="10">
        <v>31686</v>
      </c>
      <c r="D113">
        <f t="shared" si="126"/>
        <v>1028</v>
      </c>
      <c r="E113" s="10">
        <v>604</v>
      </c>
      <c r="F113">
        <f t="shared" si="125"/>
        <v>12</v>
      </c>
      <c r="G113" s="10">
        <v>15470</v>
      </c>
      <c r="H113">
        <f t="shared" si="127"/>
        <v>100</v>
      </c>
      <c r="I113">
        <f t="shared" si="128"/>
        <v>15612</v>
      </c>
      <c r="J113">
        <f t="shared" si="104"/>
        <v>916</v>
      </c>
      <c r="K113">
        <f t="shared" si="93"/>
        <v>1.906204632960929E-2</v>
      </c>
      <c r="L113">
        <f t="shared" si="94"/>
        <v>0.48822823960108563</v>
      </c>
      <c r="M113">
        <f t="shared" si="95"/>
        <v>0.49270971406930508</v>
      </c>
      <c r="N113">
        <f t="shared" si="118"/>
        <v>3.2443350375560183E-2</v>
      </c>
      <c r="O113">
        <f t="shared" si="96"/>
        <v>1.9867549668874173E-2</v>
      </c>
      <c r="P113">
        <f t="shared" si="97"/>
        <v>6.4641241111829343E-3</v>
      </c>
      <c r="Q113">
        <f t="shared" si="98"/>
        <v>5.867281578273123E-2</v>
      </c>
      <c r="R113">
        <f t="shared" si="99"/>
        <v>7618.6583313296469</v>
      </c>
      <c r="S113">
        <f t="shared" si="100"/>
        <v>145.22721808126954</v>
      </c>
      <c r="T113">
        <f t="shared" si="101"/>
        <v>3719.6441452272184</v>
      </c>
      <c r="U113">
        <f t="shared" si="102"/>
        <v>3753.7869680211593</v>
      </c>
      <c r="V113" s="13">
        <v>125570</v>
      </c>
      <c r="W113" s="1">
        <f t="shared" si="105"/>
        <v>2902</v>
      </c>
      <c r="X113" s="1">
        <f t="shared" si="63"/>
        <v>537</v>
      </c>
      <c r="Y113" s="34">
        <f t="shared" si="64"/>
        <v>30192.353931233472</v>
      </c>
      <c r="Z113" s="15">
        <v>91023</v>
      </c>
      <c r="AA113" s="2">
        <f t="shared" si="110"/>
        <v>1880</v>
      </c>
      <c r="AB113" s="29">
        <f t="shared" si="65"/>
        <v>0.72487855379469623</v>
      </c>
      <c r="AC113" s="32">
        <f t="shared" si="66"/>
        <v>282</v>
      </c>
      <c r="AD113" s="1">
        <f t="shared" si="106"/>
        <v>34547</v>
      </c>
      <c r="AE113" s="1">
        <f t="shared" si="111"/>
        <v>1022</v>
      </c>
      <c r="AF113" s="29">
        <f t="shared" si="67"/>
        <v>0.27512144620530382</v>
      </c>
      <c r="AG113" s="32">
        <f t="shared" si="68"/>
        <v>255</v>
      </c>
      <c r="AH113" s="34">
        <f t="shared" si="119"/>
        <v>0.352170916609235</v>
      </c>
      <c r="AI113" s="34">
        <f t="shared" si="70"/>
        <v>8306.564077903342</v>
      </c>
      <c r="AJ113" s="15">
        <v>13996</v>
      </c>
      <c r="AK113" s="2">
        <f t="shared" si="112"/>
        <v>880</v>
      </c>
      <c r="AL113" s="2">
        <f t="shared" si="120"/>
        <v>6.7093626105519943E-2</v>
      </c>
      <c r="AM113" s="34">
        <f t="shared" si="72"/>
        <v>3365.2320269295506</v>
      </c>
      <c r="AN113" s="15">
        <v>764</v>
      </c>
      <c r="AO113" s="2">
        <f t="shared" si="113"/>
        <v>52</v>
      </c>
      <c r="AP113" s="2">
        <f t="shared" si="107"/>
        <v>7.3033707865168607E-2</v>
      </c>
      <c r="AQ113" s="34">
        <f t="shared" si="73"/>
        <v>183.69800432796347</v>
      </c>
      <c r="AR113" s="15">
        <v>712</v>
      </c>
      <c r="AS113" s="2">
        <f t="shared" si="108"/>
        <v>-15</v>
      </c>
      <c r="AT113" s="2">
        <f t="shared" si="121"/>
        <v>-2.063273727647863E-2</v>
      </c>
      <c r="AU113" s="34">
        <f t="shared" si="75"/>
        <v>171.19499879778795</v>
      </c>
      <c r="AV113" s="15">
        <v>140</v>
      </c>
      <c r="AW113">
        <f t="shared" si="109"/>
        <v>-1</v>
      </c>
      <c r="AX113">
        <f t="shared" si="122"/>
        <v>-7.0921985815602939E-3</v>
      </c>
      <c r="AY113" s="35">
        <f t="shared" si="77"/>
        <v>33.661937965857177</v>
      </c>
      <c r="AZ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A113" s="31">
        <f t="shared" si="78"/>
        <v>916</v>
      </c>
      <c r="BB113" s="51">
        <f t="shared" si="123"/>
        <v>6.2329885683179098E-2</v>
      </c>
      <c r="BC113" s="35">
        <f t="shared" si="80"/>
        <v>3753.7869680211593</v>
      </c>
      <c r="BD113" s="45">
        <v>3808</v>
      </c>
      <c r="BE113" s="48">
        <f t="shared" si="81"/>
        <v>138</v>
      </c>
      <c r="BF113" s="14">
        <v>13911</v>
      </c>
      <c r="BG113" s="48">
        <f t="shared" si="82"/>
        <v>450</v>
      </c>
      <c r="BH113" s="14">
        <v>10051</v>
      </c>
      <c r="BI113" s="48">
        <f t="shared" si="83"/>
        <v>304</v>
      </c>
      <c r="BJ113" s="14">
        <v>3270</v>
      </c>
      <c r="BK113" s="48">
        <f t="shared" si="84"/>
        <v>111</v>
      </c>
      <c r="BL113" s="14">
        <v>646</v>
      </c>
      <c r="BM113" s="48">
        <f t="shared" si="85"/>
        <v>25</v>
      </c>
      <c r="BN113" s="17">
        <v>12</v>
      </c>
      <c r="BO113" s="24">
        <f t="shared" si="86"/>
        <v>1</v>
      </c>
      <c r="BP113" s="17">
        <v>35</v>
      </c>
      <c r="BQ113" s="24">
        <f t="shared" si="87"/>
        <v>2</v>
      </c>
      <c r="BR113" s="17">
        <v>117</v>
      </c>
      <c r="BS113" s="24">
        <f t="shared" si="88"/>
        <v>1</v>
      </c>
      <c r="BT113" s="17">
        <v>282</v>
      </c>
      <c r="BU113" s="24">
        <f t="shared" si="89"/>
        <v>3</v>
      </c>
      <c r="BV113" s="20">
        <v>158</v>
      </c>
      <c r="BW113" s="27">
        <f t="shared" si="90"/>
        <v>5</v>
      </c>
    </row>
    <row r="114" spans="1:75" x14ac:dyDescent="0.2">
      <c r="A114" s="3">
        <v>44011</v>
      </c>
      <c r="B114" s="22">
        <v>44011</v>
      </c>
      <c r="C114" s="10">
        <v>32785</v>
      </c>
      <c r="D114">
        <f t="shared" si="126"/>
        <v>1099</v>
      </c>
      <c r="E114" s="10">
        <v>620</v>
      </c>
      <c r="F114">
        <f t="shared" si="125"/>
        <v>16</v>
      </c>
      <c r="G114" s="10">
        <v>15595</v>
      </c>
      <c r="H114">
        <f t="shared" si="127"/>
        <v>125</v>
      </c>
      <c r="I114">
        <f t="shared" si="128"/>
        <v>16570</v>
      </c>
      <c r="J114">
        <f t="shared" si="104"/>
        <v>958</v>
      </c>
      <c r="K114">
        <f t="shared" si="93"/>
        <v>1.8911087387524783E-2</v>
      </c>
      <c r="L114">
        <f t="shared" si="94"/>
        <v>0.47567485130394999</v>
      </c>
      <c r="M114">
        <f t="shared" si="95"/>
        <v>0.50541406130852529</v>
      </c>
      <c r="N114">
        <f t="shared" si="118"/>
        <v>3.3521427482080222E-2</v>
      </c>
      <c r="O114">
        <f t="shared" si="96"/>
        <v>2.5806451612903226E-2</v>
      </c>
      <c r="P114">
        <f t="shared" si="97"/>
        <v>8.0153895479320291E-3</v>
      </c>
      <c r="Q114">
        <f t="shared" si="98"/>
        <v>5.7815328907664457E-2</v>
      </c>
      <c r="R114">
        <f t="shared" si="99"/>
        <v>7882.904544361626</v>
      </c>
      <c r="S114">
        <f t="shared" si="100"/>
        <v>149.07429670593893</v>
      </c>
      <c r="T114">
        <f t="shared" si="101"/>
        <v>3749.6994469824481</v>
      </c>
      <c r="U114">
        <f t="shared" si="102"/>
        <v>3984.1308006732388</v>
      </c>
      <c r="V114" s="12">
        <v>128795</v>
      </c>
      <c r="W114" s="1">
        <f t="shared" si="105"/>
        <v>3225</v>
      </c>
      <c r="X114" s="1">
        <f t="shared" si="63"/>
        <v>323</v>
      </c>
      <c r="Y114" s="34">
        <f t="shared" si="64"/>
        <v>30967.780716518395</v>
      </c>
      <c r="Z114" s="14">
        <v>93124</v>
      </c>
      <c r="AA114" s="2">
        <f t="shared" si="110"/>
        <v>2101</v>
      </c>
      <c r="AB114" s="29">
        <f t="shared" si="65"/>
        <v>0.72304049070227883</v>
      </c>
      <c r="AC114" s="32">
        <f t="shared" si="66"/>
        <v>221</v>
      </c>
      <c r="AD114" s="1">
        <f t="shared" si="106"/>
        <v>35671</v>
      </c>
      <c r="AE114" s="1">
        <f t="shared" si="111"/>
        <v>1124</v>
      </c>
      <c r="AF114" s="29">
        <f t="shared" si="67"/>
        <v>0.27695950929772117</v>
      </c>
      <c r="AG114" s="32">
        <f t="shared" si="68"/>
        <v>102</v>
      </c>
      <c r="AH114" s="34">
        <f t="shared" si="119"/>
        <v>0.34852713178294575</v>
      </c>
      <c r="AI114" s="34">
        <f t="shared" si="70"/>
        <v>8576.8213512863676</v>
      </c>
      <c r="AJ114" s="14">
        <v>14961</v>
      </c>
      <c r="AK114" s="2">
        <f t="shared" si="112"/>
        <v>965</v>
      </c>
      <c r="AL114" s="2">
        <f t="shared" si="120"/>
        <v>6.8948270934552802E-2</v>
      </c>
      <c r="AM114" s="34">
        <f t="shared" si="72"/>
        <v>3597.2589564799232</v>
      </c>
      <c r="AN114" s="14">
        <v>718</v>
      </c>
      <c r="AO114" s="2">
        <f t="shared" si="113"/>
        <v>-46</v>
      </c>
      <c r="AP114" s="2">
        <f t="shared" si="107"/>
        <v>-6.0209424083769614E-2</v>
      </c>
      <c r="AQ114" s="34">
        <f t="shared" si="73"/>
        <v>172.63765328203897</v>
      </c>
      <c r="AR114" s="14">
        <v>744</v>
      </c>
      <c r="AS114" s="2">
        <f t="shared" si="108"/>
        <v>32</v>
      </c>
      <c r="AT114" s="2">
        <f t="shared" si="121"/>
        <v>4.4943820224719211E-2</v>
      </c>
      <c r="AU114" s="34">
        <f t="shared" si="75"/>
        <v>178.88915604712673</v>
      </c>
      <c r="AV114" s="15">
        <v>147</v>
      </c>
      <c r="AW114">
        <f t="shared" si="109"/>
        <v>7</v>
      </c>
      <c r="AX114">
        <f t="shared" si="122"/>
        <v>5.0000000000000044E-2</v>
      </c>
      <c r="AY114" s="35">
        <f t="shared" si="77"/>
        <v>35.345034864150037</v>
      </c>
      <c r="AZ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A114" s="31">
        <f t="shared" si="78"/>
        <v>958</v>
      </c>
      <c r="BB114" s="51">
        <f t="shared" si="123"/>
        <v>6.1363054060978639E-2</v>
      </c>
      <c r="BC114" s="35">
        <f t="shared" si="80"/>
        <v>3984.1308006732388</v>
      </c>
      <c r="BD114" s="45">
        <v>3959</v>
      </c>
      <c r="BE114" s="48">
        <f t="shared" si="81"/>
        <v>151</v>
      </c>
      <c r="BF114" s="14">
        <v>14420</v>
      </c>
      <c r="BG114" s="48">
        <f t="shared" si="82"/>
        <v>509</v>
      </c>
      <c r="BH114" s="14">
        <v>10358</v>
      </c>
      <c r="BI114" s="48">
        <f t="shared" si="83"/>
        <v>307</v>
      </c>
      <c r="BJ114" s="14">
        <v>3386</v>
      </c>
      <c r="BK114" s="48">
        <f t="shared" si="84"/>
        <v>116</v>
      </c>
      <c r="BL114" s="14">
        <v>662</v>
      </c>
      <c r="BM114" s="48">
        <f t="shared" si="85"/>
        <v>16</v>
      </c>
      <c r="BN114" s="17">
        <v>12</v>
      </c>
      <c r="BO114" s="24">
        <f t="shared" si="86"/>
        <v>0</v>
      </c>
      <c r="BP114" s="17">
        <v>37</v>
      </c>
      <c r="BQ114" s="24">
        <f t="shared" si="87"/>
        <v>2</v>
      </c>
      <c r="BR114" s="17">
        <v>122</v>
      </c>
      <c r="BS114" s="24">
        <f t="shared" si="88"/>
        <v>5</v>
      </c>
      <c r="BT114" s="17">
        <v>287</v>
      </c>
      <c r="BU114" s="24">
        <f t="shared" si="89"/>
        <v>5</v>
      </c>
      <c r="BV114" s="20">
        <v>162</v>
      </c>
      <c r="BW114" s="27">
        <f t="shared" si="90"/>
        <v>4</v>
      </c>
    </row>
    <row r="115" spans="1:75" x14ac:dyDescent="0.2">
      <c r="A115" s="3">
        <v>44012</v>
      </c>
      <c r="B115" s="22">
        <v>44012</v>
      </c>
      <c r="C115" s="10">
        <v>33550</v>
      </c>
      <c r="D115">
        <f t="shared" si="126"/>
        <v>765</v>
      </c>
      <c r="E115" s="10">
        <v>631</v>
      </c>
      <c r="F115">
        <f t="shared" si="125"/>
        <v>11</v>
      </c>
      <c r="G115" s="10">
        <v>15745</v>
      </c>
      <c r="H115">
        <f t="shared" si="127"/>
        <v>150</v>
      </c>
      <c r="I115">
        <f t="shared" si="128"/>
        <v>17174</v>
      </c>
      <c r="J115">
        <f t="shared" si="104"/>
        <v>604</v>
      </c>
      <c r="K115">
        <f t="shared" si="93"/>
        <v>1.8807749627421759E-2</v>
      </c>
      <c r="L115">
        <f t="shared" si="94"/>
        <v>0.46929955290611031</v>
      </c>
      <c r="M115">
        <f t="shared" si="95"/>
        <v>0.51189269746646793</v>
      </c>
      <c r="N115">
        <f t="shared" si="118"/>
        <v>2.2801788375558869E-2</v>
      </c>
      <c r="O115">
        <f t="shared" si="96"/>
        <v>1.7432646592709985E-2</v>
      </c>
      <c r="P115">
        <f t="shared" si="97"/>
        <v>9.5268339155287398E-3</v>
      </c>
      <c r="Q115">
        <f t="shared" si="98"/>
        <v>3.5169442180039596E-2</v>
      </c>
      <c r="R115">
        <f t="shared" si="99"/>
        <v>8066.842991103631</v>
      </c>
      <c r="S115">
        <f t="shared" si="100"/>
        <v>151.71916326039914</v>
      </c>
      <c r="T115">
        <f t="shared" si="101"/>
        <v>3785.7658090887235</v>
      </c>
      <c r="U115">
        <f t="shared" si="102"/>
        <v>4129.3580187545085</v>
      </c>
      <c r="V115" s="12">
        <v>130776</v>
      </c>
      <c r="W115" s="1">
        <f t="shared" si="105"/>
        <v>1981</v>
      </c>
      <c r="X115" s="1">
        <f t="shared" si="63"/>
        <v>-1244</v>
      </c>
      <c r="Y115" s="34">
        <f t="shared" si="64"/>
        <v>31444.097138735273</v>
      </c>
      <c r="Z115" s="14">
        <v>94336</v>
      </c>
      <c r="AA115" s="2">
        <f t="shared" si="110"/>
        <v>1212</v>
      </c>
      <c r="AB115" s="29">
        <f t="shared" si="65"/>
        <v>0.72135560041597846</v>
      </c>
      <c r="AC115" s="32">
        <f t="shared" si="66"/>
        <v>-889</v>
      </c>
      <c r="AD115" s="1">
        <f t="shared" si="106"/>
        <v>36440</v>
      </c>
      <c r="AE115" s="1">
        <f t="shared" si="111"/>
        <v>769</v>
      </c>
      <c r="AF115" s="29">
        <f t="shared" si="67"/>
        <v>0.27864439958402154</v>
      </c>
      <c r="AG115" s="32">
        <f t="shared" si="68"/>
        <v>-355</v>
      </c>
      <c r="AH115" s="34">
        <f t="shared" si="119"/>
        <v>0.38818778394750125</v>
      </c>
      <c r="AI115" s="34">
        <f t="shared" si="70"/>
        <v>8761.7215676845408</v>
      </c>
      <c r="AJ115" s="14">
        <v>15590</v>
      </c>
      <c r="AK115" s="2">
        <f t="shared" si="112"/>
        <v>629</v>
      </c>
      <c r="AL115" s="2">
        <f t="shared" si="120"/>
        <v>4.204264420827486E-2</v>
      </c>
      <c r="AM115" s="34">
        <f t="shared" si="72"/>
        <v>3748.4972349122386</v>
      </c>
      <c r="AN115" s="14">
        <v>664</v>
      </c>
      <c r="AO115" s="2">
        <f t="shared" si="113"/>
        <v>-54</v>
      </c>
      <c r="AP115" s="2">
        <f t="shared" si="107"/>
        <v>-7.5208913649025044E-2</v>
      </c>
      <c r="AQ115" s="34">
        <f t="shared" si="73"/>
        <v>159.65376292377977</v>
      </c>
      <c r="AR115" s="14">
        <v>774</v>
      </c>
      <c r="AS115" s="2">
        <f t="shared" si="108"/>
        <v>30</v>
      </c>
      <c r="AT115" s="2">
        <f t="shared" si="121"/>
        <v>4.0322580645161255E-2</v>
      </c>
      <c r="AU115" s="34">
        <f t="shared" si="75"/>
        <v>186.10242846838185</v>
      </c>
      <c r="AV115" s="14">
        <v>146</v>
      </c>
      <c r="AW115">
        <f t="shared" si="109"/>
        <v>-1</v>
      </c>
      <c r="AX115">
        <f t="shared" si="122"/>
        <v>-6.8027210884353817E-3</v>
      </c>
      <c r="AY115" s="35">
        <f t="shared" si="77"/>
        <v>35.1045924501082</v>
      </c>
      <c r="AZ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A115" s="31">
        <f t="shared" si="78"/>
        <v>604</v>
      </c>
      <c r="BB115" s="51">
        <f t="shared" si="123"/>
        <v>3.6451418225709187E-2</v>
      </c>
      <c r="BC115" s="35">
        <f t="shared" si="80"/>
        <v>4129.3580187545085</v>
      </c>
      <c r="BD115" s="45">
        <v>4037</v>
      </c>
      <c r="BE115" s="48">
        <f t="shared" si="81"/>
        <v>78</v>
      </c>
      <c r="BF115" s="14">
        <v>14748</v>
      </c>
      <c r="BG115" s="48">
        <f t="shared" si="82"/>
        <v>328</v>
      </c>
      <c r="BH115" s="14">
        <v>10602</v>
      </c>
      <c r="BI115" s="48">
        <f t="shared" si="83"/>
        <v>244</v>
      </c>
      <c r="BJ115" s="14">
        <v>3483</v>
      </c>
      <c r="BK115" s="48">
        <f t="shared" si="84"/>
        <v>97</v>
      </c>
      <c r="BL115" s="14">
        <v>680</v>
      </c>
      <c r="BM115" s="48">
        <f t="shared" si="85"/>
        <v>18</v>
      </c>
      <c r="BN115" s="17">
        <v>12</v>
      </c>
      <c r="BO115" s="24">
        <f t="shared" si="86"/>
        <v>0</v>
      </c>
      <c r="BP115" s="17">
        <v>37</v>
      </c>
      <c r="BQ115" s="24">
        <f t="shared" si="87"/>
        <v>0</v>
      </c>
      <c r="BR115" s="17">
        <v>124</v>
      </c>
      <c r="BS115" s="24">
        <f t="shared" si="88"/>
        <v>2</v>
      </c>
      <c r="BT115" s="17">
        <v>292</v>
      </c>
      <c r="BU115" s="24">
        <f t="shared" si="89"/>
        <v>5</v>
      </c>
      <c r="BV115" s="20">
        <v>166</v>
      </c>
      <c r="BW115" s="27">
        <f t="shared" si="90"/>
        <v>4</v>
      </c>
    </row>
    <row r="116" spans="1:75" x14ac:dyDescent="0.2">
      <c r="A116" s="3">
        <v>44013</v>
      </c>
      <c r="B116" s="22">
        <v>44013</v>
      </c>
      <c r="C116" s="10">
        <v>34463</v>
      </c>
      <c r="D116">
        <f t="shared" si="126"/>
        <v>913</v>
      </c>
      <c r="E116" s="10">
        <v>645</v>
      </c>
      <c r="F116">
        <f t="shared" si="125"/>
        <v>14</v>
      </c>
      <c r="G116" s="10">
        <v>15945</v>
      </c>
      <c r="H116">
        <f t="shared" si="127"/>
        <v>200</v>
      </c>
      <c r="I116">
        <f t="shared" si="128"/>
        <v>17873</v>
      </c>
      <c r="J116">
        <f t="shared" si="104"/>
        <v>699</v>
      </c>
      <c r="K116">
        <f t="shared" si="93"/>
        <v>1.8715724109914983E-2</v>
      </c>
      <c r="L116">
        <f t="shared" si="94"/>
        <v>0.46267010997301455</v>
      </c>
      <c r="M116">
        <f t="shared" si="95"/>
        <v>0.51861416591707044</v>
      </c>
      <c r="N116">
        <f t="shared" si="118"/>
        <v>2.6492180019150973E-2</v>
      </c>
      <c r="O116">
        <f t="shared" si="96"/>
        <v>2.1705426356589147E-2</v>
      </c>
      <c r="P116">
        <f t="shared" si="97"/>
        <v>1.2543116964565695E-2</v>
      </c>
      <c r="Q116">
        <f t="shared" si="98"/>
        <v>3.9109270967380969E-2</v>
      </c>
      <c r="R116">
        <f t="shared" si="99"/>
        <v>8286.3669151238282</v>
      </c>
      <c r="S116">
        <f t="shared" si="100"/>
        <v>155.08535705698486</v>
      </c>
      <c r="T116">
        <f t="shared" si="101"/>
        <v>3833.8542918970907</v>
      </c>
      <c r="U116">
        <f t="shared" si="102"/>
        <v>4297.4272661697523</v>
      </c>
      <c r="V116" s="12">
        <v>133449</v>
      </c>
      <c r="W116" s="1">
        <f t="shared" si="105"/>
        <v>2673</v>
      </c>
      <c r="X116" s="1">
        <f t="shared" si="63"/>
        <v>692</v>
      </c>
      <c r="Y116" s="34">
        <f t="shared" si="64"/>
        <v>32086.799711469106</v>
      </c>
      <c r="Z116" s="14">
        <v>96093</v>
      </c>
      <c r="AA116" s="2">
        <f t="shared" si="110"/>
        <v>1757</v>
      </c>
      <c r="AB116" s="29">
        <f t="shared" si="65"/>
        <v>0.72007283681406375</v>
      </c>
      <c r="AC116" s="32">
        <f t="shared" si="66"/>
        <v>545</v>
      </c>
      <c r="AD116" s="1">
        <f t="shared" si="106"/>
        <v>37356</v>
      </c>
      <c r="AE116" s="1">
        <f t="shared" si="111"/>
        <v>916</v>
      </c>
      <c r="AF116" s="29">
        <f t="shared" si="67"/>
        <v>0.27992716318593619</v>
      </c>
      <c r="AG116" s="32">
        <f t="shared" si="68"/>
        <v>147</v>
      </c>
      <c r="AH116" s="34">
        <f t="shared" si="119"/>
        <v>0.34268612046389824</v>
      </c>
      <c r="AI116" s="34">
        <f t="shared" si="70"/>
        <v>8981.966818946863</v>
      </c>
      <c r="AJ116" s="14">
        <v>16251</v>
      </c>
      <c r="AK116" s="2">
        <f t="shared" si="112"/>
        <v>661</v>
      </c>
      <c r="AL116" s="2">
        <f t="shared" si="120"/>
        <v>4.2398973701090359E-2</v>
      </c>
      <c r="AM116" s="34">
        <f t="shared" si="72"/>
        <v>3907.4296705938928</v>
      </c>
      <c r="AN116" s="14">
        <v>679</v>
      </c>
      <c r="AO116" s="2">
        <f t="shared" si="113"/>
        <v>15</v>
      </c>
      <c r="AP116" s="2">
        <f t="shared" si="107"/>
        <v>2.2590361445783191E-2</v>
      </c>
      <c r="AQ116" s="34">
        <f t="shared" si="73"/>
        <v>163.26039913440732</v>
      </c>
      <c r="AR116" s="14">
        <v>794</v>
      </c>
      <c r="AS116" s="2">
        <f t="shared" si="108"/>
        <v>20</v>
      </c>
      <c r="AT116" s="2">
        <f t="shared" si="121"/>
        <v>2.5839793281653645E-2</v>
      </c>
      <c r="AU116" s="34">
        <f t="shared" si="75"/>
        <v>190.91127674921856</v>
      </c>
      <c r="AV116" s="14">
        <v>149</v>
      </c>
      <c r="AW116">
        <f t="shared" si="109"/>
        <v>3</v>
      </c>
      <c r="AX116">
        <f t="shared" si="122"/>
        <v>2.0547945205479534E-2</v>
      </c>
      <c r="AY116" s="35">
        <f t="shared" si="77"/>
        <v>35.825919692233711</v>
      </c>
      <c r="AZ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A116" s="31">
        <f t="shared" si="78"/>
        <v>699</v>
      </c>
      <c r="BB116" s="51">
        <f t="shared" si="123"/>
        <v>4.0701059741469647E-2</v>
      </c>
      <c r="BC116" s="35">
        <f t="shared" si="80"/>
        <v>4297.4272661697523</v>
      </c>
      <c r="BD116" s="45">
        <v>4149</v>
      </c>
      <c r="BE116" s="48">
        <f t="shared" si="81"/>
        <v>112</v>
      </c>
      <c r="BF116" s="14">
        <v>15132</v>
      </c>
      <c r="BG116" s="48">
        <f t="shared" si="82"/>
        <v>384</v>
      </c>
      <c r="BH116" s="14">
        <v>10901</v>
      </c>
      <c r="BI116" s="48">
        <f t="shared" si="83"/>
        <v>299</v>
      </c>
      <c r="BJ116" s="14">
        <v>3580</v>
      </c>
      <c r="BK116" s="48">
        <f t="shared" si="84"/>
        <v>97</v>
      </c>
      <c r="BL116" s="14">
        <v>701</v>
      </c>
      <c r="BM116" s="48">
        <f t="shared" si="85"/>
        <v>21</v>
      </c>
      <c r="BN116" s="17">
        <v>12</v>
      </c>
      <c r="BO116" s="24">
        <f t="shared" si="86"/>
        <v>0</v>
      </c>
      <c r="BP116" s="17">
        <v>38</v>
      </c>
      <c r="BQ116" s="24">
        <f t="shared" si="87"/>
        <v>1</v>
      </c>
      <c r="BR116" s="17">
        <v>130</v>
      </c>
      <c r="BS116" s="24">
        <f t="shared" si="88"/>
        <v>6</v>
      </c>
      <c r="BT116" s="17">
        <v>295</v>
      </c>
      <c r="BU116" s="24">
        <f t="shared" si="89"/>
        <v>3</v>
      </c>
      <c r="BV116" s="20">
        <v>170</v>
      </c>
      <c r="BW116" s="27">
        <f t="shared" si="90"/>
        <v>4</v>
      </c>
    </row>
    <row r="117" spans="1:75" x14ac:dyDescent="0.2">
      <c r="A117" s="3">
        <v>44014</v>
      </c>
      <c r="B117" s="22">
        <v>44014</v>
      </c>
      <c r="C117" s="10">
        <v>35237</v>
      </c>
      <c r="D117">
        <f t="shared" si="126"/>
        <v>774</v>
      </c>
      <c r="E117" s="10">
        <v>667</v>
      </c>
      <c r="F117">
        <f t="shared" si="125"/>
        <v>22</v>
      </c>
      <c r="G117" s="10">
        <v>16445</v>
      </c>
      <c r="H117">
        <f t="shared" si="127"/>
        <v>500</v>
      </c>
      <c r="I117">
        <f t="shared" si="128"/>
        <v>18125</v>
      </c>
      <c r="J117">
        <f t="shared" si="104"/>
        <v>252</v>
      </c>
      <c r="K117">
        <f t="shared" si="93"/>
        <v>1.892896671112751E-2</v>
      </c>
      <c r="L117">
        <f t="shared" si="94"/>
        <v>0.46669693787779892</v>
      </c>
      <c r="M117">
        <f t="shared" si="95"/>
        <v>0.5143740954110736</v>
      </c>
      <c r="N117">
        <f t="shared" si="118"/>
        <v>2.1965547577830122E-2</v>
      </c>
      <c r="O117">
        <f t="shared" si="96"/>
        <v>3.2983508245877063E-2</v>
      </c>
      <c r="P117">
        <f t="shared" si="97"/>
        <v>3.0404378230465188E-2</v>
      </c>
      <c r="Q117">
        <f t="shared" si="98"/>
        <v>1.3903448275862068E-2</v>
      </c>
      <c r="R117">
        <f t="shared" si="99"/>
        <v>8472.4693435922109</v>
      </c>
      <c r="S117">
        <f t="shared" si="100"/>
        <v>160.37509016590528</v>
      </c>
      <c r="T117">
        <f t="shared" si="101"/>
        <v>3954.0754989180095</v>
      </c>
      <c r="U117">
        <f t="shared" si="102"/>
        <v>4358.0187545082954</v>
      </c>
      <c r="V117" s="12">
        <v>135801</v>
      </c>
      <c r="W117" s="1">
        <f t="shared" si="105"/>
        <v>2352</v>
      </c>
      <c r="X117" s="1">
        <f t="shared" si="63"/>
        <v>-321</v>
      </c>
      <c r="Y117" s="34">
        <f t="shared" si="64"/>
        <v>32652.320269295506</v>
      </c>
      <c r="Z117" s="14">
        <v>97666</v>
      </c>
      <c r="AA117" s="2">
        <f t="shared" si="110"/>
        <v>1573</v>
      </c>
      <c r="AB117" s="29">
        <f t="shared" si="65"/>
        <v>0.71918468936163948</v>
      </c>
      <c r="AC117" s="32">
        <f t="shared" si="66"/>
        <v>-184</v>
      </c>
      <c r="AD117" s="1">
        <f t="shared" si="106"/>
        <v>38135</v>
      </c>
      <c r="AE117" s="1">
        <f t="shared" si="111"/>
        <v>779</v>
      </c>
      <c r="AF117" s="29">
        <f t="shared" si="67"/>
        <v>0.28081531063836052</v>
      </c>
      <c r="AG117" s="32">
        <f t="shared" si="68"/>
        <v>-137</v>
      </c>
      <c r="AH117" s="34">
        <f t="shared" si="119"/>
        <v>0.3312074829931973</v>
      </c>
      <c r="AI117" s="34">
        <f t="shared" si="70"/>
        <v>9169.2714594854533</v>
      </c>
      <c r="AJ117" s="14">
        <v>16508</v>
      </c>
      <c r="AK117" s="2">
        <f t="shared" si="112"/>
        <v>257</v>
      </c>
      <c r="AL117" s="2">
        <f t="shared" si="120"/>
        <v>1.5814411420835617E-2</v>
      </c>
      <c r="AM117" s="34">
        <f t="shared" si="72"/>
        <v>3969.2233710026449</v>
      </c>
      <c r="AN117" s="14">
        <v>673</v>
      </c>
      <c r="AO117" s="2">
        <f t="shared" si="113"/>
        <v>-6</v>
      </c>
      <c r="AP117" s="2">
        <f t="shared" si="107"/>
        <v>-8.8365243004417948E-3</v>
      </c>
      <c r="AQ117" s="34">
        <f t="shared" si="73"/>
        <v>161.8177446501563</v>
      </c>
      <c r="AR117" s="14">
        <v>795</v>
      </c>
      <c r="AS117" s="2">
        <f t="shared" si="108"/>
        <v>1</v>
      </c>
      <c r="AT117" s="2">
        <f t="shared" si="121"/>
        <v>1.2594458438286438E-3</v>
      </c>
      <c r="AU117" s="34">
        <f t="shared" si="75"/>
        <v>191.1517191632604</v>
      </c>
      <c r="AV117" s="14">
        <v>149</v>
      </c>
      <c r="AW117">
        <f t="shared" si="109"/>
        <v>0</v>
      </c>
      <c r="AX117">
        <f t="shared" si="122"/>
        <v>0</v>
      </c>
      <c r="AY117" s="35">
        <f t="shared" si="77"/>
        <v>35.825919692233711</v>
      </c>
      <c r="AZ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A117" s="31">
        <f t="shared" si="78"/>
        <v>252</v>
      </c>
      <c r="BB117" s="51">
        <f t="shared" si="123"/>
        <v>1.4099479662060155E-2</v>
      </c>
      <c r="BC117" s="35">
        <f t="shared" si="80"/>
        <v>4358.0187545082954</v>
      </c>
      <c r="BD117" s="45">
        <v>4240</v>
      </c>
      <c r="BE117" s="48">
        <f t="shared" si="81"/>
        <v>91</v>
      </c>
      <c r="BF117" s="14">
        <v>15476</v>
      </c>
      <c r="BG117" s="48">
        <f t="shared" si="82"/>
        <v>344</v>
      </c>
      <c r="BH117" s="14">
        <v>11145</v>
      </c>
      <c r="BI117" s="48">
        <f t="shared" si="83"/>
        <v>244</v>
      </c>
      <c r="BJ117" s="14">
        <v>3657</v>
      </c>
      <c r="BK117" s="48">
        <f t="shared" si="84"/>
        <v>77</v>
      </c>
      <c r="BL117" s="14">
        <v>719</v>
      </c>
      <c r="BM117" s="48">
        <f t="shared" si="85"/>
        <v>18</v>
      </c>
      <c r="BN117" s="17">
        <v>12</v>
      </c>
      <c r="BO117" s="24">
        <f t="shared" si="86"/>
        <v>0</v>
      </c>
      <c r="BP117" s="17">
        <v>40</v>
      </c>
      <c r="BQ117" s="24">
        <f t="shared" si="87"/>
        <v>2</v>
      </c>
      <c r="BR117" s="17">
        <v>138</v>
      </c>
      <c r="BS117" s="24">
        <f t="shared" si="88"/>
        <v>8</v>
      </c>
      <c r="BT117" s="17">
        <v>302</v>
      </c>
      <c r="BU117" s="24">
        <f t="shared" si="89"/>
        <v>7</v>
      </c>
      <c r="BV117" s="20">
        <v>175</v>
      </c>
      <c r="BW117" s="27">
        <f t="shared" si="90"/>
        <v>5</v>
      </c>
    </row>
    <row r="118" spans="1:75" x14ac:dyDescent="0.2">
      <c r="A118" s="3">
        <v>44015</v>
      </c>
      <c r="B118" s="22">
        <v>44015</v>
      </c>
      <c r="C118" s="10">
        <v>35995</v>
      </c>
      <c r="D118">
        <f t="shared" si="126"/>
        <v>758</v>
      </c>
      <c r="E118" s="10">
        <v>698</v>
      </c>
      <c r="F118">
        <f t="shared" si="125"/>
        <v>31</v>
      </c>
      <c r="G118" s="10">
        <v>16945</v>
      </c>
      <c r="H118">
        <f t="shared" si="127"/>
        <v>500</v>
      </c>
      <c r="I118">
        <f t="shared" si="128"/>
        <v>18352</v>
      </c>
      <c r="J118">
        <f t="shared" si="104"/>
        <v>227</v>
      </c>
      <c r="K118">
        <f t="shared" si="93"/>
        <v>1.9391582164189472E-2</v>
      </c>
      <c r="L118">
        <f t="shared" si="94"/>
        <v>0.47075982775385472</v>
      </c>
      <c r="M118">
        <f t="shared" si="95"/>
        <v>0.50984859008195582</v>
      </c>
      <c r="N118">
        <f t="shared" si="118"/>
        <v>2.105848034449229E-2</v>
      </c>
      <c r="O118">
        <f t="shared" si="96"/>
        <v>4.4412607449856735E-2</v>
      </c>
      <c r="P118">
        <f t="shared" si="97"/>
        <v>2.9507229271171435E-2</v>
      </c>
      <c r="Q118">
        <f t="shared" si="98"/>
        <v>1.236922406277245E-2</v>
      </c>
      <c r="R118">
        <f t="shared" si="99"/>
        <v>8654.7246934359227</v>
      </c>
      <c r="S118">
        <f t="shared" si="100"/>
        <v>167.82880500120223</v>
      </c>
      <c r="T118">
        <f t="shared" si="101"/>
        <v>4074.296705938928</v>
      </c>
      <c r="U118">
        <f t="shared" si="102"/>
        <v>4412.5991824957928</v>
      </c>
      <c r="V118" s="12">
        <v>138081</v>
      </c>
      <c r="W118" s="1">
        <f t="shared" si="105"/>
        <v>2280</v>
      </c>
      <c r="X118" s="1">
        <f t="shared" si="63"/>
        <v>-72</v>
      </c>
      <c r="Y118" s="34">
        <f t="shared" si="64"/>
        <v>33200.528973310895</v>
      </c>
      <c r="Z118" s="14">
        <v>99169</v>
      </c>
      <c r="AA118" s="2">
        <f t="shared" si="110"/>
        <v>1503</v>
      </c>
      <c r="AB118" s="29">
        <f t="shared" si="65"/>
        <v>0.71819439314605193</v>
      </c>
      <c r="AC118" s="32">
        <f t="shared" si="66"/>
        <v>-70</v>
      </c>
      <c r="AD118" s="1">
        <f t="shared" si="106"/>
        <v>38912</v>
      </c>
      <c r="AE118" s="1">
        <f t="shared" si="111"/>
        <v>777</v>
      </c>
      <c r="AF118" s="29">
        <f t="shared" si="67"/>
        <v>0.28180560685394807</v>
      </c>
      <c r="AG118" s="32">
        <f t="shared" si="68"/>
        <v>-2</v>
      </c>
      <c r="AH118" s="34">
        <f t="shared" si="119"/>
        <v>0.34078947368421053</v>
      </c>
      <c r="AI118" s="34">
        <f t="shared" si="70"/>
        <v>9356.0952151959609</v>
      </c>
      <c r="AJ118" s="14">
        <v>16678</v>
      </c>
      <c r="AK118" s="2">
        <f t="shared" si="112"/>
        <v>170</v>
      </c>
      <c r="AL118" s="2">
        <f t="shared" si="120"/>
        <v>1.0298037315241038E-2</v>
      </c>
      <c r="AM118" s="34">
        <f t="shared" si="72"/>
        <v>4010.0985813897573</v>
      </c>
      <c r="AN118" s="14">
        <v>705</v>
      </c>
      <c r="AO118" s="2">
        <f t="shared" si="113"/>
        <v>32</v>
      </c>
      <c r="AP118" s="2">
        <f t="shared" si="107"/>
        <v>4.7548291233283857E-2</v>
      </c>
      <c r="AQ118" s="34">
        <f t="shared" si="73"/>
        <v>169.51190189949509</v>
      </c>
      <c r="AR118" s="14">
        <v>823</v>
      </c>
      <c r="AS118" s="2">
        <f t="shared" si="108"/>
        <v>28</v>
      </c>
      <c r="AT118" s="2">
        <f t="shared" si="121"/>
        <v>3.5220125786163514E-2</v>
      </c>
      <c r="AU118" s="34">
        <f t="shared" si="75"/>
        <v>197.88410675643183</v>
      </c>
      <c r="AV118" s="14">
        <v>146</v>
      </c>
      <c r="AW118">
        <f t="shared" si="109"/>
        <v>-3</v>
      </c>
      <c r="AX118">
        <f t="shared" si="122"/>
        <v>-2.0134228187919434E-2</v>
      </c>
      <c r="AY118" s="35">
        <f t="shared" si="77"/>
        <v>35.1045924501082</v>
      </c>
      <c r="AZ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A118" s="31">
        <f t="shared" si="78"/>
        <v>227</v>
      </c>
      <c r="BB118" s="51">
        <f t="shared" si="123"/>
        <v>1.2524137931034574E-2</v>
      </c>
      <c r="BC118" s="35">
        <f t="shared" si="80"/>
        <v>4412.5991824957928</v>
      </c>
      <c r="BD118" s="45">
        <v>4324</v>
      </c>
      <c r="BE118" s="48">
        <f t="shared" si="81"/>
        <v>84</v>
      </c>
      <c r="BF118" s="14">
        <v>15809</v>
      </c>
      <c r="BG118" s="48">
        <f t="shared" si="82"/>
        <v>333</v>
      </c>
      <c r="BH118" s="14">
        <v>11375</v>
      </c>
      <c r="BI118" s="48">
        <f t="shared" si="83"/>
        <v>230</v>
      </c>
      <c r="BJ118" s="14">
        <v>3742</v>
      </c>
      <c r="BK118" s="48">
        <f t="shared" si="84"/>
        <v>85</v>
      </c>
      <c r="BL118" s="14">
        <v>745</v>
      </c>
      <c r="BM118" s="48">
        <f t="shared" si="85"/>
        <v>26</v>
      </c>
      <c r="BN118" s="17">
        <v>12</v>
      </c>
      <c r="BO118" s="24">
        <f t="shared" si="86"/>
        <v>0</v>
      </c>
      <c r="BP118" s="17">
        <v>42</v>
      </c>
      <c r="BQ118" s="24">
        <f t="shared" si="87"/>
        <v>2</v>
      </c>
      <c r="BR118" s="17">
        <v>144</v>
      </c>
      <c r="BS118" s="24">
        <f t="shared" si="88"/>
        <v>6</v>
      </c>
      <c r="BT118" s="17">
        <v>314</v>
      </c>
      <c r="BU118" s="24">
        <f t="shared" si="89"/>
        <v>12</v>
      </c>
      <c r="BV118" s="20">
        <v>186</v>
      </c>
      <c r="BW118" s="27">
        <f t="shared" si="90"/>
        <v>11</v>
      </c>
    </row>
    <row r="119" spans="1:75" x14ac:dyDescent="0.2">
      <c r="A119" s="3">
        <v>44016</v>
      </c>
      <c r="B119" s="22">
        <v>44016</v>
      </c>
      <c r="C119" s="10">
        <v>36983</v>
      </c>
      <c r="D119">
        <f t="shared" si="126"/>
        <v>988</v>
      </c>
      <c r="E119" s="10">
        <v>720</v>
      </c>
      <c r="F119">
        <f t="shared" si="125"/>
        <v>22</v>
      </c>
      <c r="G119" s="10">
        <v>17761</v>
      </c>
      <c r="H119">
        <f t="shared" si="127"/>
        <v>816</v>
      </c>
      <c r="I119">
        <f t="shared" si="128"/>
        <v>18502</v>
      </c>
      <c r="J119">
        <f t="shared" si="104"/>
        <v>150</v>
      </c>
      <c r="K119">
        <f t="shared" si="93"/>
        <v>1.9468404402022552E-2</v>
      </c>
      <c r="L119">
        <f t="shared" si="94"/>
        <v>0.4802476813671146</v>
      </c>
      <c r="M119">
        <f t="shared" si="95"/>
        <v>0.50028391423086283</v>
      </c>
      <c r="N119">
        <f t="shared" si="118"/>
        <v>2.6714977151664279E-2</v>
      </c>
      <c r="O119">
        <f t="shared" si="96"/>
        <v>3.0555555555555555E-2</v>
      </c>
      <c r="P119">
        <f t="shared" si="97"/>
        <v>4.594335904509881E-2</v>
      </c>
      <c r="Q119">
        <f t="shared" si="98"/>
        <v>8.1072316506323634E-3</v>
      </c>
      <c r="R119">
        <f t="shared" si="99"/>
        <v>8892.281798509257</v>
      </c>
      <c r="S119">
        <f t="shared" si="100"/>
        <v>173.11853811012264</v>
      </c>
      <c r="T119">
        <f t="shared" si="101"/>
        <v>4270.497715797067</v>
      </c>
      <c r="U119">
        <f t="shared" si="102"/>
        <v>4448.6655446020677</v>
      </c>
      <c r="V119" s="12">
        <v>141283</v>
      </c>
      <c r="W119" s="1">
        <f t="shared" si="105"/>
        <v>3202</v>
      </c>
      <c r="X119" s="1">
        <f t="shared" si="63"/>
        <v>922</v>
      </c>
      <c r="Y119" s="34">
        <f t="shared" si="64"/>
        <v>33970.425583072858</v>
      </c>
      <c r="Z119" s="14">
        <v>101362</v>
      </c>
      <c r="AA119" s="2">
        <f t="shared" si="110"/>
        <v>2193</v>
      </c>
      <c r="AB119" s="29">
        <f t="shared" si="65"/>
        <v>0.71743946547001414</v>
      </c>
      <c r="AC119" s="32">
        <f t="shared" si="66"/>
        <v>690</v>
      </c>
      <c r="AD119" s="1">
        <f t="shared" si="106"/>
        <v>39921</v>
      </c>
      <c r="AE119" s="1">
        <f t="shared" si="111"/>
        <v>1009</v>
      </c>
      <c r="AF119" s="29">
        <f t="shared" si="67"/>
        <v>0.28256053452998592</v>
      </c>
      <c r="AG119" s="32">
        <f t="shared" si="68"/>
        <v>232</v>
      </c>
      <c r="AH119" s="34">
        <f t="shared" si="119"/>
        <v>0.31511555277951281</v>
      </c>
      <c r="AI119" s="34">
        <f t="shared" si="70"/>
        <v>9598.7016109641754</v>
      </c>
      <c r="AJ119" s="14">
        <v>16878</v>
      </c>
      <c r="AK119" s="2">
        <f t="shared" si="112"/>
        <v>200</v>
      </c>
      <c r="AL119" s="2">
        <f t="shared" si="120"/>
        <v>1.1991845545029411E-2</v>
      </c>
      <c r="AM119" s="34">
        <f t="shared" si="72"/>
        <v>4058.1870641981245</v>
      </c>
      <c r="AN119" s="14">
        <v>645</v>
      </c>
      <c r="AO119" s="2">
        <f t="shared" si="113"/>
        <v>-60</v>
      </c>
      <c r="AP119" s="2">
        <f t="shared" si="107"/>
        <v>-8.5106382978723416E-2</v>
      </c>
      <c r="AQ119" s="34">
        <f t="shared" si="73"/>
        <v>155.08535705698486</v>
      </c>
      <c r="AR119" s="14">
        <v>825</v>
      </c>
      <c r="AS119" s="2">
        <f t="shared" si="108"/>
        <v>2</v>
      </c>
      <c r="AT119" s="2">
        <f t="shared" si="121"/>
        <v>2.430133657351119E-3</v>
      </c>
      <c r="AU119" s="34">
        <f t="shared" si="75"/>
        <v>198.36499158451551</v>
      </c>
      <c r="AV119" s="14">
        <v>154</v>
      </c>
      <c r="AW119">
        <f t="shared" si="109"/>
        <v>8</v>
      </c>
      <c r="AX119">
        <f t="shared" si="122"/>
        <v>5.4794520547945202E-2</v>
      </c>
      <c r="AY119" s="35">
        <f t="shared" si="77"/>
        <v>37.028131762442897</v>
      </c>
      <c r="AZ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A119" s="31">
        <f t="shared" si="78"/>
        <v>150</v>
      </c>
      <c r="BB119" s="51">
        <f t="shared" si="123"/>
        <v>8.1734960767219089E-3</v>
      </c>
      <c r="BC119" s="35">
        <f t="shared" si="80"/>
        <v>4448.6655446020677</v>
      </c>
      <c r="BD119" s="45">
        <v>4445</v>
      </c>
      <c r="BE119" s="48">
        <f t="shared" si="81"/>
        <v>121</v>
      </c>
      <c r="BF119" s="14">
        <v>16233</v>
      </c>
      <c r="BG119" s="48">
        <f t="shared" si="82"/>
        <v>424</v>
      </c>
      <c r="BH119" s="14">
        <v>11705</v>
      </c>
      <c r="BI119" s="48">
        <f t="shared" si="83"/>
        <v>330</v>
      </c>
      <c r="BJ119" s="14">
        <v>3844</v>
      </c>
      <c r="BK119" s="48">
        <f t="shared" si="84"/>
        <v>102</v>
      </c>
      <c r="BL119" s="14">
        <v>756</v>
      </c>
      <c r="BM119" s="48">
        <f t="shared" si="85"/>
        <v>11</v>
      </c>
      <c r="BN119" s="17">
        <v>12</v>
      </c>
      <c r="BO119" s="24">
        <f t="shared" si="86"/>
        <v>0</v>
      </c>
      <c r="BP119" s="17">
        <v>45</v>
      </c>
      <c r="BQ119" s="24">
        <f t="shared" si="87"/>
        <v>3</v>
      </c>
      <c r="BR119" s="17">
        <v>147</v>
      </c>
      <c r="BS119" s="24">
        <f t="shared" si="88"/>
        <v>3</v>
      </c>
      <c r="BT119" s="17">
        <v>321</v>
      </c>
      <c r="BU119" s="24">
        <f t="shared" si="89"/>
        <v>7</v>
      </c>
      <c r="BV119" s="20">
        <v>195</v>
      </c>
      <c r="BW119" s="27">
        <f t="shared" si="90"/>
        <v>9</v>
      </c>
    </row>
    <row r="120" spans="1:75" x14ac:dyDescent="0.2">
      <c r="A120" s="3">
        <v>44017</v>
      </c>
      <c r="B120" s="22">
        <v>44017</v>
      </c>
      <c r="C120" s="10">
        <v>38149</v>
      </c>
      <c r="D120">
        <f t="shared" si="126"/>
        <v>1166</v>
      </c>
      <c r="E120" s="10">
        <v>747</v>
      </c>
      <c r="F120">
        <f t="shared" si="125"/>
        <v>27</v>
      </c>
      <c r="G120" s="10">
        <v>17986</v>
      </c>
      <c r="H120">
        <f t="shared" si="127"/>
        <v>225</v>
      </c>
      <c r="I120">
        <f t="shared" si="128"/>
        <v>19416</v>
      </c>
      <c r="J120">
        <f t="shared" si="104"/>
        <v>914</v>
      </c>
      <c r="K120">
        <f t="shared" si="93"/>
        <v>1.9581116149833547E-2</v>
      </c>
      <c r="L120">
        <f t="shared" si="94"/>
        <v>0.47146714199585832</v>
      </c>
      <c r="M120">
        <f t="shared" si="95"/>
        <v>0.50895174185430814</v>
      </c>
      <c r="N120">
        <f t="shared" si="118"/>
        <v>3.0564366038428267E-2</v>
      </c>
      <c r="O120">
        <f t="shared" si="96"/>
        <v>3.614457831325301E-2</v>
      </c>
      <c r="P120">
        <f t="shared" si="97"/>
        <v>1.2509729789836539E-2</v>
      </c>
      <c r="Q120">
        <f t="shared" si="98"/>
        <v>4.707457766790276E-2</v>
      </c>
      <c r="R120">
        <f t="shared" si="99"/>
        <v>9172.6376532820395</v>
      </c>
      <c r="S120">
        <f t="shared" si="100"/>
        <v>179.61048328925224</v>
      </c>
      <c r="T120">
        <f t="shared" si="101"/>
        <v>4324.5972589564799</v>
      </c>
      <c r="U120">
        <f t="shared" si="102"/>
        <v>4668.4299110363072</v>
      </c>
      <c r="V120" s="12">
        <v>144918</v>
      </c>
      <c r="W120" s="1">
        <f t="shared" si="105"/>
        <v>3635</v>
      </c>
      <c r="X120" s="1">
        <f t="shared" si="63"/>
        <v>433</v>
      </c>
      <c r="Y120" s="34">
        <f t="shared" si="64"/>
        <v>34844.43375811493</v>
      </c>
      <c r="Z120" s="14">
        <v>103818</v>
      </c>
      <c r="AA120" s="2">
        <f t="shared" si="110"/>
        <v>2456</v>
      </c>
      <c r="AB120" s="29">
        <f t="shared" si="65"/>
        <v>0.71639133855007664</v>
      </c>
      <c r="AC120" s="32">
        <f t="shared" si="66"/>
        <v>263</v>
      </c>
      <c r="AD120" s="1">
        <f t="shared" si="106"/>
        <v>41100</v>
      </c>
      <c r="AE120" s="1">
        <f t="shared" si="111"/>
        <v>1179</v>
      </c>
      <c r="AF120" s="29">
        <f t="shared" si="67"/>
        <v>0.28360866144992342</v>
      </c>
      <c r="AG120" s="32">
        <f t="shared" si="68"/>
        <v>170</v>
      </c>
      <c r="AH120" s="34">
        <f t="shared" si="119"/>
        <v>0.32434662998624486</v>
      </c>
      <c r="AI120" s="34">
        <f t="shared" si="70"/>
        <v>9882.1832171195001</v>
      </c>
      <c r="AJ120" s="14">
        <v>17759</v>
      </c>
      <c r="AK120" s="2">
        <f t="shared" si="112"/>
        <v>881</v>
      </c>
      <c r="AL120" s="2">
        <f t="shared" si="120"/>
        <v>5.2198127740253675E-2</v>
      </c>
      <c r="AM120" s="34">
        <f t="shared" si="72"/>
        <v>4270.0168309689834</v>
      </c>
      <c r="AN120" s="14">
        <v>661</v>
      </c>
      <c r="AO120" s="2">
        <f t="shared" si="113"/>
        <v>16</v>
      </c>
      <c r="AP120" s="2">
        <f t="shared" si="107"/>
        <v>2.4806201550387597E-2</v>
      </c>
      <c r="AQ120" s="34">
        <f t="shared" si="73"/>
        <v>158.93243568165425</v>
      </c>
      <c r="AR120" s="14">
        <v>843</v>
      </c>
      <c r="AS120" s="2">
        <f t="shared" si="108"/>
        <v>18</v>
      </c>
      <c r="AT120" s="2">
        <f t="shared" si="121"/>
        <v>2.1818181818181737E-2</v>
      </c>
      <c r="AU120" s="34">
        <f t="shared" si="75"/>
        <v>202.69295503726858</v>
      </c>
      <c r="AV120" s="14">
        <v>153</v>
      </c>
      <c r="AW120">
        <f t="shared" si="109"/>
        <v>-1</v>
      </c>
      <c r="AX120">
        <f t="shared" si="122"/>
        <v>-6.4935064935064402E-3</v>
      </c>
      <c r="AY120" s="35">
        <f t="shared" si="77"/>
        <v>36.787689348401059</v>
      </c>
      <c r="AZ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A120" s="31">
        <f t="shared" si="78"/>
        <v>914</v>
      </c>
      <c r="BB120" s="51">
        <f t="shared" si="123"/>
        <v>4.9400064857853199E-2</v>
      </c>
      <c r="BC120" s="35">
        <f t="shared" si="80"/>
        <v>4668.4299110363072</v>
      </c>
      <c r="BD120" s="45">
        <v>4599</v>
      </c>
      <c r="BE120" s="48">
        <f t="shared" si="81"/>
        <v>154</v>
      </c>
      <c r="BF120" s="14">
        <v>16699</v>
      </c>
      <c r="BG120" s="48">
        <f t="shared" si="82"/>
        <v>466</v>
      </c>
      <c r="BH120" s="14">
        <v>12083</v>
      </c>
      <c r="BI120" s="48">
        <f t="shared" si="83"/>
        <v>378</v>
      </c>
      <c r="BJ120" s="14">
        <v>3993</v>
      </c>
      <c r="BK120" s="48">
        <f t="shared" si="84"/>
        <v>149</v>
      </c>
      <c r="BL120" s="14">
        <v>775</v>
      </c>
      <c r="BM120" s="48">
        <f t="shared" si="85"/>
        <v>19</v>
      </c>
      <c r="BN120" s="17">
        <v>12</v>
      </c>
      <c r="BO120" s="24">
        <f t="shared" si="86"/>
        <v>0</v>
      </c>
      <c r="BP120" s="17">
        <v>46</v>
      </c>
      <c r="BQ120" s="24">
        <f t="shared" si="87"/>
        <v>1</v>
      </c>
      <c r="BR120" s="17">
        <v>152</v>
      </c>
      <c r="BS120" s="24">
        <f t="shared" si="88"/>
        <v>5</v>
      </c>
      <c r="BT120" s="17">
        <v>334</v>
      </c>
      <c r="BU120" s="24">
        <f t="shared" si="89"/>
        <v>13</v>
      </c>
      <c r="BV120" s="20">
        <v>203</v>
      </c>
      <c r="BW120" s="27">
        <f t="shared" si="90"/>
        <v>8</v>
      </c>
    </row>
    <row r="121" spans="1:75" x14ac:dyDescent="0.2">
      <c r="A121" s="3">
        <v>44018</v>
      </c>
      <c r="B121" s="22">
        <v>44018</v>
      </c>
      <c r="C121" s="10">
        <v>39334</v>
      </c>
      <c r="D121">
        <f t="shared" si="126"/>
        <v>1185</v>
      </c>
      <c r="E121" s="10">
        <v>770</v>
      </c>
      <c r="F121">
        <f t="shared" si="125"/>
        <v>23</v>
      </c>
      <c r="G121" s="10">
        <v>18036</v>
      </c>
      <c r="H121">
        <f t="shared" si="127"/>
        <v>50</v>
      </c>
      <c r="I121">
        <f t="shared" si="128"/>
        <v>20528</v>
      </c>
      <c r="J121">
        <f t="shared" si="104"/>
        <v>1112</v>
      </c>
      <c r="K121">
        <f t="shared" si="93"/>
        <v>1.9575939390857781E-2</v>
      </c>
      <c r="L121">
        <f t="shared" si="94"/>
        <v>0.45853460110845579</v>
      </c>
      <c r="M121">
        <f t="shared" si="95"/>
        <v>0.52188945950068644</v>
      </c>
      <c r="N121">
        <f t="shared" si="118"/>
        <v>3.0126608023592821E-2</v>
      </c>
      <c r="O121">
        <f t="shared" si="96"/>
        <v>2.987012987012987E-2</v>
      </c>
      <c r="P121">
        <f t="shared" si="97"/>
        <v>2.7722333111554667E-3</v>
      </c>
      <c r="Q121">
        <f t="shared" si="98"/>
        <v>5.416991426344505E-2</v>
      </c>
      <c r="R121">
        <f t="shared" si="99"/>
        <v>9457.561913921616</v>
      </c>
      <c r="S121">
        <f t="shared" si="100"/>
        <v>185.1406588122145</v>
      </c>
      <c r="T121">
        <f t="shared" si="101"/>
        <v>4336.6193796585721</v>
      </c>
      <c r="U121">
        <f t="shared" si="102"/>
        <v>4935.8018754508294</v>
      </c>
      <c r="V121" s="12">
        <v>148115</v>
      </c>
      <c r="W121" s="1">
        <f t="shared" si="105"/>
        <v>3197</v>
      </c>
      <c r="X121" s="1">
        <f t="shared" si="63"/>
        <v>-438</v>
      </c>
      <c r="Y121" s="34">
        <f t="shared" si="64"/>
        <v>35613.128155806684</v>
      </c>
      <c r="Z121" s="14">
        <v>105805</v>
      </c>
      <c r="AA121" s="2">
        <f t="shared" si="110"/>
        <v>1987</v>
      </c>
      <c r="AB121" s="29">
        <f t="shared" si="65"/>
        <v>0.7143435843770044</v>
      </c>
      <c r="AC121" s="32">
        <f t="shared" si="66"/>
        <v>-469</v>
      </c>
      <c r="AD121" s="1">
        <f t="shared" si="106"/>
        <v>42310</v>
      </c>
      <c r="AE121" s="1">
        <f t="shared" si="111"/>
        <v>1210</v>
      </c>
      <c r="AF121" s="29">
        <f t="shared" si="67"/>
        <v>0.28565641562299565</v>
      </c>
      <c r="AG121" s="32">
        <f t="shared" si="68"/>
        <v>31</v>
      </c>
      <c r="AH121" s="34">
        <f t="shared" si="119"/>
        <v>0.37847982483578357</v>
      </c>
      <c r="AI121" s="34">
        <f t="shared" si="70"/>
        <v>10173.118538110122</v>
      </c>
      <c r="AJ121" s="14">
        <v>18844</v>
      </c>
      <c r="AK121" s="2">
        <f t="shared" si="112"/>
        <v>1085</v>
      </c>
      <c r="AL121" s="2">
        <f t="shared" si="120"/>
        <v>6.1095782420181211E-2</v>
      </c>
      <c r="AM121" s="34">
        <f t="shared" si="72"/>
        <v>4530.8968502043763</v>
      </c>
      <c r="AN121" s="14">
        <v>676</v>
      </c>
      <c r="AO121" s="2">
        <f t="shared" si="113"/>
        <v>15</v>
      </c>
      <c r="AP121" s="2">
        <f t="shared" si="107"/>
        <v>2.2692889561270801E-2</v>
      </c>
      <c r="AQ121" s="34">
        <f t="shared" si="73"/>
        <v>162.53907189228181</v>
      </c>
      <c r="AR121" s="14">
        <v>846</v>
      </c>
      <c r="AS121" s="2">
        <f t="shared" si="108"/>
        <v>3</v>
      </c>
      <c r="AT121" s="2">
        <f t="shared" si="121"/>
        <v>3.558718861210064E-3</v>
      </c>
      <c r="AU121" s="34">
        <f t="shared" si="75"/>
        <v>203.41428227939409</v>
      </c>
      <c r="AV121" s="14">
        <v>162</v>
      </c>
      <c r="AW121">
        <f t="shared" si="109"/>
        <v>9</v>
      </c>
      <c r="AX121">
        <f t="shared" si="122"/>
        <v>5.8823529411764719E-2</v>
      </c>
      <c r="AY121" s="35">
        <f t="shared" si="77"/>
        <v>38.951671074777593</v>
      </c>
      <c r="AZ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A121" s="31">
        <f t="shared" si="78"/>
        <v>1112</v>
      </c>
      <c r="BB121" s="51">
        <f t="shared" si="123"/>
        <v>5.727235269880504E-2</v>
      </c>
      <c r="BC121" s="35">
        <f t="shared" si="80"/>
        <v>4935.8018754508294</v>
      </c>
      <c r="BD121" s="45">
        <v>4762</v>
      </c>
      <c r="BE121" s="48">
        <f t="shared" si="81"/>
        <v>163</v>
      </c>
      <c r="BF121" s="14">
        <v>17144</v>
      </c>
      <c r="BG121" s="48">
        <f t="shared" si="82"/>
        <v>445</v>
      </c>
      <c r="BH121" s="14">
        <v>12451</v>
      </c>
      <c r="BI121" s="48">
        <f t="shared" si="83"/>
        <v>368</v>
      </c>
      <c r="BJ121" s="14">
        <v>4168</v>
      </c>
      <c r="BK121" s="48">
        <f t="shared" si="84"/>
        <v>175</v>
      </c>
      <c r="BL121" s="14">
        <v>809</v>
      </c>
      <c r="BM121" s="48">
        <f t="shared" si="85"/>
        <v>34</v>
      </c>
      <c r="BN121" s="17">
        <v>12</v>
      </c>
      <c r="BO121" s="24">
        <f t="shared" si="86"/>
        <v>0</v>
      </c>
      <c r="BP121" s="17">
        <v>47</v>
      </c>
      <c r="BQ121" s="24">
        <f t="shared" si="87"/>
        <v>1</v>
      </c>
      <c r="BR121" s="17">
        <v>157</v>
      </c>
      <c r="BS121" s="24">
        <f t="shared" si="88"/>
        <v>5</v>
      </c>
      <c r="BT121" s="17">
        <v>345</v>
      </c>
      <c r="BU121" s="24">
        <f t="shared" si="89"/>
        <v>11</v>
      </c>
      <c r="BV121" s="20">
        <v>209</v>
      </c>
      <c r="BW121" s="27">
        <f t="shared" si="90"/>
        <v>6</v>
      </c>
    </row>
    <row r="122" spans="1:75" x14ac:dyDescent="0.2">
      <c r="A122" s="3">
        <v>44019</v>
      </c>
      <c r="B122" s="22">
        <v>44019</v>
      </c>
      <c r="C122" s="10">
        <v>40291</v>
      </c>
      <c r="D122">
        <f t="shared" si="126"/>
        <v>957</v>
      </c>
      <c r="E122" s="10">
        <v>799</v>
      </c>
      <c r="F122">
        <f t="shared" si="125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04"/>
        <v>238</v>
      </c>
      <c r="K122">
        <f t="shared" si="93"/>
        <v>1.9830731428855081E-2</v>
      </c>
      <c r="L122">
        <f t="shared" si="94"/>
        <v>0.46476880692958727</v>
      </c>
      <c r="M122">
        <f t="shared" si="95"/>
        <v>0.51540046164155762</v>
      </c>
      <c r="N122">
        <f t="shared" si="118"/>
        <v>2.3752202725174358E-2</v>
      </c>
      <c r="O122">
        <f t="shared" si="96"/>
        <v>3.629536921151439E-2</v>
      </c>
      <c r="P122">
        <f t="shared" si="97"/>
        <v>3.6847164370394106E-2</v>
      </c>
      <c r="Q122">
        <f t="shared" si="98"/>
        <v>1.1461042088028508E-2</v>
      </c>
      <c r="R122">
        <f t="shared" si="99"/>
        <v>9687.6653041596546</v>
      </c>
      <c r="S122">
        <f t="shared" si="100"/>
        <v>192.11348881942774</v>
      </c>
      <c r="T122">
        <f t="shared" si="101"/>
        <v>4502.5246453474392</v>
      </c>
      <c r="U122">
        <f t="shared" si="102"/>
        <v>4993.0271699927871</v>
      </c>
      <c r="V122" s="12">
        <v>150542</v>
      </c>
      <c r="W122" s="1">
        <f t="shared" si="105"/>
        <v>2427</v>
      </c>
      <c r="X122" s="1">
        <f t="shared" si="63"/>
        <v>-770</v>
      </c>
      <c r="Y122" s="34">
        <f t="shared" si="64"/>
        <v>36196.681894686226</v>
      </c>
      <c r="Z122" s="14">
        <v>107269</v>
      </c>
      <c r="AA122" s="2">
        <f t="shared" si="110"/>
        <v>1464</v>
      </c>
      <c r="AB122" s="29">
        <f t="shared" si="65"/>
        <v>0.71255197884975618</v>
      </c>
      <c r="AC122" s="32">
        <f t="shared" si="66"/>
        <v>-523</v>
      </c>
      <c r="AD122" s="1">
        <f t="shared" si="106"/>
        <v>43273</v>
      </c>
      <c r="AE122" s="1">
        <f t="shared" si="111"/>
        <v>963</v>
      </c>
      <c r="AF122" s="29">
        <f t="shared" si="67"/>
        <v>0.28744802115024376</v>
      </c>
      <c r="AG122" s="32">
        <f t="shared" si="68"/>
        <v>-247</v>
      </c>
      <c r="AH122" s="34">
        <f t="shared" si="119"/>
        <v>0.39678615574783682</v>
      </c>
      <c r="AI122" s="34">
        <f t="shared" si="70"/>
        <v>10404.664582832413</v>
      </c>
      <c r="AJ122" s="14">
        <v>19012</v>
      </c>
      <c r="AK122" s="2">
        <f t="shared" si="112"/>
        <v>168</v>
      </c>
      <c r="AL122" s="2">
        <f t="shared" si="120"/>
        <v>8.9153046062406816E-3</v>
      </c>
      <c r="AM122" s="34">
        <f t="shared" si="72"/>
        <v>4571.2911757634047</v>
      </c>
      <c r="AN122" s="14">
        <v>732</v>
      </c>
      <c r="AO122" s="2">
        <f t="shared" si="113"/>
        <v>56</v>
      </c>
      <c r="AP122" s="2">
        <f t="shared" si="107"/>
        <v>8.2840236686390512E-2</v>
      </c>
      <c r="AQ122" s="34">
        <f t="shared" si="73"/>
        <v>176.00384707862469</v>
      </c>
      <c r="AR122" s="14">
        <v>862</v>
      </c>
      <c r="AS122" s="2">
        <f t="shared" si="108"/>
        <v>16</v>
      </c>
      <c r="AT122" s="2">
        <f t="shared" si="121"/>
        <v>1.891252955082745E-2</v>
      </c>
      <c r="AU122" s="34">
        <f t="shared" si="75"/>
        <v>207.26136090406348</v>
      </c>
      <c r="AV122" s="14">
        <v>160</v>
      </c>
      <c r="AW122">
        <f t="shared" si="109"/>
        <v>-2</v>
      </c>
      <c r="AX122">
        <f t="shared" si="122"/>
        <v>-1.2345679012345734E-2</v>
      </c>
      <c r="AY122" s="35">
        <f t="shared" si="77"/>
        <v>38.470786246693919</v>
      </c>
      <c r="AZ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A122" s="31">
        <f t="shared" si="78"/>
        <v>238</v>
      </c>
      <c r="BB122" s="51">
        <f t="shared" si="123"/>
        <v>1.1593920498830901E-2</v>
      </c>
      <c r="BC122" s="35">
        <f t="shared" si="80"/>
        <v>4993.0271699927871</v>
      </c>
      <c r="BD122" s="45">
        <v>4866</v>
      </c>
      <c r="BE122" s="48">
        <f t="shared" si="81"/>
        <v>104</v>
      </c>
      <c r="BF122" s="14">
        <v>17549</v>
      </c>
      <c r="BG122" s="48">
        <f t="shared" si="82"/>
        <v>405</v>
      </c>
      <c r="BH122" s="14">
        <v>12760</v>
      </c>
      <c r="BI122" s="48">
        <f t="shared" si="83"/>
        <v>309</v>
      </c>
      <c r="BJ122" s="14">
        <v>4294</v>
      </c>
      <c r="BK122" s="48">
        <f t="shared" si="84"/>
        <v>126</v>
      </c>
      <c r="BL122" s="14">
        <v>822</v>
      </c>
      <c r="BM122" s="48">
        <f t="shared" si="85"/>
        <v>13</v>
      </c>
      <c r="BN122" s="17">
        <v>12</v>
      </c>
      <c r="BO122" s="24">
        <f t="shared" si="86"/>
        <v>0</v>
      </c>
      <c r="BP122" s="17">
        <v>49</v>
      </c>
      <c r="BQ122" s="24">
        <f t="shared" si="87"/>
        <v>2</v>
      </c>
      <c r="BR122" s="17">
        <v>164</v>
      </c>
      <c r="BS122" s="24">
        <f t="shared" si="88"/>
        <v>7</v>
      </c>
      <c r="BT122" s="17">
        <v>359</v>
      </c>
      <c r="BU122" s="24">
        <f t="shared" si="89"/>
        <v>14</v>
      </c>
      <c r="BV122" s="20">
        <v>215</v>
      </c>
      <c r="BW122" s="27">
        <f t="shared" si="90"/>
        <v>6</v>
      </c>
    </row>
    <row r="123" spans="1:75" x14ac:dyDescent="0.2">
      <c r="A123" s="3">
        <v>44020</v>
      </c>
      <c r="B123" s="22">
        <v>44020</v>
      </c>
      <c r="C123" s="10">
        <v>41251</v>
      </c>
      <c r="D123">
        <f t="shared" si="126"/>
        <v>960</v>
      </c>
      <c r="E123" s="10">
        <v>819</v>
      </c>
      <c r="F123">
        <f t="shared" si="125"/>
        <v>20</v>
      </c>
      <c r="G123" s="10">
        <v>19469</v>
      </c>
      <c r="H123">
        <f t="shared" ref="H123:H136" si="129">G123-G122</f>
        <v>743</v>
      </c>
      <c r="I123">
        <f t="shared" ref="I123:I157" si="130">+IFERROR(C123-E123-G123,"")</f>
        <v>20963</v>
      </c>
      <c r="J123">
        <f t="shared" si="104"/>
        <v>197</v>
      </c>
      <c r="K123">
        <f t="shared" si="93"/>
        <v>1.9854064143899543E-2</v>
      </c>
      <c r="L123">
        <f t="shared" si="94"/>
        <v>0.4719643160165814</v>
      </c>
      <c r="M123">
        <f t="shared" si="95"/>
        <v>0.50818161983951904</v>
      </c>
      <c r="N123">
        <f t="shared" si="118"/>
        <v>2.3272163099076384E-2</v>
      </c>
      <c r="O123">
        <f t="shared" si="96"/>
        <v>2.442002442002442E-2</v>
      </c>
      <c r="P123">
        <f t="shared" si="97"/>
        <v>3.8163233858955259E-2</v>
      </c>
      <c r="Q123">
        <f t="shared" si="98"/>
        <v>9.3975098983924057E-3</v>
      </c>
      <c r="R123">
        <f t="shared" si="99"/>
        <v>9918.4900216398182</v>
      </c>
      <c r="S123">
        <f t="shared" si="100"/>
        <v>196.92233710026449</v>
      </c>
      <c r="T123">
        <f t="shared" si="101"/>
        <v>4681.1733589805244</v>
      </c>
      <c r="U123">
        <f t="shared" si="102"/>
        <v>5040.3943255590284</v>
      </c>
      <c r="V123" s="12">
        <v>153148</v>
      </c>
      <c r="W123" s="1">
        <f t="shared" si="105"/>
        <v>2606</v>
      </c>
      <c r="X123" s="1">
        <f t="shared" si="63"/>
        <v>179</v>
      </c>
      <c r="Y123" s="34">
        <f t="shared" si="64"/>
        <v>36823.274825679255</v>
      </c>
      <c r="Z123" s="14">
        <v>108893</v>
      </c>
      <c r="AA123" s="2">
        <f t="shared" si="110"/>
        <v>1624</v>
      </c>
      <c r="AB123" s="29">
        <f t="shared" si="65"/>
        <v>0.71103115940136341</v>
      </c>
      <c r="AC123" s="32">
        <f t="shared" si="66"/>
        <v>160</v>
      </c>
      <c r="AD123" s="1">
        <f t="shared" si="106"/>
        <v>44255</v>
      </c>
      <c r="AE123" s="1">
        <f t="shared" si="111"/>
        <v>982</v>
      </c>
      <c r="AF123" s="29">
        <f t="shared" si="67"/>
        <v>0.28896884059863659</v>
      </c>
      <c r="AG123" s="32">
        <f t="shared" si="68"/>
        <v>19</v>
      </c>
      <c r="AH123" s="34">
        <f t="shared" si="119"/>
        <v>0.37682271680736762</v>
      </c>
      <c r="AI123" s="34">
        <f t="shared" si="70"/>
        <v>10640.779033421497</v>
      </c>
      <c r="AJ123" s="14">
        <v>19211</v>
      </c>
      <c r="AK123" s="2">
        <f t="shared" si="112"/>
        <v>199</v>
      </c>
      <c r="AL123" s="2">
        <f t="shared" si="120"/>
        <v>1.0467073427309126E-2</v>
      </c>
      <c r="AM123" s="34">
        <f t="shared" si="72"/>
        <v>4619.1392161577305</v>
      </c>
      <c r="AN123" s="14">
        <v>734</v>
      </c>
      <c r="AO123" s="2">
        <f t="shared" si="113"/>
        <v>2</v>
      </c>
      <c r="AP123" s="2">
        <f t="shared" si="107"/>
        <v>2.732240437158362E-3</v>
      </c>
      <c r="AQ123" s="34">
        <f t="shared" si="73"/>
        <v>176.48473190670836</v>
      </c>
      <c r="AR123" s="14">
        <v>860</v>
      </c>
      <c r="AS123" s="2">
        <f t="shared" si="108"/>
        <v>-2</v>
      </c>
      <c r="AT123" s="2">
        <f t="shared" si="121"/>
        <v>-2.3201856148491462E-3</v>
      </c>
      <c r="AU123" s="34">
        <f t="shared" si="75"/>
        <v>206.78047607597981</v>
      </c>
      <c r="AV123" s="14">
        <v>158</v>
      </c>
      <c r="AW123">
        <f t="shared" si="109"/>
        <v>-2</v>
      </c>
      <c r="AX123">
        <f t="shared" si="122"/>
        <v>-1.2499999999999956E-2</v>
      </c>
      <c r="AY123" s="35">
        <f t="shared" si="77"/>
        <v>37.989901418610245</v>
      </c>
      <c r="AZ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A123" s="31">
        <f t="shared" si="78"/>
        <v>197</v>
      </c>
      <c r="BB123" s="51">
        <f t="shared" si="123"/>
        <v>9.486660887989995E-3</v>
      </c>
      <c r="BC123" s="35">
        <f t="shared" si="80"/>
        <v>5040.3943255590284</v>
      </c>
      <c r="BD123" s="45">
        <v>4955</v>
      </c>
      <c r="BE123" s="48">
        <f t="shared" si="81"/>
        <v>89</v>
      </c>
      <c r="BF123" s="14">
        <v>17973</v>
      </c>
      <c r="BG123" s="48">
        <f t="shared" si="82"/>
        <v>424</v>
      </c>
      <c r="BH123" s="14">
        <v>13088</v>
      </c>
      <c r="BI123" s="48">
        <f t="shared" si="83"/>
        <v>328</v>
      </c>
      <c r="BJ123" s="14">
        <v>4392</v>
      </c>
      <c r="BK123" s="48">
        <f t="shared" si="84"/>
        <v>98</v>
      </c>
      <c r="BL123" s="14">
        <v>843</v>
      </c>
      <c r="BM123" s="48">
        <f t="shared" si="85"/>
        <v>21</v>
      </c>
      <c r="BN123" s="17">
        <v>12</v>
      </c>
      <c r="BO123" s="24">
        <f t="shared" si="86"/>
        <v>0</v>
      </c>
      <c r="BP123" s="17">
        <v>51</v>
      </c>
      <c r="BQ123" s="24">
        <f t="shared" si="87"/>
        <v>2</v>
      </c>
      <c r="BR123" s="17">
        <v>167</v>
      </c>
      <c r="BS123" s="24">
        <f t="shared" si="88"/>
        <v>3</v>
      </c>
      <c r="BT123" s="17">
        <v>369</v>
      </c>
      <c r="BU123" s="24">
        <f t="shared" si="89"/>
        <v>10</v>
      </c>
      <c r="BV123" s="20">
        <v>220</v>
      </c>
      <c r="BW123" s="27">
        <f t="shared" si="90"/>
        <v>5</v>
      </c>
    </row>
    <row r="124" spans="1:75" x14ac:dyDescent="0.2">
      <c r="A124" s="3">
        <v>44021</v>
      </c>
      <c r="B124" s="22">
        <v>44021</v>
      </c>
      <c r="C124" s="10">
        <v>42216</v>
      </c>
      <c r="D124">
        <f t="shared" si="126"/>
        <v>965</v>
      </c>
      <c r="E124" s="10">
        <v>839</v>
      </c>
      <c r="F124">
        <f t="shared" si="125"/>
        <v>20</v>
      </c>
      <c r="G124" s="10">
        <v>20437</v>
      </c>
      <c r="H124">
        <f t="shared" si="129"/>
        <v>968</v>
      </c>
      <c r="I124">
        <f t="shared" si="130"/>
        <v>20940</v>
      </c>
      <c r="J124">
        <f t="shared" si="104"/>
        <v>-23</v>
      </c>
      <c r="K124">
        <f t="shared" si="93"/>
        <v>1.9873981428842145E-2</v>
      </c>
      <c r="L124">
        <f t="shared" si="94"/>
        <v>0.48410555239719538</v>
      </c>
      <c r="M124">
        <f t="shared" si="95"/>
        <v>0.4960204661739625</v>
      </c>
      <c r="N124">
        <f t="shared" si="118"/>
        <v>2.2858631798370287E-2</v>
      </c>
      <c r="O124">
        <f t="shared" si="96"/>
        <v>2.3837902264600714E-2</v>
      </c>
      <c r="P124">
        <f t="shared" si="97"/>
        <v>4.7365073151636738E-2</v>
      </c>
      <c r="Q124">
        <f t="shared" si="98"/>
        <v>-1.0983763132760267E-3</v>
      </c>
      <c r="R124">
        <f t="shared" si="99"/>
        <v>10150.516951190191</v>
      </c>
      <c r="S124">
        <f t="shared" si="100"/>
        <v>201.73118538110123</v>
      </c>
      <c r="T124">
        <f t="shared" si="101"/>
        <v>4913.9216157730225</v>
      </c>
      <c r="U124">
        <f t="shared" si="102"/>
        <v>5034.8641500360663</v>
      </c>
      <c r="V124" s="12">
        <v>155605</v>
      </c>
      <c r="W124" s="1">
        <f t="shared" si="105"/>
        <v>2457</v>
      </c>
      <c r="X124" s="1">
        <f t="shared" si="63"/>
        <v>-149</v>
      </c>
      <c r="Y124" s="34">
        <f t="shared" si="64"/>
        <v>37414.041836980046</v>
      </c>
      <c r="Z124" s="14">
        <v>110426</v>
      </c>
      <c r="AA124" s="2">
        <f t="shared" si="110"/>
        <v>1533</v>
      </c>
      <c r="AB124" s="29">
        <f t="shared" si="65"/>
        <v>0.70965585938755182</v>
      </c>
      <c r="AC124" s="32">
        <f t="shared" si="66"/>
        <v>-91</v>
      </c>
      <c r="AD124" s="1">
        <f t="shared" si="106"/>
        <v>45179</v>
      </c>
      <c r="AE124" s="1">
        <f t="shared" si="111"/>
        <v>924</v>
      </c>
      <c r="AF124" s="29">
        <f t="shared" si="67"/>
        <v>0.29034414061244818</v>
      </c>
      <c r="AG124" s="32">
        <f t="shared" si="68"/>
        <v>-58</v>
      </c>
      <c r="AH124" s="34">
        <f t="shared" si="119"/>
        <v>0.37606837606837606</v>
      </c>
      <c r="AI124" s="34">
        <f t="shared" si="70"/>
        <v>10862.947823996154</v>
      </c>
      <c r="AJ124" s="14">
        <v>19182</v>
      </c>
      <c r="AK124" s="2">
        <f t="shared" si="112"/>
        <v>-29</v>
      </c>
      <c r="AL124" s="2">
        <f t="shared" si="120"/>
        <v>-1.5095518192702606E-3</v>
      </c>
      <c r="AM124" s="34">
        <f t="shared" si="72"/>
        <v>4612.1663861505176</v>
      </c>
      <c r="AN124" s="14">
        <v>709</v>
      </c>
      <c r="AO124" s="2">
        <f t="shared" si="113"/>
        <v>-25</v>
      </c>
      <c r="AP124" s="2">
        <f t="shared" si="107"/>
        <v>-3.4059945504087197E-2</v>
      </c>
      <c r="AQ124" s="34">
        <f t="shared" si="73"/>
        <v>170.47367155566243</v>
      </c>
      <c r="AR124" s="14">
        <v>890</v>
      </c>
      <c r="AS124" s="2">
        <f t="shared" si="108"/>
        <v>30</v>
      </c>
      <c r="AT124" s="2">
        <f t="shared" si="121"/>
        <v>3.488372093023262E-2</v>
      </c>
      <c r="AU124" s="34">
        <f t="shared" si="75"/>
        <v>213.99374849723492</v>
      </c>
      <c r="AV124" s="14">
        <v>159</v>
      </c>
      <c r="AW124">
        <f t="shared" si="109"/>
        <v>1</v>
      </c>
      <c r="AX124">
        <f t="shared" si="122"/>
        <v>6.3291139240506666E-3</v>
      </c>
      <c r="AY124" s="35">
        <f t="shared" si="77"/>
        <v>38.230343832652082</v>
      </c>
      <c r="AZ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A124" s="31">
        <f t="shared" si="78"/>
        <v>-23</v>
      </c>
      <c r="BB124" s="51">
        <f t="shared" si="123"/>
        <v>-1.0971712064112848E-3</v>
      </c>
      <c r="BC124" s="35">
        <f t="shared" si="80"/>
        <v>5034.8641500360663</v>
      </c>
      <c r="BD124" s="45">
        <v>5086</v>
      </c>
      <c r="BE124" s="48">
        <f t="shared" si="81"/>
        <v>131</v>
      </c>
      <c r="BF124" s="14">
        <v>18404</v>
      </c>
      <c r="BG124" s="48">
        <f t="shared" si="82"/>
        <v>431</v>
      </c>
      <c r="BH124" s="14">
        <v>13367</v>
      </c>
      <c r="BI124" s="48">
        <f t="shared" si="83"/>
        <v>279</v>
      </c>
      <c r="BJ124" s="14">
        <v>4494</v>
      </c>
      <c r="BK124" s="48">
        <f t="shared" si="84"/>
        <v>102</v>
      </c>
      <c r="BL124" s="14">
        <v>865</v>
      </c>
      <c r="BM124" s="48">
        <f t="shared" si="85"/>
        <v>22</v>
      </c>
      <c r="BN124" s="17">
        <v>12</v>
      </c>
      <c r="BO124" s="24">
        <f t="shared" si="86"/>
        <v>0</v>
      </c>
      <c r="BP124" s="17">
        <v>51</v>
      </c>
      <c r="BQ124" s="24">
        <f t="shared" si="87"/>
        <v>0</v>
      </c>
      <c r="BR124" s="17">
        <v>173</v>
      </c>
      <c r="BS124" s="24">
        <f t="shared" si="88"/>
        <v>6</v>
      </c>
      <c r="BT124" s="17">
        <v>380</v>
      </c>
      <c r="BU124" s="24">
        <f t="shared" si="89"/>
        <v>11</v>
      </c>
      <c r="BV124" s="20">
        <v>223</v>
      </c>
      <c r="BW124" s="27">
        <f t="shared" si="90"/>
        <v>3</v>
      </c>
    </row>
    <row r="125" spans="1:75" x14ac:dyDescent="0.2">
      <c r="A125" s="3">
        <v>44022</v>
      </c>
      <c r="B125" s="22">
        <v>44022</v>
      </c>
      <c r="C125" s="10">
        <v>43257</v>
      </c>
      <c r="D125">
        <f t="shared" si="126"/>
        <v>1041</v>
      </c>
      <c r="E125" s="10">
        <v>863</v>
      </c>
      <c r="F125">
        <f t="shared" si="125"/>
        <v>24</v>
      </c>
      <c r="G125" s="10">
        <v>21426</v>
      </c>
      <c r="H125">
        <f t="shared" si="129"/>
        <v>989</v>
      </c>
      <c r="I125">
        <f t="shared" si="130"/>
        <v>20968</v>
      </c>
      <c r="J125">
        <f t="shared" si="104"/>
        <v>28</v>
      </c>
      <c r="K125">
        <f t="shared" si="93"/>
        <v>1.9950528238204222E-2</v>
      </c>
      <c r="L125">
        <f t="shared" si="94"/>
        <v>0.4953186767459602</v>
      </c>
      <c r="M125">
        <f t="shared" si="95"/>
        <v>0.4847307950158356</v>
      </c>
      <c r="N125">
        <f t="shared" si="118"/>
        <v>2.4065469172619459E-2</v>
      </c>
      <c r="O125">
        <f t="shared" si="96"/>
        <v>2.7809965237543453E-2</v>
      </c>
      <c r="P125">
        <f t="shared" si="97"/>
        <v>4.6158872398021099E-2</v>
      </c>
      <c r="Q125">
        <f t="shared" si="98"/>
        <v>1.3353681800839375E-3</v>
      </c>
      <c r="R125">
        <f t="shared" si="99"/>
        <v>10400.817504207742</v>
      </c>
      <c r="S125">
        <f t="shared" si="100"/>
        <v>207.50180331810532</v>
      </c>
      <c r="T125">
        <f t="shared" si="101"/>
        <v>5151.719163260399</v>
      </c>
      <c r="U125">
        <f t="shared" si="102"/>
        <v>5041.5965376292379</v>
      </c>
      <c r="V125" s="12">
        <v>158669</v>
      </c>
      <c r="W125" s="1">
        <f t="shared" si="105"/>
        <v>3064</v>
      </c>
      <c r="X125" s="1">
        <f t="shared" si="63"/>
        <v>607</v>
      </c>
      <c r="Y125" s="34">
        <f t="shared" si="64"/>
        <v>38150.757393604232</v>
      </c>
      <c r="Z125" s="14">
        <v>112407</v>
      </c>
      <c r="AA125" s="2">
        <f t="shared" si="110"/>
        <v>1981</v>
      </c>
      <c r="AB125" s="29">
        <f t="shared" si="65"/>
        <v>0.70843706079952606</v>
      </c>
      <c r="AC125" s="32">
        <f t="shared" si="66"/>
        <v>448</v>
      </c>
      <c r="AD125" s="1">
        <f t="shared" si="106"/>
        <v>46262</v>
      </c>
      <c r="AE125" s="1">
        <f t="shared" si="111"/>
        <v>1083</v>
      </c>
      <c r="AF125" s="29">
        <f t="shared" si="67"/>
        <v>0.29156293920047394</v>
      </c>
      <c r="AG125" s="32">
        <f t="shared" si="68"/>
        <v>159</v>
      </c>
      <c r="AH125" s="34">
        <f t="shared" si="119"/>
        <v>0.35345953002610964</v>
      </c>
      <c r="AI125" s="34">
        <f t="shared" si="70"/>
        <v>11123.346958403463</v>
      </c>
      <c r="AJ125" s="14">
        <v>19193</v>
      </c>
      <c r="AK125" s="2">
        <f t="shared" si="112"/>
        <v>11</v>
      </c>
      <c r="AL125" s="2">
        <f t="shared" si="120"/>
        <v>5.7345428005417531E-4</v>
      </c>
      <c r="AM125" s="34">
        <f t="shared" si="72"/>
        <v>4614.8112527049771</v>
      </c>
      <c r="AN125" s="14">
        <v>656</v>
      </c>
      <c r="AO125" s="2">
        <f t="shared" si="113"/>
        <v>-53</v>
      </c>
      <c r="AP125" s="2">
        <f t="shared" si="107"/>
        <v>-7.4753173483779967E-2</v>
      </c>
      <c r="AQ125" s="34">
        <f t="shared" si="73"/>
        <v>157.73022361144507</v>
      </c>
      <c r="AR125" s="14">
        <v>959</v>
      </c>
      <c r="AS125" s="2">
        <f t="shared" si="108"/>
        <v>69</v>
      </c>
      <c r="AT125" s="2">
        <f t="shared" si="121"/>
        <v>7.7528089887640483E-2</v>
      </c>
      <c r="AU125" s="34">
        <f t="shared" si="75"/>
        <v>230.58427506612168</v>
      </c>
      <c r="AV125" s="14">
        <v>160</v>
      </c>
      <c r="AW125">
        <f t="shared" si="109"/>
        <v>1</v>
      </c>
      <c r="AX125">
        <f t="shared" si="122"/>
        <v>6.2893081761006275E-3</v>
      </c>
      <c r="AY125" s="35">
        <f t="shared" si="77"/>
        <v>38.470786246693919</v>
      </c>
      <c r="AZ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A125" s="31">
        <f t="shared" si="78"/>
        <v>28</v>
      </c>
      <c r="BB125" s="51">
        <f t="shared" si="123"/>
        <v>1.3371537726838412E-3</v>
      </c>
      <c r="BC125" s="35">
        <f t="shared" si="80"/>
        <v>5041.5965376292379</v>
      </c>
      <c r="BD125" s="45">
        <v>5203</v>
      </c>
      <c r="BE125" s="48">
        <f t="shared" si="81"/>
        <v>117</v>
      </c>
      <c r="BF125" s="14">
        <v>18855</v>
      </c>
      <c r="BG125" s="48">
        <f t="shared" si="82"/>
        <v>451</v>
      </c>
      <c r="BH125" s="14">
        <v>13695</v>
      </c>
      <c r="BI125" s="48">
        <f t="shared" si="83"/>
        <v>328</v>
      </c>
      <c r="BJ125" s="14">
        <v>4613</v>
      </c>
      <c r="BK125" s="48">
        <f t="shared" si="84"/>
        <v>119</v>
      </c>
      <c r="BL125" s="14">
        <v>891</v>
      </c>
      <c r="BM125" s="48">
        <f t="shared" si="85"/>
        <v>26</v>
      </c>
      <c r="BN125" s="17">
        <v>12</v>
      </c>
      <c r="BO125" s="24">
        <f t="shared" si="86"/>
        <v>0</v>
      </c>
      <c r="BP125" s="17">
        <v>53</v>
      </c>
      <c r="BQ125" s="24">
        <f t="shared" si="87"/>
        <v>2</v>
      </c>
      <c r="BR125" s="17">
        <v>180</v>
      </c>
      <c r="BS125" s="24">
        <f t="shared" si="88"/>
        <v>7</v>
      </c>
      <c r="BT125" s="17">
        <v>392</v>
      </c>
      <c r="BU125" s="24">
        <f t="shared" si="89"/>
        <v>12</v>
      </c>
      <c r="BV125" s="20">
        <v>226</v>
      </c>
      <c r="BW125" s="27">
        <f t="shared" si="90"/>
        <v>3</v>
      </c>
    </row>
    <row r="126" spans="1:75" x14ac:dyDescent="0.2">
      <c r="A126" s="3">
        <v>44023</v>
      </c>
      <c r="B126" s="22">
        <v>44023</v>
      </c>
      <c r="C126" s="10">
        <v>44332</v>
      </c>
      <c r="D126">
        <f t="shared" si="126"/>
        <v>1075</v>
      </c>
      <c r="E126" s="10">
        <v>893</v>
      </c>
      <c r="F126">
        <f t="shared" si="125"/>
        <v>30</v>
      </c>
      <c r="G126" s="10">
        <v>22170</v>
      </c>
      <c r="H126">
        <f t="shared" si="129"/>
        <v>744</v>
      </c>
      <c r="I126">
        <f t="shared" si="130"/>
        <v>21269</v>
      </c>
      <c r="J126">
        <f t="shared" si="104"/>
        <v>301</v>
      </c>
      <c r="K126">
        <f t="shared" si="93"/>
        <v>2.0143462961292068E-2</v>
      </c>
      <c r="L126">
        <f t="shared" si="94"/>
        <v>0.50009022827754224</v>
      </c>
      <c r="M126">
        <f t="shared" si="95"/>
        <v>0.47976630876116577</v>
      </c>
      <c r="N126">
        <f t="shared" si="118"/>
        <v>2.4248849589461337E-2</v>
      </c>
      <c r="O126">
        <f t="shared" si="96"/>
        <v>3.3594624860022397E-2</v>
      </c>
      <c r="P126">
        <f t="shared" si="97"/>
        <v>3.3558863328822734E-2</v>
      </c>
      <c r="Q126">
        <f t="shared" si="98"/>
        <v>1.4152052282664911E-2</v>
      </c>
      <c r="R126">
        <f t="shared" si="99"/>
        <v>10659.293099302717</v>
      </c>
      <c r="S126">
        <f t="shared" si="100"/>
        <v>214.71507573936043</v>
      </c>
      <c r="T126">
        <f t="shared" si="101"/>
        <v>5330.6083193075265</v>
      </c>
      <c r="U126">
        <f t="shared" si="102"/>
        <v>5113.9697042558309</v>
      </c>
      <c r="V126" s="12">
        <v>161466</v>
      </c>
      <c r="W126" s="1">
        <f t="shared" si="105"/>
        <v>2797</v>
      </c>
      <c r="X126" s="1">
        <f t="shared" si="63"/>
        <v>-267</v>
      </c>
      <c r="Y126" s="34">
        <f t="shared" si="64"/>
        <v>38823.274825679255</v>
      </c>
      <c r="Z126" s="14">
        <v>114238</v>
      </c>
      <c r="AA126" s="2">
        <f t="shared" si="110"/>
        <v>1831</v>
      </c>
      <c r="AB126" s="29">
        <f t="shared" si="65"/>
        <v>0.70750498556971742</v>
      </c>
      <c r="AC126" s="32">
        <f t="shared" si="66"/>
        <v>-150</v>
      </c>
      <c r="AD126" s="1">
        <f t="shared" si="106"/>
        <v>47228</v>
      </c>
      <c r="AE126" s="1">
        <f t="shared" si="111"/>
        <v>966</v>
      </c>
      <c r="AF126" s="29">
        <f t="shared" si="67"/>
        <v>0.29249501443028253</v>
      </c>
      <c r="AG126" s="32">
        <f t="shared" si="68"/>
        <v>-117</v>
      </c>
      <c r="AH126" s="34">
        <f t="shared" si="119"/>
        <v>0.34537003932785126</v>
      </c>
      <c r="AI126" s="34">
        <f t="shared" si="70"/>
        <v>11355.614330367878</v>
      </c>
      <c r="AJ126" s="14">
        <v>19497</v>
      </c>
      <c r="AK126" s="2">
        <f t="shared" si="112"/>
        <v>304</v>
      </c>
      <c r="AL126" s="2">
        <f t="shared" si="120"/>
        <v>1.5839108008127933E-2</v>
      </c>
      <c r="AM126" s="34">
        <f t="shared" si="72"/>
        <v>4687.905746573696</v>
      </c>
      <c r="AN126" s="14">
        <v>678</v>
      </c>
      <c r="AO126" s="2">
        <f t="shared" si="113"/>
        <v>22</v>
      </c>
      <c r="AP126" s="2">
        <f t="shared" si="107"/>
        <v>3.3536585365853577E-2</v>
      </c>
      <c r="AQ126" s="34">
        <f t="shared" si="73"/>
        <v>163.01995672036549</v>
      </c>
      <c r="AR126" s="14">
        <v>936</v>
      </c>
      <c r="AS126" s="2">
        <f t="shared" si="108"/>
        <v>-23</v>
      </c>
      <c r="AT126" s="2">
        <f t="shared" si="121"/>
        <v>-2.3983315954118845E-2</v>
      </c>
      <c r="AU126" s="34">
        <f t="shared" si="75"/>
        <v>225.05409954315942</v>
      </c>
      <c r="AV126" s="14">
        <v>158</v>
      </c>
      <c r="AW126">
        <f t="shared" si="109"/>
        <v>-2</v>
      </c>
      <c r="AX126">
        <f t="shared" si="122"/>
        <v>-1.2499999999999956E-2</v>
      </c>
      <c r="AY126" s="35">
        <f t="shared" si="77"/>
        <v>37.989901418610245</v>
      </c>
      <c r="AZ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A126" s="31">
        <f t="shared" si="78"/>
        <v>301</v>
      </c>
      <c r="BB126" s="51">
        <f t="shared" si="123"/>
        <v>1.4355207935902392E-2</v>
      </c>
      <c r="BC126" s="35">
        <f t="shared" si="80"/>
        <v>5113.9697042558309</v>
      </c>
      <c r="BD126" s="45">
        <v>5326</v>
      </c>
      <c r="BE126" s="48">
        <f t="shared" si="81"/>
        <v>123</v>
      </c>
      <c r="BF126" s="14">
        <v>19329</v>
      </c>
      <c r="BG126" s="48">
        <f t="shared" si="82"/>
        <v>474</v>
      </c>
      <c r="BH126" s="14">
        <v>14048</v>
      </c>
      <c r="BI126" s="48">
        <f t="shared" si="83"/>
        <v>353</v>
      </c>
      <c r="BJ126" s="14">
        <v>4715</v>
      </c>
      <c r="BK126" s="48">
        <f t="shared" si="84"/>
        <v>102</v>
      </c>
      <c r="BL126" s="14">
        <v>914</v>
      </c>
      <c r="BM126" s="48">
        <f t="shared" si="85"/>
        <v>23</v>
      </c>
      <c r="BN126" s="17">
        <v>12</v>
      </c>
      <c r="BO126" s="24">
        <f t="shared" si="86"/>
        <v>0</v>
      </c>
      <c r="BP126" s="17">
        <v>54</v>
      </c>
      <c r="BQ126" s="24">
        <f t="shared" si="87"/>
        <v>1</v>
      </c>
      <c r="BR126" s="17">
        <v>189</v>
      </c>
      <c r="BS126" s="24">
        <f t="shared" si="88"/>
        <v>9</v>
      </c>
      <c r="BT126" s="17">
        <v>410</v>
      </c>
      <c r="BU126" s="24">
        <f t="shared" si="89"/>
        <v>18</v>
      </c>
      <c r="BV126" s="20">
        <v>228</v>
      </c>
      <c r="BW126" s="27">
        <f t="shared" si="90"/>
        <v>2</v>
      </c>
    </row>
    <row r="127" spans="1:75" x14ac:dyDescent="0.2">
      <c r="A127" s="3">
        <v>44024</v>
      </c>
      <c r="B127" s="22">
        <v>44024</v>
      </c>
      <c r="C127" s="10">
        <v>45633</v>
      </c>
      <c r="D127">
        <f t="shared" si="126"/>
        <v>1301</v>
      </c>
      <c r="E127" s="10">
        <v>909</v>
      </c>
      <c r="F127">
        <f t="shared" si="125"/>
        <v>16</v>
      </c>
      <c r="G127" s="10">
        <v>23039</v>
      </c>
      <c r="H127">
        <f t="shared" si="129"/>
        <v>869</v>
      </c>
      <c r="I127">
        <f t="shared" si="130"/>
        <v>21685</v>
      </c>
      <c r="J127">
        <f t="shared" si="104"/>
        <v>416</v>
      </c>
      <c r="K127">
        <f t="shared" si="93"/>
        <v>1.9919794885280388E-2</v>
      </c>
      <c r="L127">
        <f t="shared" si="94"/>
        <v>0.50487585738391072</v>
      </c>
      <c r="M127">
        <f t="shared" si="95"/>
        <v>0.47520434773080883</v>
      </c>
      <c r="N127">
        <f t="shared" si="118"/>
        <v>2.8510069467271491E-2</v>
      </c>
      <c r="O127">
        <f t="shared" si="96"/>
        <v>1.7601760176017601E-2</v>
      </c>
      <c r="P127">
        <f t="shared" si="97"/>
        <v>3.7718650983115588E-2</v>
      </c>
      <c r="Q127">
        <f t="shared" si="98"/>
        <v>1.9183767581277381E-2</v>
      </c>
      <c r="R127">
        <f t="shared" si="99"/>
        <v>10972.108679971147</v>
      </c>
      <c r="S127">
        <f t="shared" si="100"/>
        <v>218.56215436402982</v>
      </c>
      <c r="T127">
        <f t="shared" si="101"/>
        <v>5539.5527771098823</v>
      </c>
      <c r="U127">
        <f t="shared" si="102"/>
        <v>5213.9937484972352</v>
      </c>
      <c r="V127" s="12">
        <v>164927</v>
      </c>
      <c r="W127" s="1">
        <f t="shared" si="105"/>
        <v>3461</v>
      </c>
      <c r="X127" s="1">
        <f t="shared" si="63"/>
        <v>664</v>
      </c>
      <c r="Y127" s="34">
        <f t="shared" si="64"/>
        <v>39655.44602067805</v>
      </c>
      <c r="Z127" s="14">
        <v>116372</v>
      </c>
      <c r="AA127" s="2">
        <f t="shared" si="110"/>
        <v>2134</v>
      </c>
      <c r="AB127" s="29">
        <f t="shared" si="65"/>
        <v>0.7055970217126365</v>
      </c>
      <c r="AC127" s="32">
        <f t="shared" si="66"/>
        <v>303</v>
      </c>
      <c r="AD127" s="1">
        <f t="shared" si="106"/>
        <v>48555</v>
      </c>
      <c r="AE127" s="1">
        <f t="shared" si="111"/>
        <v>1327</v>
      </c>
      <c r="AF127" s="29">
        <f t="shared" si="67"/>
        <v>0.2944029782873635</v>
      </c>
      <c r="AG127" s="32">
        <f t="shared" si="68"/>
        <v>361</v>
      </c>
      <c r="AH127" s="34">
        <f t="shared" si="119"/>
        <v>0.38341519791967638</v>
      </c>
      <c r="AI127" s="34">
        <f t="shared" si="70"/>
        <v>11674.681413801394</v>
      </c>
      <c r="AJ127" s="14">
        <v>19867</v>
      </c>
      <c r="AK127" s="2">
        <f t="shared" si="112"/>
        <v>370</v>
      </c>
      <c r="AL127" s="2">
        <f t="shared" si="120"/>
        <v>1.8977278555675214E-2</v>
      </c>
      <c r="AM127" s="34">
        <f t="shared" si="72"/>
        <v>4776.8694397691752</v>
      </c>
      <c r="AN127" s="14">
        <v>672</v>
      </c>
      <c r="AO127" s="2">
        <f t="shared" si="113"/>
        <v>-6</v>
      </c>
      <c r="AP127" s="2">
        <f t="shared" si="107"/>
        <v>-8.8495575221239076E-3</v>
      </c>
      <c r="AQ127" s="34">
        <f t="shared" si="73"/>
        <v>161.57730223611446</v>
      </c>
      <c r="AR127" s="14">
        <v>987</v>
      </c>
      <c r="AS127" s="2">
        <f t="shared" si="108"/>
        <v>51</v>
      </c>
      <c r="AT127" s="2">
        <f t="shared" si="121"/>
        <v>5.4487179487179516E-2</v>
      </c>
      <c r="AU127" s="34">
        <f t="shared" si="75"/>
        <v>237.31666265929312</v>
      </c>
      <c r="AV127" s="14">
        <v>159</v>
      </c>
      <c r="AW127">
        <f t="shared" si="109"/>
        <v>1</v>
      </c>
      <c r="AX127">
        <f t="shared" si="122"/>
        <v>6.3291139240506666E-3</v>
      </c>
      <c r="AY127" s="35">
        <f t="shared" si="77"/>
        <v>38.230343832652082</v>
      </c>
      <c r="AZ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A127" s="31">
        <f t="shared" si="78"/>
        <v>416</v>
      </c>
      <c r="BB127" s="51">
        <f t="shared" si="123"/>
        <v>1.9558982556772797E-2</v>
      </c>
      <c r="BC127" s="35">
        <f t="shared" si="80"/>
        <v>5213.9937484972352</v>
      </c>
      <c r="BD127" s="45">
        <v>5495</v>
      </c>
      <c r="BE127" s="48">
        <f t="shared" si="81"/>
        <v>169</v>
      </c>
      <c r="BF127" s="14">
        <v>19912</v>
      </c>
      <c r="BG127" s="48">
        <f t="shared" si="82"/>
        <v>583</v>
      </c>
      <c r="BH127" s="14">
        <v>14445</v>
      </c>
      <c r="BI127" s="48">
        <f t="shared" si="83"/>
        <v>397</v>
      </c>
      <c r="BJ127" s="14">
        <v>4848</v>
      </c>
      <c r="BK127" s="48">
        <f t="shared" si="84"/>
        <v>133</v>
      </c>
      <c r="BL127" s="14">
        <v>933</v>
      </c>
      <c r="BM127" s="48">
        <f t="shared" si="85"/>
        <v>19</v>
      </c>
      <c r="BN127" s="17">
        <v>12</v>
      </c>
      <c r="BO127" s="24">
        <f t="shared" si="86"/>
        <v>0</v>
      </c>
      <c r="BP127" s="17">
        <v>55</v>
      </c>
      <c r="BQ127" s="24">
        <f t="shared" si="87"/>
        <v>1</v>
      </c>
      <c r="BR127" s="17">
        <v>193</v>
      </c>
      <c r="BS127" s="24">
        <f t="shared" si="88"/>
        <v>4</v>
      </c>
      <c r="BT127" s="17">
        <v>419</v>
      </c>
      <c r="BU127" s="24">
        <f t="shared" si="89"/>
        <v>9</v>
      </c>
      <c r="BV127" s="20">
        <v>230</v>
      </c>
      <c r="BW127" s="27">
        <f t="shared" si="90"/>
        <v>2</v>
      </c>
    </row>
    <row r="128" spans="1:75" x14ac:dyDescent="0.2">
      <c r="A128" s="3">
        <v>44025</v>
      </c>
      <c r="B128" s="22">
        <v>44025</v>
      </c>
      <c r="C128" s="10">
        <v>47173</v>
      </c>
      <c r="D128">
        <f t="shared" si="126"/>
        <v>1540</v>
      </c>
      <c r="E128" s="10">
        <v>932</v>
      </c>
      <c r="F128">
        <f t="shared" si="125"/>
        <v>23</v>
      </c>
      <c r="G128" s="10">
        <v>23919</v>
      </c>
      <c r="H128">
        <f t="shared" si="129"/>
        <v>880</v>
      </c>
      <c r="I128">
        <f t="shared" si="130"/>
        <v>22322</v>
      </c>
      <c r="J128">
        <f t="shared" si="104"/>
        <v>637</v>
      </c>
      <c r="K128">
        <f t="shared" si="93"/>
        <v>1.9757064422445042E-2</v>
      </c>
      <c r="L128">
        <f t="shared" si="94"/>
        <v>0.50704852351981011</v>
      </c>
      <c r="M128">
        <f t="shared" si="95"/>
        <v>0.47319441205774487</v>
      </c>
      <c r="N128">
        <f t="shared" si="118"/>
        <v>3.2645793144383442E-2</v>
      </c>
      <c r="O128">
        <f t="shared" si="96"/>
        <v>2.4678111587982832E-2</v>
      </c>
      <c r="P128">
        <f t="shared" si="97"/>
        <v>3.6790835737279988E-2</v>
      </c>
      <c r="Q128">
        <f t="shared" si="98"/>
        <v>2.8536869456141922E-2</v>
      </c>
      <c r="R128">
        <f t="shared" si="99"/>
        <v>11342.389997595576</v>
      </c>
      <c r="S128">
        <f t="shared" si="100"/>
        <v>224.09232988699208</v>
      </c>
      <c r="T128">
        <f t="shared" si="101"/>
        <v>5751.1421014666994</v>
      </c>
      <c r="U128">
        <f t="shared" si="102"/>
        <v>5367.155566241885</v>
      </c>
      <c r="V128" s="12">
        <v>168517</v>
      </c>
      <c r="W128" s="1">
        <f t="shared" si="105"/>
        <v>3590</v>
      </c>
      <c r="X128" s="1">
        <f t="shared" si="63"/>
        <v>129</v>
      </c>
      <c r="Y128" s="34">
        <f t="shared" si="64"/>
        <v>40518.634287088244</v>
      </c>
      <c r="Z128" s="14">
        <v>118412</v>
      </c>
      <c r="AA128" s="2">
        <f t="shared" si="110"/>
        <v>2040</v>
      </c>
      <c r="AB128" s="29">
        <f t="shared" si="65"/>
        <v>0.7026709471447985</v>
      </c>
      <c r="AC128" s="32">
        <f t="shared" si="66"/>
        <v>-94</v>
      </c>
      <c r="AD128" s="1">
        <f t="shared" si="106"/>
        <v>50105</v>
      </c>
      <c r="AE128" s="1">
        <f t="shared" si="111"/>
        <v>1550</v>
      </c>
      <c r="AF128" s="29">
        <f t="shared" si="67"/>
        <v>0.29732905285520156</v>
      </c>
      <c r="AG128" s="32">
        <f t="shared" si="68"/>
        <v>223</v>
      </c>
      <c r="AH128" s="34">
        <f t="shared" si="119"/>
        <v>0.43175487465181056</v>
      </c>
      <c r="AI128" s="34">
        <f t="shared" si="70"/>
        <v>12047.367155566242</v>
      </c>
      <c r="AJ128" s="14">
        <v>20500</v>
      </c>
      <c r="AK128" s="2">
        <f t="shared" si="112"/>
        <v>633</v>
      </c>
      <c r="AL128" s="2">
        <f t="shared" si="120"/>
        <v>3.1861881512055268E-2</v>
      </c>
      <c r="AM128" s="34">
        <f t="shared" si="72"/>
        <v>4929.0694878576587</v>
      </c>
      <c r="AN128" s="14">
        <v>658</v>
      </c>
      <c r="AO128" s="2">
        <f t="shared" si="113"/>
        <v>-14</v>
      </c>
      <c r="AP128" s="2">
        <f t="shared" si="107"/>
        <v>-2.083333333333337E-2</v>
      </c>
      <c r="AQ128" s="34">
        <f t="shared" si="73"/>
        <v>158.21110843952874</v>
      </c>
      <c r="AR128" s="14">
        <v>1005</v>
      </c>
      <c r="AS128" s="2">
        <f t="shared" si="108"/>
        <v>18</v>
      </c>
      <c r="AT128" s="2">
        <f t="shared" si="121"/>
        <v>1.8237082066869359E-2</v>
      </c>
      <c r="AU128" s="34">
        <f t="shared" si="75"/>
        <v>241.64462611204618</v>
      </c>
      <c r="AV128" s="14">
        <v>159</v>
      </c>
      <c r="AW128">
        <f t="shared" si="109"/>
        <v>0</v>
      </c>
      <c r="AX128">
        <f t="shared" si="122"/>
        <v>0</v>
      </c>
      <c r="AY128" s="35">
        <f t="shared" si="77"/>
        <v>38.230343832652082</v>
      </c>
      <c r="AZ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A128" s="31">
        <f t="shared" si="78"/>
        <v>637</v>
      </c>
      <c r="BB128" s="51">
        <f t="shared" si="123"/>
        <v>2.9375144108831019E-2</v>
      </c>
      <c r="BC128" s="35">
        <f t="shared" si="80"/>
        <v>5367.155566241885</v>
      </c>
      <c r="BD128" s="45">
        <v>5726</v>
      </c>
      <c r="BE128" s="48">
        <f t="shared" si="81"/>
        <v>231</v>
      </c>
      <c r="BF128" s="14">
        <v>20523</v>
      </c>
      <c r="BG128" s="48">
        <f t="shared" si="82"/>
        <v>611</v>
      </c>
      <c r="BH128" s="14">
        <v>14939</v>
      </c>
      <c r="BI128" s="48">
        <f t="shared" si="83"/>
        <v>494</v>
      </c>
      <c r="BJ128" s="14">
        <v>5026</v>
      </c>
      <c r="BK128" s="48">
        <f t="shared" si="84"/>
        <v>178</v>
      </c>
      <c r="BL128" s="14">
        <v>959</v>
      </c>
      <c r="BM128" s="48">
        <f t="shared" si="85"/>
        <v>26</v>
      </c>
      <c r="BN128" s="17">
        <v>12</v>
      </c>
      <c r="BO128" s="24">
        <f t="shared" si="86"/>
        <v>0</v>
      </c>
      <c r="BP128" s="17">
        <v>56</v>
      </c>
      <c r="BQ128" s="24">
        <f t="shared" si="87"/>
        <v>1</v>
      </c>
      <c r="BR128" s="17">
        <v>200</v>
      </c>
      <c r="BS128" s="24">
        <f t="shared" si="88"/>
        <v>7</v>
      </c>
      <c r="BT128" s="17">
        <v>428</v>
      </c>
      <c r="BU128" s="24">
        <f t="shared" si="89"/>
        <v>9</v>
      </c>
      <c r="BV128" s="20">
        <v>236</v>
      </c>
      <c r="BW128" s="27">
        <f t="shared" si="90"/>
        <v>6</v>
      </c>
    </row>
    <row r="129" spans="1:75" x14ac:dyDescent="0.2">
      <c r="A129" s="3">
        <v>44026</v>
      </c>
      <c r="B129" s="22">
        <v>44026</v>
      </c>
      <c r="C129" s="10">
        <v>48096</v>
      </c>
      <c r="D129">
        <f t="shared" si="126"/>
        <v>923</v>
      </c>
      <c r="E129" s="10">
        <v>960</v>
      </c>
      <c r="F129">
        <f t="shared" si="125"/>
        <v>28</v>
      </c>
      <c r="G129" s="10">
        <v>24667</v>
      </c>
      <c r="H129">
        <f t="shared" si="129"/>
        <v>748</v>
      </c>
      <c r="I129">
        <f t="shared" si="130"/>
        <v>22469</v>
      </c>
      <c r="J129">
        <f>+IFERROR(I129-I128,"")</f>
        <v>147</v>
      </c>
      <c r="K129">
        <f t="shared" si="93"/>
        <v>1.9960079840319361E-2</v>
      </c>
      <c r="L129">
        <f t="shared" si="94"/>
        <v>0.51287009314703924</v>
      </c>
      <c r="M129">
        <f t="shared" si="95"/>
        <v>0.46716982701264137</v>
      </c>
      <c r="N129">
        <f t="shared" si="118"/>
        <v>1.919078509647372E-2</v>
      </c>
      <c r="O129">
        <f t="shared" si="96"/>
        <v>2.9166666666666667E-2</v>
      </c>
      <c r="P129">
        <f t="shared" si="97"/>
        <v>3.0323914541695383E-2</v>
      </c>
      <c r="Q129">
        <f t="shared" si="98"/>
        <v>6.5423472339667986E-3</v>
      </c>
      <c r="R129">
        <f t="shared" si="99"/>
        <v>11564.318345756192</v>
      </c>
      <c r="S129">
        <f t="shared" si="100"/>
        <v>230.82471748016351</v>
      </c>
      <c r="T129">
        <f t="shared" si="101"/>
        <v>5930.9930271699932</v>
      </c>
      <c r="U129">
        <f t="shared" si="102"/>
        <v>5402.500601106035</v>
      </c>
      <c r="V129" s="12">
        <v>171116</v>
      </c>
      <c r="W129" s="1">
        <f t="shared" si="105"/>
        <v>2599</v>
      </c>
      <c r="X129" s="1">
        <f t="shared" si="63"/>
        <v>-991</v>
      </c>
      <c r="Y129" s="34">
        <f t="shared" si="64"/>
        <v>41143.544121182982</v>
      </c>
      <c r="Z129" s="14">
        <v>120068</v>
      </c>
      <c r="AA129" s="2">
        <f t="shared" si="110"/>
        <v>1656</v>
      </c>
      <c r="AB129" s="29">
        <f t="shared" si="65"/>
        <v>0.70167605600878935</v>
      </c>
      <c r="AC129" s="32">
        <f t="shared" si="66"/>
        <v>-384</v>
      </c>
      <c r="AD129" s="1">
        <f t="shared" si="106"/>
        <v>51048</v>
      </c>
      <c r="AE129" s="1">
        <f t="shared" si="111"/>
        <v>943</v>
      </c>
      <c r="AF129" s="29">
        <f t="shared" si="67"/>
        <v>0.29832394399121065</v>
      </c>
      <c r="AG129" s="32">
        <f t="shared" si="68"/>
        <v>-607</v>
      </c>
      <c r="AH129" s="34">
        <f t="shared" si="119"/>
        <v>0.36283185840707965</v>
      </c>
      <c r="AI129" s="34">
        <f t="shared" si="70"/>
        <v>12274.104352007695</v>
      </c>
      <c r="AJ129" s="14">
        <v>20639</v>
      </c>
      <c r="AK129" s="2">
        <f t="shared" si="112"/>
        <v>139</v>
      </c>
      <c r="AL129" s="2">
        <f t="shared" si="120"/>
        <v>6.7804878048780548E-3</v>
      </c>
      <c r="AM129" s="34">
        <f t="shared" si="72"/>
        <v>4962.4909834094733</v>
      </c>
      <c r="AN129" s="14">
        <v>658</v>
      </c>
      <c r="AO129" s="2">
        <f t="shared" si="113"/>
        <v>0</v>
      </c>
      <c r="AP129" s="2">
        <f t="shared" si="107"/>
        <v>0</v>
      </c>
      <c r="AQ129" s="34">
        <f t="shared" si="73"/>
        <v>158.21110843952874</v>
      </c>
      <c r="AR129" s="14">
        <v>1015</v>
      </c>
      <c r="AS129" s="2">
        <f t="shared" si="108"/>
        <v>10</v>
      </c>
      <c r="AT129" s="2">
        <f t="shared" si="121"/>
        <v>9.9502487562188602E-3</v>
      </c>
      <c r="AU129" s="34">
        <f t="shared" si="75"/>
        <v>244.04905025246455</v>
      </c>
      <c r="AV129" s="14">
        <v>157</v>
      </c>
      <c r="AW129">
        <f t="shared" si="109"/>
        <v>-2</v>
      </c>
      <c r="AX129">
        <f t="shared" si="122"/>
        <v>-1.2578616352201255E-2</v>
      </c>
      <c r="AY129" s="35">
        <f t="shared" si="77"/>
        <v>37.749459004568408</v>
      </c>
      <c r="AZ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A129" s="31">
        <f t="shared" si="78"/>
        <v>147</v>
      </c>
      <c r="BB129" s="51">
        <f t="shared" si="123"/>
        <v>6.5854314129558666E-3</v>
      </c>
      <c r="BC129" s="35">
        <f t="shared" si="80"/>
        <v>5402.500601106035</v>
      </c>
      <c r="BD129" s="45">
        <v>5874</v>
      </c>
      <c r="BE129" s="48">
        <f t="shared" si="81"/>
        <v>148</v>
      </c>
      <c r="BF129" s="14">
        <v>20901</v>
      </c>
      <c r="BG129" s="48">
        <f t="shared" si="82"/>
        <v>378</v>
      </c>
      <c r="BH129" s="14">
        <v>15195</v>
      </c>
      <c r="BI129" s="48">
        <f t="shared" si="83"/>
        <v>256</v>
      </c>
      <c r="BJ129" s="14">
        <v>5146</v>
      </c>
      <c r="BK129" s="48">
        <f t="shared" si="84"/>
        <v>120</v>
      </c>
      <c r="BL129" s="14">
        <v>980</v>
      </c>
      <c r="BM129" s="48">
        <f t="shared" si="85"/>
        <v>21</v>
      </c>
      <c r="BN129" s="17">
        <v>12</v>
      </c>
      <c r="BO129" s="24">
        <f t="shared" si="86"/>
        <v>0</v>
      </c>
      <c r="BP129" s="17">
        <v>58</v>
      </c>
      <c r="BQ129" s="24">
        <f t="shared" si="87"/>
        <v>2</v>
      </c>
      <c r="BR129" s="17">
        <v>206</v>
      </c>
      <c r="BS129" s="24">
        <f t="shared" si="88"/>
        <v>6</v>
      </c>
      <c r="BT129" s="17">
        <v>442</v>
      </c>
      <c r="BU129" s="24">
        <f t="shared" si="89"/>
        <v>14</v>
      </c>
      <c r="BV129" s="20">
        <v>242</v>
      </c>
      <c r="BW129" s="27">
        <f t="shared" si="90"/>
        <v>6</v>
      </c>
    </row>
    <row r="130" spans="1:75" x14ac:dyDescent="0.2">
      <c r="A130" s="3">
        <v>44027</v>
      </c>
      <c r="B130" s="22">
        <v>44027</v>
      </c>
      <c r="C130" s="10">
        <v>49243</v>
      </c>
      <c r="D130">
        <f t="shared" si="126"/>
        <v>1147</v>
      </c>
      <c r="E130" s="10">
        <v>982</v>
      </c>
      <c r="F130">
        <f t="shared" si="125"/>
        <v>22</v>
      </c>
      <c r="G130" s="10">
        <v>25417</v>
      </c>
      <c r="H130">
        <f t="shared" si="129"/>
        <v>750</v>
      </c>
      <c r="I130">
        <f t="shared" si="130"/>
        <v>22844</v>
      </c>
      <c r="J130">
        <f t="shared" ref="J130:J154" si="131">+IFERROR(I130-I129,"")</f>
        <v>375</v>
      </c>
      <c r="K130">
        <f t="shared" si="93"/>
        <v>1.994192067908129E-2</v>
      </c>
      <c r="L130">
        <f t="shared" si="94"/>
        <v>0.51615458034644524</v>
      </c>
      <c r="M130">
        <f t="shared" si="95"/>
        <v>0.46390349897447353</v>
      </c>
      <c r="N130">
        <f t="shared" ref="N130:N157" si="132">+IFERROR(D130/C130,"")</f>
        <v>2.3292650732083749E-2</v>
      </c>
      <c r="O130">
        <f t="shared" si="96"/>
        <v>2.2403258655804479E-2</v>
      </c>
      <c r="P130">
        <f t="shared" si="97"/>
        <v>2.9507809733642837E-2</v>
      </c>
      <c r="Q130">
        <f t="shared" si="98"/>
        <v>1.6415689021187181E-2</v>
      </c>
      <c r="R130">
        <f t="shared" si="99"/>
        <v>11840.105794662179</v>
      </c>
      <c r="S130">
        <f t="shared" si="100"/>
        <v>236.11445058908393</v>
      </c>
      <c r="T130">
        <f t="shared" si="101"/>
        <v>6111.3248377013706</v>
      </c>
      <c r="U130">
        <f t="shared" si="102"/>
        <v>5492.6665063717246</v>
      </c>
      <c r="V130" s="12">
        <v>174345</v>
      </c>
      <c r="W130" s="1">
        <f t="shared" si="105"/>
        <v>3229</v>
      </c>
      <c r="X130" s="1">
        <f t="shared" ref="X130:X154" si="133">IFERROR(W130-W129,0)</f>
        <v>630</v>
      </c>
      <c r="Y130" s="34">
        <f t="shared" ref="Y130:Y154" si="134">IFERROR(V130/4.159,0)</f>
        <v>41919.932676124074</v>
      </c>
      <c r="Z130" s="14">
        <v>122190</v>
      </c>
      <c r="AA130" s="2">
        <f t="shared" si="110"/>
        <v>2122</v>
      </c>
      <c r="AB130" s="29">
        <f t="shared" ref="AB130:AB154" si="135">IFERROR(Z130/V130,0)</f>
        <v>0.70085175944248468</v>
      </c>
      <c r="AC130" s="32">
        <f t="shared" ref="AC130:AC154" si="136">IFERROR(AA130-AA129,0)</f>
        <v>466</v>
      </c>
      <c r="AD130" s="1">
        <f t="shared" si="106"/>
        <v>52155</v>
      </c>
      <c r="AE130" s="1">
        <f t="shared" si="111"/>
        <v>1107</v>
      </c>
      <c r="AF130" s="29">
        <f t="shared" ref="AF130:AF155" si="137">IFERROR(AD130/V130,0)</f>
        <v>0.29914824055751527</v>
      </c>
      <c r="AG130" s="32">
        <f t="shared" ref="AG130:AG155" si="138">IFERROR(AE130-AE129,0)</f>
        <v>164</v>
      </c>
      <c r="AH130" s="34">
        <f t="shared" ref="AH130:AH156" si="139">IFERROR(AE130/W130,0)</f>
        <v>0.34283059770826879</v>
      </c>
      <c r="AI130" s="34">
        <f t="shared" ref="AI130:AI155" si="140">IFERROR(AD130/4.159,0)</f>
        <v>12540.274104352009</v>
      </c>
      <c r="AJ130" s="14">
        <v>21009</v>
      </c>
      <c r="AK130" s="2">
        <f t="shared" si="112"/>
        <v>370</v>
      </c>
      <c r="AL130" s="2">
        <f t="shared" ref="AL130:AL157" si="141">IFERROR(AJ130/AJ129,0)-1</f>
        <v>1.7927225156257665E-2</v>
      </c>
      <c r="AM130" s="34">
        <f t="shared" ref="AM130:AM155" si="142">IFERROR(AJ130/4.159,0)</f>
        <v>5051.4546766049534</v>
      </c>
      <c r="AN130" s="14">
        <v>616</v>
      </c>
      <c r="AO130" s="2">
        <f t="shared" si="113"/>
        <v>-42</v>
      </c>
      <c r="AP130" s="2">
        <f t="shared" si="107"/>
        <v>-6.3829787234042534E-2</v>
      </c>
      <c r="AQ130" s="34">
        <f t="shared" ref="AQ130:AQ155" si="143">IFERROR(AN130/4.159,0)</f>
        <v>148.11252704977159</v>
      </c>
      <c r="AR130" s="14">
        <v>1056</v>
      </c>
      <c r="AS130" s="2">
        <f t="shared" si="108"/>
        <v>41</v>
      </c>
      <c r="AT130" s="2">
        <f t="shared" ref="AT130:AT157" si="144">IFERROR(AR130/AR129,0)-1</f>
        <v>4.0394088669950756E-2</v>
      </c>
      <c r="AU130" s="34">
        <f t="shared" ref="AU130:AU155" si="145">IFERROR(AR130/4.159,0)</f>
        <v>253.90718922817987</v>
      </c>
      <c r="AV130" s="14">
        <v>163</v>
      </c>
      <c r="AW130">
        <f t="shared" si="109"/>
        <v>6</v>
      </c>
      <c r="AX130">
        <f t="shared" ref="AX130:AX157" si="146">IFERROR(AV130/AV129,0)-1</f>
        <v>3.8216560509554132E-2</v>
      </c>
      <c r="AY130" s="35">
        <f t="shared" ref="AY130:AY155" si="147">IFERROR(AV130/4.159,0)</f>
        <v>39.19211348881943</v>
      </c>
      <c r="AZ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A130" s="31">
        <f t="shared" ref="BA130:BA155" si="148">IFERROR(AZ130-AZ129,0)</f>
        <v>375</v>
      </c>
      <c r="BB130" s="51">
        <f t="shared" ref="BB130:BB157" si="149">IFERROR(AZ130/AZ129,0)-1</f>
        <v>1.6689661311139803E-2</v>
      </c>
      <c r="BC130" s="35">
        <f t="shared" ref="BC130:BC155" si="150">IFERROR(AZ130/4.159,0)</f>
        <v>5492.6665063717246</v>
      </c>
      <c r="BD130" s="45">
        <v>5992</v>
      </c>
      <c r="BE130" s="48">
        <f t="shared" ref="BE130:BE155" si="151">IFERROR((BD130-BD129), 0)</f>
        <v>118</v>
      </c>
      <c r="BF130" s="14">
        <v>21329</v>
      </c>
      <c r="BG130" s="48">
        <f t="shared" ref="BG130:BG155" si="152">IFERROR((BF130-BF129),0)</f>
        <v>428</v>
      </c>
      <c r="BH130" s="14">
        <v>15534</v>
      </c>
      <c r="BI130" s="48">
        <f t="shared" ref="BI130:BI155" si="153">IFERROR((BH130-BH129),0)</f>
        <v>339</v>
      </c>
      <c r="BJ130" s="14">
        <v>5319</v>
      </c>
      <c r="BK130" s="48">
        <f t="shared" ref="BK130:BK155" si="154">IFERROR((BJ130-BJ129),0)</f>
        <v>173</v>
      </c>
      <c r="BL130" s="14">
        <v>1006</v>
      </c>
      <c r="BM130" s="48">
        <f t="shared" ref="BM130:BM155" si="155">IFERROR((BL130-BL129),0)</f>
        <v>26</v>
      </c>
      <c r="BN130" s="17">
        <v>12</v>
      </c>
      <c r="BO130" s="24">
        <f t="shared" ref="BO130:BO155" si="156">IFERROR((BN130-BN129),0)</f>
        <v>0</v>
      </c>
      <c r="BP130" s="17">
        <v>58</v>
      </c>
      <c r="BQ130" s="24">
        <f t="shared" ref="BQ130:BQ155" si="157">IFERROR((BP130-BP129),0)</f>
        <v>0</v>
      </c>
      <c r="BR130" s="17">
        <v>209</v>
      </c>
      <c r="BS130" s="24">
        <f t="shared" ref="BS130:BS155" si="158">IFERROR((BR130-BR129),0)</f>
        <v>3</v>
      </c>
      <c r="BT130" s="17">
        <v>448</v>
      </c>
      <c r="BU130" s="24">
        <f t="shared" ref="BU130:BU155" si="159">IFERROR((BT130-BT129),0)</f>
        <v>6</v>
      </c>
      <c r="BV130" s="20">
        <v>255</v>
      </c>
      <c r="BW130" s="27">
        <f t="shared" ref="BW130:BW155" si="160">IFERROR((BV130-BV129),0)</f>
        <v>13</v>
      </c>
    </row>
    <row r="131" spans="1:75" x14ac:dyDescent="0.2">
      <c r="A131" s="3">
        <v>44028</v>
      </c>
      <c r="B131" s="22">
        <v>44028</v>
      </c>
      <c r="C131" s="10">
        <v>50373</v>
      </c>
      <c r="D131">
        <f t="shared" si="126"/>
        <v>1130</v>
      </c>
      <c r="E131" s="10">
        <v>1000</v>
      </c>
      <c r="F131">
        <f t="shared" si="125"/>
        <v>18</v>
      </c>
      <c r="G131" s="10">
        <v>25842</v>
      </c>
      <c r="H131">
        <f t="shared" si="129"/>
        <v>425</v>
      </c>
      <c r="I131">
        <f t="shared" si="130"/>
        <v>23531</v>
      </c>
      <c r="J131">
        <f t="shared" si="131"/>
        <v>687</v>
      </c>
      <c r="K131">
        <f t="shared" ref="K131:K154" si="161">+IFERROR(E131/C131,"")</f>
        <v>1.9851904790264625E-2</v>
      </c>
      <c r="L131">
        <f t="shared" ref="L131:L154" si="162">+IFERROR(G131/C131,"")</f>
        <v>0.51301292359001849</v>
      </c>
      <c r="M131">
        <f t="shared" ref="M131:M155" si="163">+IFERROR(I131/C131,"")</f>
        <v>0.4671351716197169</v>
      </c>
      <c r="N131">
        <f t="shared" si="132"/>
        <v>2.2432652412999028E-2</v>
      </c>
      <c r="O131">
        <f t="shared" ref="O131:O154" si="164">+IFERROR(F131/E131,"")</f>
        <v>1.7999999999999999E-2</v>
      </c>
      <c r="P131">
        <f t="shared" ref="P131:P154" si="165">+IFERROR(H131/G131,"")</f>
        <v>1.6446095503444006E-2</v>
      </c>
      <c r="Q131">
        <f t="shared" ref="Q131:Q154" si="166">+IFERROR(J131/I131,"")</f>
        <v>2.9195529301772129E-2</v>
      </c>
      <c r="R131">
        <f t="shared" ref="R131:R154" si="167">+IFERROR(C131/4.159,"")</f>
        <v>12111.805722529454</v>
      </c>
      <c r="S131">
        <f t="shared" ref="S131:S154" si="168">+IFERROR(E131/4.159,"")</f>
        <v>240.442414041837</v>
      </c>
      <c r="T131">
        <f t="shared" ref="T131:T155" si="169">+IFERROR(G131/4.159,"")</f>
        <v>6213.5128636691516</v>
      </c>
      <c r="U131">
        <f t="shared" ref="U131:U154" si="170">+IFERROR(I131/4.159,"")</f>
        <v>5657.8504448184658</v>
      </c>
      <c r="V131" s="12">
        <v>177843</v>
      </c>
      <c r="W131" s="1">
        <f t="shared" si="105"/>
        <v>3498</v>
      </c>
      <c r="X131" s="1">
        <f t="shared" si="133"/>
        <v>269</v>
      </c>
      <c r="Y131" s="34">
        <f t="shared" si="134"/>
        <v>42761.000240442416</v>
      </c>
      <c r="Z131" s="14">
        <v>124504</v>
      </c>
      <c r="AA131" s="2">
        <f t="shared" si="110"/>
        <v>2314</v>
      </c>
      <c r="AB131" s="29">
        <f t="shared" si="135"/>
        <v>0.70007815882548086</v>
      </c>
      <c r="AC131" s="32">
        <f t="shared" si="136"/>
        <v>192</v>
      </c>
      <c r="AD131" s="1">
        <f t="shared" si="106"/>
        <v>53339</v>
      </c>
      <c r="AE131" s="1">
        <f t="shared" si="111"/>
        <v>1184</v>
      </c>
      <c r="AF131" s="29">
        <f t="shared" si="137"/>
        <v>0.29992184117451909</v>
      </c>
      <c r="AG131" s="32">
        <f t="shared" si="138"/>
        <v>77</v>
      </c>
      <c r="AH131" s="34">
        <f t="shared" si="139"/>
        <v>0.33847913093196114</v>
      </c>
      <c r="AI131" s="34">
        <f t="shared" si="140"/>
        <v>12824.957922577543</v>
      </c>
      <c r="AJ131" s="14">
        <v>21665</v>
      </c>
      <c r="AK131" s="2">
        <f t="shared" si="112"/>
        <v>656</v>
      </c>
      <c r="AL131" s="2">
        <f t="shared" si="141"/>
        <v>3.1224713218144684E-2</v>
      </c>
      <c r="AM131" s="34">
        <f t="shared" si="142"/>
        <v>5209.1849002163981</v>
      </c>
      <c r="AN131" s="14">
        <v>622</v>
      </c>
      <c r="AO131" s="2">
        <f t="shared" si="113"/>
        <v>6</v>
      </c>
      <c r="AP131" s="2">
        <f t="shared" si="107"/>
        <v>9.7402597402598268E-3</v>
      </c>
      <c r="AQ131" s="34">
        <f t="shared" si="143"/>
        <v>149.55518153402261</v>
      </c>
      <c r="AR131" s="14">
        <v>1078</v>
      </c>
      <c r="AS131" s="2">
        <f t="shared" si="108"/>
        <v>22</v>
      </c>
      <c r="AT131" s="2">
        <f t="shared" si="144"/>
        <v>2.0833333333333259E-2</v>
      </c>
      <c r="AU131" s="34">
        <f t="shared" si="145"/>
        <v>259.19692233710026</v>
      </c>
      <c r="AV131" s="14">
        <v>166</v>
      </c>
      <c r="AW131">
        <f t="shared" si="109"/>
        <v>3</v>
      </c>
      <c r="AX131">
        <f t="shared" si="146"/>
        <v>1.8404907975460016E-2</v>
      </c>
      <c r="AY131" s="35">
        <f t="shared" si="147"/>
        <v>39.913440730944941</v>
      </c>
      <c r="AZ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A131" s="31">
        <f t="shared" si="148"/>
        <v>687</v>
      </c>
      <c r="BB131" s="51">
        <f t="shared" si="149"/>
        <v>3.0073542286815025E-2</v>
      </c>
      <c r="BC131" s="35">
        <f t="shared" si="150"/>
        <v>5657.8504448184658</v>
      </c>
      <c r="BD131" s="45">
        <v>6114</v>
      </c>
      <c r="BE131" s="48">
        <f t="shared" si="151"/>
        <v>122</v>
      </c>
      <c r="BF131" s="14">
        <v>21903</v>
      </c>
      <c r="BG131" s="48">
        <f t="shared" si="152"/>
        <v>574</v>
      </c>
      <c r="BH131" s="14">
        <v>15880</v>
      </c>
      <c r="BI131" s="48">
        <f t="shared" si="153"/>
        <v>346</v>
      </c>
      <c r="BJ131" s="14">
        <v>5447</v>
      </c>
      <c r="BK131" s="48">
        <f t="shared" si="154"/>
        <v>128</v>
      </c>
      <c r="BL131" s="14">
        <v>1029</v>
      </c>
      <c r="BM131" s="48">
        <f t="shared" si="155"/>
        <v>23</v>
      </c>
      <c r="BN131" s="17">
        <v>12</v>
      </c>
      <c r="BO131" s="24">
        <f t="shared" si="156"/>
        <v>0</v>
      </c>
      <c r="BP131" s="17">
        <v>58</v>
      </c>
      <c r="BQ131" s="24">
        <f t="shared" si="157"/>
        <v>0</v>
      </c>
      <c r="BR131" s="17">
        <v>211</v>
      </c>
      <c r="BS131" s="24">
        <f t="shared" si="158"/>
        <v>2</v>
      </c>
      <c r="BT131" s="17">
        <v>458</v>
      </c>
      <c r="BU131" s="24">
        <f t="shared" si="159"/>
        <v>10</v>
      </c>
      <c r="BV131" s="20">
        <v>261</v>
      </c>
      <c r="BW131" s="27">
        <f t="shared" si="160"/>
        <v>6</v>
      </c>
    </row>
    <row r="132" spans="1:75" x14ac:dyDescent="0.2">
      <c r="A132" s="3">
        <v>44029</v>
      </c>
      <c r="B132" s="22">
        <v>44029</v>
      </c>
      <c r="C132" s="10">
        <v>51408</v>
      </c>
      <c r="D132">
        <f t="shared" si="126"/>
        <v>1035</v>
      </c>
      <c r="E132" s="10">
        <v>1038</v>
      </c>
      <c r="F132">
        <f t="shared" ref="F132:F157" si="171">E132-E131</f>
        <v>38</v>
      </c>
      <c r="G132" s="10">
        <v>26520</v>
      </c>
      <c r="H132">
        <f t="shared" si="129"/>
        <v>678</v>
      </c>
      <c r="I132">
        <f t="shared" si="130"/>
        <v>23850</v>
      </c>
      <c r="J132">
        <f t="shared" si="131"/>
        <v>319</v>
      </c>
      <c r="K132">
        <f t="shared" si="161"/>
        <v>2.0191409897292251E-2</v>
      </c>
      <c r="L132">
        <f t="shared" si="162"/>
        <v>0.51587301587301593</v>
      </c>
      <c r="M132">
        <f t="shared" si="163"/>
        <v>0.46393557422969189</v>
      </c>
      <c r="N132">
        <f t="shared" si="132"/>
        <v>2.0133053221288517E-2</v>
      </c>
      <c r="O132">
        <f t="shared" si="164"/>
        <v>3.6608863198458574E-2</v>
      </c>
      <c r="P132">
        <f t="shared" si="165"/>
        <v>2.5565610859728506E-2</v>
      </c>
      <c r="Q132">
        <f t="shared" si="166"/>
        <v>1.3375262054507337E-2</v>
      </c>
      <c r="R132">
        <f t="shared" si="167"/>
        <v>12360.663621062757</v>
      </c>
      <c r="S132">
        <f t="shared" si="168"/>
        <v>249.57922577542681</v>
      </c>
      <c r="T132">
        <f t="shared" si="169"/>
        <v>6376.5328203895169</v>
      </c>
      <c r="U132">
        <f t="shared" si="170"/>
        <v>5734.5515748978123</v>
      </c>
      <c r="V132" s="12">
        <v>180814</v>
      </c>
      <c r="W132" s="1">
        <f t="shared" ref="W132:W154" si="172">V132-V131</f>
        <v>2971</v>
      </c>
      <c r="X132" s="1">
        <f t="shared" si="133"/>
        <v>-527</v>
      </c>
      <c r="Y132" s="34">
        <f t="shared" si="134"/>
        <v>43475.354652560716</v>
      </c>
      <c r="Z132" s="14">
        <v>126411</v>
      </c>
      <c r="AA132" s="2">
        <f t="shared" si="110"/>
        <v>1907</v>
      </c>
      <c r="AB132" s="29">
        <f t="shared" si="135"/>
        <v>0.69912174942205807</v>
      </c>
      <c r="AC132" s="32">
        <f t="shared" si="136"/>
        <v>-407</v>
      </c>
      <c r="AD132" s="1">
        <f t="shared" ref="AD132:AD155" si="173">V132-Z132</f>
        <v>54403</v>
      </c>
      <c r="AE132" s="1">
        <f t="shared" si="111"/>
        <v>1064</v>
      </c>
      <c r="AF132" s="29">
        <f t="shared" si="137"/>
        <v>0.30087825057794199</v>
      </c>
      <c r="AG132" s="32">
        <f t="shared" si="138"/>
        <v>-120</v>
      </c>
      <c r="AH132" s="34">
        <f t="shared" si="139"/>
        <v>0.35812857623695726</v>
      </c>
      <c r="AI132" s="34">
        <f t="shared" si="140"/>
        <v>13080.788651118059</v>
      </c>
      <c r="AJ132" s="14">
        <v>21946</v>
      </c>
      <c r="AK132" s="2">
        <f t="shared" si="112"/>
        <v>281</v>
      </c>
      <c r="AL132" s="2">
        <f t="shared" si="141"/>
        <v>1.2970228479113777E-2</v>
      </c>
      <c r="AM132" s="34">
        <f t="shared" si="142"/>
        <v>5276.749218562155</v>
      </c>
      <c r="AN132" s="14">
        <v>620</v>
      </c>
      <c r="AO132" s="2">
        <f t="shared" si="113"/>
        <v>-2</v>
      </c>
      <c r="AP132" s="2">
        <f t="shared" ref="AP132:AP159" si="174">IFERROR(AN132/AN131,0)-1</f>
        <v>-3.215434083601254E-3</v>
      </c>
      <c r="AQ132" s="34">
        <f t="shared" si="143"/>
        <v>149.07429670593893</v>
      </c>
      <c r="AR132" s="14">
        <v>1117</v>
      </c>
      <c r="AS132" s="2">
        <f t="shared" ref="AS132:AS155" si="175">AR132-AR131</f>
        <v>39</v>
      </c>
      <c r="AT132" s="2">
        <f t="shared" si="144"/>
        <v>3.6178107606678944E-2</v>
      </c>
      <c r="AU132" s="34">
        <f t="shared" si="145"/>
        <v>268.57417648473194</v>
      </c>
      <c r="AV132" s="14">
        <v>167</v>
      </c>
      <c r="AW132">
        <f t="shared" ref="AW132:AW155" si="176">AV132-AV131</f>
        <v>1</v>
      </c>
      <c r="AX132">
        <f t="shared" si="146"/>
        <v>6.0240963855422436E-3</v>
      </c>
      <c r="AY132" s="35">
        <f t="shared" si="147"/>
        <v>40.153883144986779</v>
      </c>
      <c r="AZ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A132" s="31">
        <f t="shared" si="148"/>
        <v>319</v>
      </c>
      <c r="BB132" s="51">
        <f t="shared" si="149"/>
        <v>1.3556584930517257E-2</v>
      </c>
      <c r="BC132" s="35">
        <f t="shared" si="150"/>
        <v>5734.5515748978123</v>
      </c>
      <c r="BD132" s="45">
        <v>6253</v>
      </c>
      <c r="BE132" s="48">
        <f t="shared" si="151"/>
        <v>139</v>
      </c>
      <c r="BF132" s="14">
        <v>22336</v>
      </c>
      <c r="BG132" s="48">
        <f t="shared" si="152"/>
        <v>433</v>
      </c>
      <c r="BH132" s="14">
        <v>16213</v>
      </c>
      <c r="BI132" s="48">
        <f t="shared" si="153"/>
        <v>333</v>
      </c>
      <c r="BJ132" s="14">
        <v>5562</v>
      </c>
      <c r="BK132" s="48">
        <f t="shared" si="154"/>
        <v>115</v>
      </c>
      <c r="BL132" s="14">
        <v>1044</v>
      </c>
      <c r="BM132" s="48">
        <f t="shared" si="155"/>
        <v>15</v>
      </c>
      <c r="BN132" s="17">
        <v>12</v>
      </c>
      <c r="BO132" s="24">
        <f t="shared" si="156"/>
        <v>0</v>
      </c>
      <c r="BP132" s="17">
        <v>59</v>
      </c>
      <c r="BQ132" s="24">
        <f t="shared" si="157"/>
        <v>1</v>
      </c>
      <c r="BR132" s="17">
        <v>221</v>
      </c>
      <c r="BS132" s="24">
        <f t="shared" si="158"/>
        <v>10</v>
      </c>
      <c r="BT132" s="17">
        <v>477</v>
      </c>
      <c r="BU132" s="24">
        <f t="shared" si="159"/>
        <v>19</v>
      </c>
      <c r="BV132" s="20">
        <v>269</v>
      </c>
      <c r="BW132" s="27">
        <f t="shared" si="160"/>
        <v>8</v>
      </c>
    </row>
    <row r="133" spans="1:75" x14ac:dyDescent="0.2">
      <c r="A133" s="3">
        <v>44030</v>
      </c>
      <c r="B133" s="22">
        <v>44030</v>
      </c>
      <c r="C133" s="10">
        <v>52261</v>
      </c>
      <c r="D133">
        <f t="shared" si="126"/>
        <v>853</v>
      </c>
      <c r="E133" s="10">
        <v>1071</v>
      </c>
      <c r="F133">
        <f t="shared" si="171"/>
        <v>33</v>
      </c>
      <c r="G133" s="10">
        <v>27494</v>
      </c>
      <c r="H133">
        <f t="shared" si="129"/>
        <v>974</v>
      </c>
      <c r="I133">
        <f t="shared" si="130"/>
        <v>23696</v>
      </c>
      <c r="J133">
        <f t="shared" si="131"/>
        <v>-154</v>
      </c>
      <c r="K133">
        <f t="shared" si="161"/>
        <v>2.0493293277970188E-2</v>
      </c>
      <c r="L133">
        <f t="shared" si="162"/>
        <v>0.52609020110598725</v>
      </c>
      <c r="M133">
        <f t="shared" si="163"/>
        <v>0.45341650561604258</v>
      </c>
      <c r="N133">
        <f t="shared" si="132"/>
        <v>1.632192265743097E-2</v>
      </c>
      <c r="O133">
        <f t="shared" si="164"/>
        <v>3.081232492997199E-2</v>
      </c>
      <c r="P133">
        <f t="shared" si="165"/>
        <v>3.5425911107878086E-2</v>
      </c>
      <c r="Q133">
        <f t="shared" si="166"/>
        <v>-6.4989871708305202E-3</v>
      </c>
      <c r="R133">
        <f t="shared" si="167"/>
        <v>12565.761000240444</v>
      </c>
      <c r="S133">
        <f t="shared" si="168"/>
        <v>257.51382543880743</v>
      </c>
      <c r="T133">
        <f t="shared" si="169"/>
        <v>6610.7237316662658</v>
      </c>
      <c r="U133">
        <f t="shared" si="170"/>
        <v>5697.5234431353692</v>
      </c>
      <c r="V133" s="12">
        <v>183261</v>
      </c>
      <c r="W133" s="1">
        <f t="shared" si="172"/>
        <v>2447</v>
      </c>
      <c r="X133" s="1">
        <f t="shared" si="133"/>
        <v>-524</v>
      </c>
      <c r="Y133" s="34">
        <f t="shared" si="134"/>
        <v>44063.717239721089</v>
      </c>
      <c r="Z133" s="14">
        <v>128035</v>
      </c>
      <c r="AA133" s="2">
        <f t="shared" ref="AA133:AA155" si="177">Z133-Z132</f>
        <v>1624</v>
      </c>
      <c r="AB133" s="29">
        <f t="shared" si="135"/>
        <v>0.69864837581373018</v>
      </c>
      <c r="AC133" s="32">
        <f t="shared" si="136"/>
        <v>-283</v>
      </c>
      <c r="AD133" s="1">
        <f t="shared" si="173"/>
        <v>55226</v>
      </c>
      <c r="AE133" s="1">
        <f t="shared" ref="AE133:AE155" si="178">AD133-AD132</f>
        <v>823</v>
      </c>
      <c r="AF133" s="29">
        <f t="shared" si="137"/>
        <v>0.30135162418626987</v>
      </c>
      <c r="AG133" s="32">
        <f t="shared" si="138"/>
        <v>-241</v>
      </c>
      <c r="AH133" s="34">
        <f t="shared" si="139"/>
        <v>0.33633020024519822</v>
      </c>
      <c r="AI133" s="34">
        <f t="shared" si="140"/>
        <v>13278.67275787449</v>
      </c>
      <c r="AJ133" s="14">
        <v>21735</v>
      </c>
      <c r="AK133" s="2">
        <f t="shared" ref="AK133:AK155" si="179">AJ133-AJ132</f>
        <v>-211</v>
      </c>
      <c r="AL133" s="2">
        <f t="shared" si="141"/>
        <v>-9.6145083386494079E-3</v>
      </c>
      <c r="AM133" s="34">
        <f t="shared" si="142"/>
        <v>5226.0158691993274</v>
      </c>
      <c r="AN133" s="14">
        <v>640</v>
      </c>
      <c r="AO133" s="2">
        <f t="shared" si="113"/>
        <v>20</v>
      </c>
      <c r="AP133" s="2">
        <f t="shared" si="174"/>
        <v>3.2258064516129004E-2</v>
      </c>
      <c r="AQ133" s="34">
        <f t="shared" si="143"/>
        <v>153.88314498677568</v>
      </c>
      <c r="AR133" s="14">
        <v>1148</v>
      </c>
      <c r="AS133" s="2">
        <f t="shared" si="175"/>
        <v>31</v>
      </c>
      <c r="AT133" s="2">
        <f t="shared" si="144"/>
        <v>2.7752909579230156E-2</v>
      </c>
      <c r="AU133" s="34">
        <f t="shared" si="145"/>
        <v>276.02789132002886</v>
      </c>
      <c r="AV133" s="14">
        <v>173</v>
      </c>
      <c r="AW133">
        <f t="shared" si="176"/>
        <v>6</v>
      </c>
      <c r="AX133">
        <f t="shared" si="146"/>
        <v>3.5928143712574911E-2</v>
      </c>
      <c r="AY133" s="35">
        <f t="shared" si="147"/>
        <v>41.596537629237801</v>
      </c>
      <c r="AZ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A133" s="31">
        <f t="shared" si="148"/>
        <v>-154</v>
      </c>
      <c r="BB133" s="51">
        <f t="shared" si="149"/>
        <v>-6.4570230607966517E-3</v>
      </c>
      <c r="BC133" s="35">
        <f t="shared" si="150"/>
        <v>5697.5234431353692</v>
      </c>
      <c r="BD133" s="45">
        <v>6342</v>
      </c>
      <c r="BE133" s="48">
        <f t="shared" si="151"/>
        <v>89</v>
      </c>
      <c r="BF133" s="14">
        <v>22697</v>
      </c>
      <c r="BG133" s="48">
        <f t="shared" si="152"/>
        <v>361</v>
      </c>
      <c r="BH133" s="14">
        <v>16469</v>
      </c>
      <c r="BI133" s="48">
        <f t="shared" si="153"/>
        <v>256</v>
      </c>
      <c r="BJ133" s="14">
        <v>5674</v>
      </c>
      <c r="BK133" s="48">
        <f t="shared" si="154"/>
        <v>112</v>
      </c>
      <c r="BL133" s="14">
        <v>1079</v>
      </c>
      <c r="BM133" s="48">
        <f t="shared" si="155"/>
        <v>35</v>
      </c>
      <c r="BN133" s="17">
        <v>12</v>
      </c>
      <c r="BO133" s="24">
        <f t="shared" si="156"/>
        <v>0</v>
      </c>
      <c r="BP133" s="17">
        <v>59</v>
      </c>
      <c r="BQ133" s="24">
        <f t="shared" si="157"/>
        <v>0</v>
      </c>
      <c r="BR133" s="17">
        <v>226</v>
      </c>
      <c r="BS133" s="24">
        <f t="shared" si="158"/>
        <v>5</v>
      </c>
      <c r="BT133" s="17">
        <v>497</v>
      </c>
      <c r="BU133" s="24">
        <f t="shared" si="159"/>
        <v>20</v>
      </c>
      <c r="BV133" s="20">
        <v>277</v>
      </c>
      <c r="BW133" s="27">
        <f t="shared" si="160"/>
        <v>8</v>
      </c>
    </row>
    <row r="134" spans="1:75" x14ac:dyDescent="0.2">
      <c r="A134" s="3">
        <v>44031</v>
      </c>
      <c r="B134" s="22">
        <v>44031</v>
      </c>
      <c r="C134" s="10">
        <v>53468</v>
      </c>
      <c r="D134">
        <f t="shared" si="126"/>
        <v>1207</v>
      </c>
      <c r="E134" s="10">
        <v>1096</v>
      </c>
      <c r="F134">
        <f t="shared" si="171"/>
        <v>25</v>
      </c>
      <c r="G134" s="10">
        <v>28482</v>
      </c>
      <c r="H134">
        <f t="shared" si="129"/>
        <v>988</v>
      </c>
      <c r="I134">
        <f t="shared" si="130"/>
        <v>23890</v>
      </c>
      <c r="J134">
        <f t="shared" si="131"/>
        <v>194</v>
      </c>
      <c r="K134">
        <f t="shared" si="161"/>
        <v>2.0498241939103764E-2</v>
      </c>
      <c r="L134">
        <f t="shared" si="162"/>
        <v>0.53269245155981149</v>
      </c>
      <c r="M134">
        <f t="shared" si="163"/>
        <v>0.44680930650108475</v>
      </c>
      <c r="N134">
        <f t="shared" si="132"/>
        <v>2.2574250018702776E-2</v>
      </c>
      <c r="O134">
        <f t="shared" si="164"/>
        <v>2.281021897810219E-2</v>
      </c>
      <c r="P134">
        <f t="shared" si="165"/>
        <v>3.4688575240502777E-2</v>
      </c>
      <c r="Q134">
        <f t="shared" si="166"/>
        <v>8.1205525324403519E-3</v>
      </c>
      <c r="R134">
        <f t="shared" si="167"/>
        <v>12855.974993988941</v>
      </c>
      <c r="S134">
        <f t="shared" si="168"/>
        <v>263.52488578985333</v>
      </c>
      <c r="T134">
        <f t="shared" si="169"/>
        <v>6848.280836739601</v>
      </c>
      <c r="U134">
        <f t="shared" si="170"/>
        <v>5744.1692714594856</v>
      </c>
      <c r="V134" s="12">
        <v>187041</v>
      </c>
      <c r="W134" s="1">
        <f t="shared" si="172"/>
        <v>3780</v>
      </c>
      <c r="X134" s="1">
        <f t="shared" si="133"/>
        <v>1333</v>
      </c>
      <c r="Y134" s="34">
        <f t="shared" si="134"/>
        <v>44972.589564799229</v>
      </c>
      <c r="Z134" s="14">
        <v>130598</v>
      </c>
      <c r="AA134" s="2">
        <f t="shared" si="177"/>
        <v>2563</v>
      </c>
      <c r="AB134" s="29">
        <f t="shared" si="135"/>
        <v>0.69823193845199716</v>
      </c>
      <c r="AC134" s="32">
        <f t="shared" si="136"/>
        <v>939</v>
      </c>
      <c r="AD134" s="1">
        <f t="shared" si="173"/>
        <v>56443</v>
      </c>
      <c r="AE134" s="1">
        <f t="shared" si="178"/>
        <v>1217</v>
      </c>
      <c r="AF134" s="29">
        <f t="shared" si="137"/>
        <v>0.30176806154800284</v>
      </c>
      <c r="AG134" s="32">
        <f t="shared" si="138"/>
        <v>394</v>
      </c>
      <c r="AH134" s="34">
        <f t="shared" si="139"/>
        <v>0.32195767195767194</v>
      </c>
      <c r="AI134" s="34">
        <f t="shared" si="140"/>
        <v>13571.291175763405</v>
      </c>
      <c r="AJ134" s="14">
        <v>21915</v>
      </c>
      <c r="AK134" s="2">
        <f t="shared" si="179"/>
        <v>180</v>
      </c>
      <c r="AL134" s="2">
        <f t="shared" si="141"/>
        <v>8.2815734989647449E-3</v>
      </c>
      <c r="AM134" s="34">
        <f t="shared" si="142"/>
        <v>5269.2955037268575</v>
      </c>
      <c r="AN134" s="14">
        <v>654</v>
      </c>
      <c r="AO134" s="2">
        <f t="shared" ref="AO134:AO150" si="180">AN134-AN133</f>
        <v>14</v>
      </c>
      <c r="AP134" s="2">
        <f t="shared" si="174"/>
        <v>2.1875000000000089E-2</v>
      </c>
      <c r="AQ134" s="34">
        <f t="shared" si="143"/>
        <v>157.2493387833614</v>
      </c>
      <c r="AR134" s="14">
        <v>1146</v>
      </c>
      <c r="AS134" s="2">
        <f t="shared" si="175"/>
        <v>-2</v>
      </c>
      <c r="AT134" s="2">
        <f t="shared" si="144"/>
        <v>-1.7421602787456303E-3</v>
      </c>
      <c r="AU134" s="34">
        <f t="shared" si="145"/>
        <v>275.54700649194518</v>
      </c>
      <c r="AV134" s="14">
        <v>175</v>
      </c>
      <c r="AW134">
        <f t="shared" si="176"/>
        <v>2</v>
      </c>
      <c r="AX134">
        <f t="shared" si="146"/>
        <v>1.1560693641618602E-2</v>
      </c>
      <c r="AY134" s="35">
        <f t="shared" si="147"/>
        <v>42.077422457321475</v>
      </c>
      <c r="AZ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A134" s="31">
        <f t="shared" si="148"/>
        <v>194</v>
      </c>
      <c r="BB134" s="51">
        <f t="shared" si="149"/>
        <v>8.1870357866307142E-3</v>
      </c>
      <c r="BC134" s="35">
        <f t="shared" si="150"/>
        <v>5744.1692714594856</v>
      </c>
      <c r="BD134" s="45">
        <v>6497</v>
      </c>
      <c r="BE134" s="48">
        <f t="shared" si="151"/>
        <v>155</v>
      </c>
      <c r="BF134" s="14">
        <v>23219</v>
      </c>
      <c r="BG134" s="48">
        <f t="shared" si="152"/>
        <v>522</v>
      </c>
      <c r="BH134" s="14">
        <v>16844</v>
      </c>
      <c r="BI134" s="48">
        <f t="shared" si="153"/>
        <v>375</v>
      </c>
      <c r="BJ134" s="14">
        <v>5808</v>
      </c>
      <c r="BK134" s="48">
        <f t="shared" si="154"/>
        <v>134</v>
      </c>
      <c r="BL134" s="14">
        <v>1100</v>
      </c>
      <c r="BM134" s="48">
        <f t="shared" si="155"/>
        <v>21</v>
      </c>
      <c r="BN134" s="17">
        <v>12</v>
      </c>
      <c r="BO134" s="24">
        <f t="shared" si="156"/>
        <v>0</v>
      </c>
      <c r="BP134" s="17">
        <v>60</v>
      </c>
      <c r="BQ134" s="24">
        <f t="shared" si="157"/>
        <v>1</v>
      </c>
      <c r="BR134" s="17">
        <v>233</v>
      </c>
      <c r="BS134" s="24">
        <f t="shared" si="158"/>
        <v>7</v>
      </c>
      <c r="BT134" s="17">
        <v>510</v>
      </c>
      <c r="BU134" s="24">
        <f t="shared" si="159"/>
        <v>13</v>
      </c>
      <c r="BV134" s="20">
        <v>281</v>
      </c>
      <c r="BW134" s="27">
        <f t="shared" si="160"/>
        <v>4</v>
      </c>
    </row>
    <row r="135" spans="1:75" x14ac:dyDescent="0.2">
      <c r="A135" s="3">
        <v>44032</v>
      </c>
      <c r="B135" s="22">
        <v>44032</v>
      </c>
      <c r="C135" s="10">
        <v>54426</v>
      </c>
      <c r="D135">
        <f t="shared" si="126"/>
        <v>958</v>
      </c>
      <c r="E135" s="10">
        <v>1127</v>
      </c>
      <c r="F135">
        <f t="shared" si="171"/>
        <v>31</v>
      </c>
      <c r="G135" s="10">
        <v>29164</v>
      </c>
      <c r="H135">
        <f t="shared" si="129"/>
        <v>682</v>
      </c>
      <c r="I135">
        <f t="shared" si="130"/>
        <v>24135</v>
      </c>
      <c r="J135">
        <f t="shared" si="131"/>
        <v>245</v>
      </c>
      <c r="K135">
        <f t="shared" si="161"/>
        <v>2.0707015029581451E-2</v>
      </c>
      <c r="L135">
        <f t="shared" si="162"/>
        <v>0.53584683790835264</v>
      </c>
      <c r="M135">
        <f t="shared" si="163"/>
        <v>0.44344614706206592</v>
      </c>
      <c r="N135">
        <f t="shared" si="132"/>
        <v>1.7601881453716973E-2</v>
      </c>
      <c r="O135">
        <f t="shared" si="164"/>
        <v>2.7506654835847383E-2</v>
      </c>
      <c r="P135">
        <f t="shared" si="165"/>
        <v>2.3384995199561102E-2</v>
      </c>
      <c r="Q135">
        <f t="shared" si="166"/>
        <v>1.015123264967889E-2</v>
      </c>
      <c r="R135">
        <f t="shared" si="167"/>
        <v>13086.31882664102</v>
      </c>
      <c r="S135">
        <f t="shared" si="168"/>
        <v>270.97860062515031</v>
      </c>
      <c r="T135">
        <f t="shared" si="169"/>
        <v>7012.2625631161336</v>
      </c>
      <c r="U135">
        <f t="shared" si="170"/>
        <v>5803.0776628997355</v>
      </c>
      <c r="V135" s="12">
        <v>189941</v>
      </c>
      <c r="W135" s="1">
        <f t="shared" si="172"/>
        <v>2900</v>
      </c>
      <c r="X135" s="1">
        <f t="shared" si="133"/>
        <v>-880</v>
      </c>
      <c r="Y135" s="34">
        <f t="shared" si="134"/>
        <v>45669.872565520564</v>
      </c>
      <c r="Z135" s="14">
        <v>132560</v>
      </c>
      <c r="AA135" s="2">
        <f t="shared" si="177"/>
        <v>1962</v>
      </c>
      <c r="AB135" s="29">
        <f t="shared" si="135"/>
        <v>0.69790092713000351</v>
      </c>
      <c r="AC135" s="32">
        <f t="shared" si="136"/>
        <v>-601</v>
      </c>
      <c r="AD135" s="1">
        <f t="shared" si="173"/>
        <v>57381</v>
      </c>
      <c r="AE135" s="1">
        <f t="shared" si="178"/>
        <v>938</v>
      </c>
      <c r="AF135" s="29">
        <f t="shared" si="137"/>
        <v>0.30209907286999649</v>
      </c>
      <c r="AG135" s="32">
        <f t="shared" si="138"/>
        <v>-279</v>
      </c>
      <c r="AH135" s="34">
        <f t="shared" si="139"/>
        <v>0.32344827586206898</v>
      </c>
      <c r="AI135" s="34">
        <f t="shared" si="140"/>
        <v>13796.826160134648</v>
      </c>
      <c r="AJ135" s="14">
        <v>22126</v>
      </c>
      <c r="AK135" s="2">
        <f t="shared" si="179"/>
        <v>211</v>
      </c>
      <c r="AL135" s="2">
        <f t="shared" si="141"/>
        <v>9.6281086014144979E-3</v>
      </c>
      <c r="AM135" s="34">
        <f t="shared" si="142"/>
        <v>5320.0288530896851</v>
      </c>
      <c r="AN135" s="14">
        <v>680</v>
      </c>
      <c r="AO135" s="2">
        <f t="shared" si="180"/>
        <v>26</v>
      </c>
      <c r="AP135" s="2">
        <f t="shared" si="174"/>
        <v>3.9755351681957096E-2</v>
      </c>
      <c r="AQ135" s="34">
        <f t="shared" si="143"/>
        <v>163.50084154844916</v>
      </c>
      <c r="AR135" s="14">
        <v>1159</v>
      </c>
      <c r="AS135" s="2">
        <f t="shared" si="175"/>
        <v>13</v>
      </c>
      <c r="AT135" s="2">
        <f t="shared" si="144"/>
        <v>1.1343804537521818E-2</v>
      </c>
      <c r="AU135" s="34">
        <f t="shared" si="145"/>
        <v>278.67275787448909</v>
      </c>
      <c r="AV135" s="14">
        <v>170</v>
      </c>
      <c r="AW135">
        <f t="shared" si="176"/>
        <v>-5</v>
      </c>
      <c r="AX135">
        <f t="shared" si="146"/>
        <v>-2.8571428571428581E-2</v>
      </c>
      <c r="AY135" s="35">
        <f t="shared" si="147"/>
        <v>40.87521038711229</v>
      </c>
      <c r="AZ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A135" s="31">
        <f t="shared" si="148"/>
        <v>245</v>
      </c>
      <c r="BB135" s="51">
        <f t="shared" si="149"/>
        <v>1.0255336961071615E-2</v>
      </c>
      <c r="BC135" s="35">
        <f t="shared" si="150"/>
        <v>5803.0776628997355</v>
      </c>
      <c r="BD135" s="45">
        <v>6617</v>
      </c>
      <c r="BE135" s="48">
        <f t="shared" si="151"/>
        <v>120</v>
      </c>
      <c r="BF135" s="14">
        <v>23612</v>
      </c>
      <c r="BG135" s="48">
        <f t="shared" si="152"/>
        <v>393</v>
      </c>
      <c r="BH135" s="14">
        <v>17155</v>
      </c>
      <c r="BI135" s="48">
        <f t="shared" si="153"/>
        <v>311</v>
      </c>
      <c r="BJ135" s="14">
        <v>5921</v>
      </c>
      <c r="BK135" s="48">
        <f t="shared" si="154"/>
        <v>113</v>
      </c>
      <c r="BL135" s="14">
        <v>1121</v>
      </c>
      <c r="BM135" s="48">
        <f t="shared" si="155"/>
        <v>21</v>
      </c>
      <c r="BN135" s="17">
        <v>13</v>
      </c>
      <c r="BO135" s="24">
        <f t="shared" si="156"/>
        <v>1</v>
      </c>
      <c r="BP135" s="17">
        <v>61</v>
      </c>
      <c r="BQ135" s="24">
        <f t="shared" si="157"/>
        <v>1</v>
      </c>
      <c r="BR135" s="17">
        <v>239</v>
      </c>
      <c r="BS135" s="24">
        <f t="shared" si="158"/>
        <v>6</v>
      </c>
      <c r="BT135" s="17">
        <v>526</v>
      </c>
      <c r="BU135" s="24">
        <f t="shared" si="159"/>
        <v>16</v>
      </c>
      <c r="BV135" s="20">
        <v>288</v>
      </c>
      <c r="BW135" s="27">
        <f t="shared" si="160"/>
        <v>7</v>
      </c>
    </row>
    <row r="136" spans="1:75" x14ac:dyDescent="0.2">
      <c r="A136" s="3">
        <v>44033</v>
      </c>
      <c r="B136" s="22">
        <v>44033</v>
      </c>
      <c r="C136" s="10">
        <v>55153</v>
      </c>
      <c r="D136">
        <f t="shared" ref="D136:D145" si="181">IFERROR(C136-C135,"")</f>
        <v>727</v>
      </c>
      <c r="E136" s="10">
        <v>1159</v>
      </c>
      <c r="F136">
        <f t="shared" si="171"/>
        <v>32</v>
      </c>
      <c r="G136" s="10">
        <v>30075</v>
      </c>
      <c r="H136">
        <f t="shared" si="129"/>
        <v>911</v>
      </c>
      <c r="I136">
        <f t="shared" si="130"/>
        <v>23919</v>
      </c>
      <c r="J136">
        <f t="shared" si="131"/>
        <v>-216</v>
      </c>
      <c r="K136">
        <f t="shared" si="161"/>
        <v>2.1014269396043735E-2</v>
      </c>
      <c r="L136">
        <f t="shared" si="162"/>
        <v>0.54530125287835662</v>
      </c>
      <c r="M136">
        <f t="shared" si="163"/>
        <v>0.4336844777255997</v>
      </c>
      <c r="N136">
        <f t="shared" si="132"/>
        <v>1.3181513244973075E-2</v>
      </c>
      <c r="O136">
        <f t="shared" si="164"/>
        <v>2.7610008628127698E-2</v>
      </c>
      <c r="P136">
        <f t="shared" si="165"/>
        <v>3.0290939318370739E-2</v>
      </c>
      <c r="Q136">
        <f t="shared" si="166"/>
        <v>-9.0304778627869065E-3</v>
      </c>
      <c r="R136">
        <f t="shared" si="167"/>
        <v>13261.120461649436</v>
      </c>
      <c r="S136">
        <f t="shared" si="168"/>
        <v>278.67275787448909</v>
      </c>
      <c r="T136">
        <f t="shared" si="169"/>
        <v>7231.3056023082472</v>
      </c>
      <c r="U136">
        <f t="shared" si="170"/>
        <v>5751.1421014666994</v>
      </c>
      <c r="V136" s="12">
        <v>192085</v>
      </c>
      <c r="W136" s="1">
        <f t="shared" si="172"/>
        <v>2144</v>
      </c>
      <c r="X136" s="1">
        <f t="shared" si="133"/>
        <v>-756</v>
      </c>
      <c r="Y136" s="34">
        <f t="shared" si="134"/>
        <v>46185.381101226259</v>
      </c>
      <c r="Z136" s="14">
        <v>134046</v>
      </c>
      <c r="AA136" s="2">
        <f t="shared" si="177"/>
        <v>1486</v>
      </c>
      <c r="AB136" s="29">
        <f t="shared" si="135"/>
        <v>0.69784730718171639</v>
      </c>
      <c r="AC136" s="32">
        <f t="shared" si="136"/>
        <v>-476</v>
      </c>
      <c r="AD136" s="1">
        <f t="shared" si="173"/>
        <v>58039</v>
      </c>
      <c r="AE136" s="1">
        <f t="shared" si="178"/>
        <v>658</v>
      </c>
      <c r="AF136" s="29">
        <f t="shared" si="137"/>
        <v>0.30215269281828355</v>
      </c>
      <c r="AG136" s="32">
        <f t="shared" si="138"/>
        <v>-280</v>
      </c>
      <c r="AH136" s="34">
        <f t="shared" si="139"/>
        <v>0.30690298507462688</v>
      </c>
      <c r="AI136" s="34">
        <f t="shared" si="140"/>
        <v>13955.037268574177</v>
      </c>
      <c r="AJ136" s="14">
        <v>21901</v>
      </c>
      <c r="AK136" s="2">
        <f t="shared" si="179"/>
        <v>-225</v>
      </c>
      <c r="AL136" s="2">
        <f t="shared" si="141"/>
        <v>-1.0169031908162318E-2</v>
      </c>
      <c r="AM136" s="34">
        <f t="shared" si="142"/>
        <v>5265.9293099302722</v>
      </c>
      <c r="AN136" s="14">
        <v>698</v>
      </c>
      <c r="AO136" s="2">
        <f t="shared" si="180"/>
        <v>18</v>
      </c>
      <c r="AP136" s="2">
        <f t="shared" si="174"/>
        <v>2.6470588235294024E-2</v>
      </c>
      <c r="AQ136" s="34">
        <f t="shared" si="143"/>
        <v>167.82880500120223</v>
      </c>
      <c r="AR136" s="14">
        <v>1156</v>
      </c>
      <c r="AS136" s="2">
        <f t="shared" si="175"/>
        <v>-3</v>
      </c>
      <c r="AT136" s="2">
        <f t="shared" si="144"/>
        <v>-2.5884383088869978E-3</v>
      </c>
      <c r="AU136" s="34">
        <f t="shared" si="145"/>
        <v>277.95143063236355</v>
      </c>
      <c r="AV136" s="14">
        <v>164</v>
      </c>
      <c r="AW136">
        <f t="shared" si="176"/>
        <v>-6</v>
      </c>
      <c r="AX136">
        <f t="shared" si="146"/>
        <v>-3.5294117647058809E-2</v>
      </c>
      <c r="AY136" s="35">
        <f t="shared" si="147"/>
        <v>39.432555902861267</v>
      </c>
      <c r="AZ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A136" s="31">
        <f t="shared" si="148"/>
        <v>-216</v>
      </c>
      <c r="BB136" s="51">
        <f t="shared" si="149"/>
        <v>-8.9496581727781521E-3</v>
      </c>
      <c r="BC136" s="35">
        <f t="shared" si="150"/>
        <v>5751.1421014666994</v>
      </c>
      <c r="BD136" s="45">
        <v>6705</v>
      </c>
      <c r="BE136" s="48">
        <f t="shared" si="151"/>
        <v>88</v>
      </c>
      <c r="BF136" s="14">
        <v>23924</v>
      </c>
      <c r="BG136" s="48">
        <f t="shared" si="152"/>
        <v>312</v>
      </c>
      <c r="BH136" s="14">
        <v>17366</v>
      </c>
      <c r="BI136" s="48">
        <f t="shared" si="153"/>
        <v>211</v>
      </c>
      <c r="BJ136" s="14">
        <v>6014</v>
      </c>
      <c r="BK136" s="48">
        <f t="shared" si="154"/>
        <v>93</v>
      </c>
      <c r="BL136" s="14">
        <v>1144</v>
      </c>
      <c r="BM136" s="48">
        <f t="shared" si="155"/>
        <v>23</v>
      </c>
      <c r="BN136" s="17">
        <v>14</v>
      </c>
      <c r="BO136" s="24">
        <f t="shared" si="156"/>
        <v>1</v>
      </c>
      <c r="BP136" s="17">
        <v>62</v>
      </c>
      <c r="BQ136" s="24">
        <f t="shared" si="157"/>
        <v>1</v>
      </c>
      <c r="BR136" s="17">
        <v>248</v>
      </c>
      <c r="BS136" s="24">
        <f t="shared" si="158"/>
        <v>9</v>
      </c>
      <c r="BT136" s="17">
        <v>545</v>
      </c>
      <c r="BU136" s="24">
        <f t="shared" si="159"/>
        <v>19</v>
      </c>
      <c r="BV136" s="20">
        <v>290</v>
      </c>
      <c r="BW136" s="27">
        <f t="shared" si="160"/>
        <v>2</v>
      </c>
    </row>
    <row r="137" spans="1:75" x14ac:dyDescent="0.2">
      <c r="A137" s="3">
        <v>44034</v>
      </c>
      <c r="B137" s="22">
        <v>44034</v>
      </c>
      <c r="C137" s="10">
        <v>55906</v>
      </c>
      <c r="D137">
        <f t="shared" si="181"/>
        <v>753</v>
      </c>
      <c r="E137" s="10">
        <v>1180</v>
      </c>
      <c r="F137">
        <f t="shared" si="171"/>
        <v>21</v>
      </c>
      <c r="G137" s="10">
        <v>31122</v>
      </c>
      <c r="H137">
        <f>G137-G136</f>
        <v>1047</v>
      </c>
      <c r="I137">
        <f t="shared" si="130"/>
        <v>23604</v>
      </c>
      <c r="J137">
        <f t="shared" si="131"/>
        <v>-315</v>
      </c>
      <c r="K137">
        <f t="shared" si="161"/>
        <v>2.1106857940113761E-2</v>
      </c>
      <c r="L137">
        <f t="shared" si="162"/>
        <v>0.55668443458662753</v>
      </c>
      <c r="M137">
        <f t="shared" si="163"/>
        <v>0.42220870747325867</v>
      </c>
      <c r="N137">
        <f t="shared" si="132"/>
        <v>1.3469037312631918E-2</v>
      </c>
      <c r="O137">
        <f t="shared" si="164"/>
        <v>1.7796610169491526E-2</v>
      </c>
      <c r="P137">
        <f t="shared" si="165"/>
        <v>3.3641796799691537E-2</v>
      </c>
      <c r="Q137">
        <f t="shared" si="166"/>
        <v>-1.3345195729537367E-2</v>
      </c>
      <c r="R137">
        <f t="shared" si="167"/>
        <v>13442.173599422938</v>
      </c>
      <c r="S137">
        <f t="shared" si="168"/>
        <v>283.72204856936764</v>
      </c>
      <c r="T137">
        <f t="shared" si="169"/>
        <v>7483.0488098100504</v>
      </c>
      <c r="U137">
        <f t="shared" si="170"/>
        <v>5675.4027410435201</v>
      </c>
      <c r="V137" s="12">
        <v>194599</v>
      </c>
      <c r="W137" s="1">
        <f t="shared" si="172"/>
        <v>2514</v>
      </c>
      <c r="X137" s="1">
        <f t="shared" si="133"/>
        <v>370</v>
      </c>
      <c r="Y137" s="34">
        <f t="shared" si="134"/>
        <v>46789.853330127436</v>
      </c>
      <c r="Z137" s="14">
        <v>135846</v>
      </c>
      <c r="AA137" s="2">
        <f t="shared" si="177"/>
        <v>1800</v>
      </c>
      <c r="AB137" s="29">
        <f t="shared" si="135"/>
        <v>0.69808169620604421</v>
      </c>
      <c r="AC137" s="32">
        <f t="shared" si="136"/>
        <v>314</v>
      </c>
      <c r="AD137" s="1">
        <f t="shared" si="173"/>
        <v>58753</v>
      </c>
      <c r="AE137" s="1">
        <f t="shared" si="178"/>
        <v>714</v>
      </c>
      <c r="AF137" s="29">
        <f t="shared" si="137"/>
        <v>0.30191830379395579</v>
      </c>
      <c r="AG137" s="32">
        <f t="shared" si="138"/>
        <v>56</v>
      </c>
      <c r="AH137" s="34">
        <f t="shared" si="139"/>
        <v>0.28400954653937949</v>
      </c>
      <c r="AI137" s="34">
        <f t="shared" si="140"/>
        <v>14126.713152200049</v>
      </c>
      <c r="AJ137" s="14">
        <v>21640</v>
      </c>
      <c r="AK137" s="2">
        <f t="shared" si="179"/>
        <v>-261</v>
      </c>
      <c r="AL137" s="2">
        <f t="shared" si="141"/>
        <v>-1.1917264051869769E-2</v>
      </c>
      <c r="AM137" s="34">
        <f t="shared" si="142"/>
        <v>5203.1738398653524</v>
      </c>
      <c r="AN137" s="14">
        <v>651</v>
      </c>
      <c r="AO137" s="2">
        <f t="shared" si="180"/>
        <v>-47</v>
      </c>
      <c r="AP137" s="2">
        <f t="shared" si="174"/>
        <v>-6.7335243553008572E-2</v>
      </c>
      <c r="AQ137" s="34">
        <f t="shared" si="143"/>
        <v>156.52801154123588</v>
      </c>
      <c r="AR137" s="14">
        <v>1155</v>
      </c>
      <c r="AS137" s="2">
        <f t="shared" si="175"/>
        <v>-1</v>
      </c>
      <c r="AT137" s="2">
        <f t="shared" si="144"/>
        <v>-8.6505190311414459E-4</v>
      </c>
      <c r="AU137" s="34">
        <f t="shared" si="145"/>
        <v>277.71098821832175</v>
      </c>
      <c r="AV137" s="14">
        <v>158</v>
      </c>
      <c r="AW137">
        <f t="shared" si="176"/>
        <v>-6</v>
      </c>
      <c r="AX137">
        <f t="shared" si="146"/>
        <v>-3.6585365853658569E-2</v>
      </c>
      <c r="AY137" s="35">
        <f t="shared" si="147"/>
        <v>37.989901418610245</v>
      </c>
      <c r="AZ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A137" s="31">
        <f t="shared" si="148"/>
        <v>-315</v>
      </c>
      <c r="BB137" s="51">
        <f t="shared" si="149"/>
        <v>-1.3169446883230851E-2</v>
      </c>
      <c r="BC137" s="35">
        <f t="shared" si="150"/>
        <v>5675.4027410435201</v>
      </c>
      <c r="BD137" s="45">
        <v>6775</v>
      </c>
      <c r="BE137" s="48">
        <f t="shared" si="151"/>
        <v>70</v>
      </c>
      <c r="BF137" s="14">
        <v>24227</v>
      </c>
      <c r="BG137" s="48">
        <f t="shared" si="152"/>
        <v>303</v>
      </c>
      <c r="BH137" s="14">
        <v>17640</v>
      </c>
      <c r="BI137" s="48">
        <f t="shared" si="153"/>
        <v>274</v>
      </c>
      <c r="BJ137" s="14">
        <v>6101</v>
      </c>
      <c r="BK137" s="48">
        <f t="shared" si="154"/>
        <v>87</v>
      </c>
      <c r="BL137" s="14">
        <v>1163</v>
      </c>
      <c r="BM137" s="48">
        <f t="shared" si="155"/>
        <v>19</v>
      </c>
      <c r="BN137" s="17">
        <v>14</v>
      </c>
      <c r="BO137" s="24">
        <f t="shared" si="156"/>
        <v>0</v>
      </c>
      <c r="BP137" s="17">
        <v>63</v>
      </c>
      <c r="BQ137" s="24">
        <f t="shared" si="157"/>
        <v>1</v>
      </c>
      <c r="BR137" s="17">
        <v>258</v>
      </c>
      <c r="BS137" s="24">
        <f t="shared" si="158"/>
        <v>10</v>
      </c>
      <c r="BT137" s="17">
        <v>552</v>
      </c>
      <c r="BU137" s="24">
        <f t="shared" si="159"/>
        <v>7</v>
      </c>
      <c r="BV137" s="20">
        <v>293</v>
      </c>
      <c r="BW137" s="27">
        <f t="shared" si="160"/>
        <v>3</v>
      </c>
    </row>
    <row r="138" spans="1:75" x14ac:dyDescent="0.2">
      <c r="A138" s="3">
        <v>44035</v>
      </c>
      <c r="B138" s="22">
        <v>44035</v>
      </c>
      <c r="C138" s="10">
        <v>56817</v>
      </c>
      <c r="D138">
        <f t="shared" si="181"/>
        <v>911</v>
      </c>
      <c r="E138" s="10">
        <v>1209</v>
      </c>
      <c r="F138">
        <f t="shared" si="171"/>
        <v>29</v>
      </c>
      <c r="G138" s="10">
        <v>31828</v>
      </c>
      <c r="H138">
        <f t="shared" ref="H138:H156" si="182">G138-G137</f>
        <v>706</v>
      </c>
      <c r="I138">
        <f t="shared" si="130"/>
        <v>23780</v>
      </c>
      <c r="J138">
        <f t="shared" si="131"/>
        <v>176</v>
      </c>
      <c r="K138">
        <f t="shared" si="161"/>
        <v>2.1278842599926077E-2</v>
      </c>
      <c r="L138">
        <f t="shared" si="162"/>
        <v>0.56018445183659815</v>
      </c>
      <c r="M138">
        <f t="shared" si="163"/>
        <v>0.41853670556347572</v>
      </c>
      <c r="N138">
        <f t="shared" si="132"/>
        <v>1.603393350581692E-2</v>
      </c>
      <c r="O138">
        <f t="shared" si="164"/>
        <v>2.3986765922249794E-2</v>
      </c>
      <c r="P138">
        <f t="shared" si="165"/>
        <v>2.2181726781450296E-2</v>
      </c>
      <c r="Q138">
        <f t="shared" si="166"/>
        <v>7.4011774600504622E-3</v>
      </c>
      <c r="R138">
        <f t="shared" si="167"/>
        <v>13661.216638615053</v>
      </c>
      <c r="S138">
        <f t="shared" si="168"/>
        <v>290.69487857658095</v>
      </c>
      <c r="T138">
        <f t="shared" si="169"/>
        <v>7652.8011541235874</v>
      </c>
      <c r="U138">
        <f t="shared" si="170"/>
        <v>5717.7206059148839</v>
      </c>
      <c r="V138" s="12">
        <v>197605</v>
      </c>
      <c r="W138" s="1">
        <f t="shared" si="172"/>
        <v>3006</v>
      </c>
      <c r="X138" s="1">
        <f t="shared" si="133"/>
        <v>492</v>
      </c>
      <c r="Y138" s="34">
        <f t="shared" si="134"/>
        <v>47512.623226737196</v>
      </c>
      <c r="Z138" s="14">
        <v>137956</v>
      </c>
      <c r="AA138" s="2">
        <f t="shared" si="177"/>
        <v>2110</v>
      </c>
      <c r="AB138" s="29">
        <f t="shared" si="135"/>
        <v>0.69814022924521135</v>
      </c>
      <c r="AC138" s="32">
        <f t="shared" si="136"/>
        <v>310</v>
      </c>
      <c r="AD138" s="1">
        <f t="shared" si="173"/>
        <v>59649</v>
      </c>
      <c r="AE138" s="1">
        <f t="shared" si="178"/>
        <v>896</v>
      </c>
      <c r="AF138" s="29">
        <f t="shared" si="137"/>
        <v>0.30185977075478859</v>
      </c>
      <c r="AG138" s="32">
        <f t="shared" si="138"/>
        <v>182</v>
      </c>
      <c r="AH138" s="34">
        <f t="shared" si="139"/>
        <v>0.29807052561543579</v>
      </c>
      <c r="AI138" s="34">
        <f t="shared" si="140"/>
        <v>14342.149555181535</v>
      </c>
      <c r="AJ138" s="14">
        <v>21783</v>
      </c>
      <c r="AK138" s="2">
        <f t="shared" si="179"/>
        <v>143</v>
      </c>
      <c r="AL138" s="2">
        <f t="shared" si="141"/>
        <v>6.6081330868761334E-3</v>
      </c>
      <c r="AM138" s="34">
        <f t="shared" si="142"/>
        <v>5237.5571050733352</v>
      </c>
      <c r="AN138" s="14">
        <v>670</v>
      </c>
      <c r="AO138" s="2">
        <f t="shared" si="180"/>
        <v>19</v>
      </c>
      <c r="AP138" s="2">
        <f t="shared" si="174"/>
        <v>2.9185867895545226E-2</v>
      </c>
      <c r="AQ138" s="34">
        <f t="shared" si="143"/>
        <v>161.09641740803079</v>
      </c>
      <c r="AR138" s="14">
        <v>1169</v>
      </c>
      <c r="AS138" s="2">
        <f t="shared" si="175"/>
        <v>14</v>
      </c>
      <c r="AT138" s="2">
        <f t="shared" si="144"/>
        <v>1.2121212121212199E-2</v>
      </c>
      <c r="AU138" s="34">
        <f t="shared" si="145"/>
        <v>281.07718201490746</v>
      </c>
      <c r="AV138" s="14">
        <v>158</v>
      </c>
      <c r="AW138">
        <f t="shared" si="176"/>
        <v>0</v>
      </c>
      <c r="AX138">
        <f t="shared" si="146"/>
        <v>0</v>
      </c>
      <c r="AY138" s="35">
        <f t="shared" si="147"/>
        <v>37.989901418610245</v>
      </c>
      <c r="AZ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A138" s="31">
        <f t="shared" si="148"/>
        <v>176</v>
      </c>
      <c r="BB138" s="51">
        <f t="shared" si="149"/>
        <v>7.4563633282493935E-3</v>
      </c>
      <c r="BC138" s="35">
        <f t="shared" si="150"/>
        <v>5717.7206059148839</v>
      </c>
      <c r="BD138" s="45">
        <v>6882</v>
      </c>
      <c r="BE138" s="48">
        <f t="shared" si="151"/>
        <v>107</v>
      </c>
      <c r="BF138" s="14">
        <v>24632</v>
      </c>
      <c r="BG138" s="48">
        <f t="shared" si="152"/>
        <v>405</v>
      </c>
      <c r="BH138" s="14">
        <v>17908</v>
      </c>
      <c r="BI138" s="48">
        <f t="shared" si="153"/>
        <v>268</v>
      </c>
      <c r="BJ138" s="14">
        <v>6211</v>
      </c>
      <c r="BK138" s="48">
        <f t="shared" si="154"/>
        <v>110</v>
      </c>
      <c r="BL138" s="14">
        <v>1184</v>
      </c>
      <c r="BM138" s="48">
        <f t="shared" si="155"/>
        <v>21</v>
      </c>
      <c r="BN138" s="17">
        <v>14</v>
      </c>
      <c r="BO138" s="24">
        <f t="shared" si="156"/>
        <v>0</v>
      </c>
      <c r="BP138" s="17">
        <v>65</v>
      </c>
      <c r="BQ138" s="24">
        <f t="shared" si="157"/>
        <v>2</v>
      </c>
      <c r="BR138" s="17">
        <v>268</v>
      </c>
      <c r="BS138" s="24">
        <f t="shared" si="158"/>
        <v>10</v>
      </c>
      <c r="BT138" s="17">
        <v>564</v>
      </c>
      <c r="BU138" s="24">
        <f t="shared" si="159"/>
        <v>12</v>
      </c>
      <c r="BV138" s="20">
        <v>298</v>
      </c>
      <c r="BW138" s="27">
        <f t="shared" si="160"/>
        <v>5</v>
      </c>
    </row>
    <row r="139" spans="1:75" x14ac:dyDescent="0.2">
      <c r="A139" s="3">
        <v>44036</v>
      </c>
      <c r="B139" s="22">
        <v>44036</v>
      </c>
      <c r="C139" s="10">
        <v>57993</v>
      </c>
      <c r="D139">
        <f t="shared" si="181"/>
        <v>1176</v>
      </c>
      <c r="E139" s="10">
        <v>1250</v>
      </c>
      <c r="F139">
        <f t="shared" si="171"/>
        <v>41</v>
      </c>
      <c r="G139" s="10">
        <v>32704</v>
      </c>
      <c r="H139">
        <f t="shared" si="182"/>
        <v>876</v>
      </c>
      <c r="I139">
        <f t="shared" si="130"/>
        <v>24039</v>
      </c>
      <c r="J139">
        <f t="shared" si="131"/>
        <v>259</v>
      </c>
      <c r="K139">
        <f t="shared" si="161"/>
        <v>2.1554325522045763E-2</v>
      </c>
      <c r="L139">
        <f t="shared" si="162"/>
        <v>0.56393012949838772</v>
      </c>
      <c r="M139">
        <f t="shared" si="163"/>
        <v>0.4145155449795665</v>
      </c>
      <c r="N139">
        <f t="shared" si="132"/>
        <v>2.0278309451140654E-2</v>
      </c>
      <c r="O139">
        <f t="shared" si="164"/>
        <v>3.2800000000000003E-2</v>
      </c>
      <c r="P139">
        <f t="shared" si="165"/>
        <v>2.6785714285714284E-2</v>
      </c>
      <c r="Q139">
        <f t="shared" si="166"/>
        <v>1.0774158658846043E-2</v>
      </c>
      <c r="R139">
        <f t="shared" si="167"/>
        <v>13943.976917528253</v>
      </c>
      <c r="S139">
        <f t="shared" si="168"/>
        <v>300.55301755229624</v>
      </c>
      <c r="T139">
        <f t="shared" si="169"/>
        <v>7863.4287088242372</v>
      </c>
      <c r="U139">
        <f t="shared" si="170"/>
        <v>5779.9951911517192</v>
      </c>
      <c r="V139" s="12">
        <v>200986</v>
      </c>
      <c r="W139" s="1">
        <f t="shared" si="172"/>
        <v>3381</v>
      </c>
      <c r="X139" s="1">
        <f t="shared" si="133"/>
        <v>375</v>
      </c>
      <c r="Y139" s="34">
        <f t="shared" si="134"/>
        <v>48325.559028612646</v>
      </c>
      <c r="Z139" s="14">
        <v>140252</v>
      </c>
      <c r="AA139" s="2">
        <f t="shared" si="177"/>
        <v>2296</v>
      </c>
      <c r="AB139" s="29">
        <f t="shared" si="135"/>
        <v>0.6978197486392087</v>
      </c>
      <c r="AC139" s="32">
        <f t="shared" si="136"/>
        <v>186</v>
      </c>
      <c r="AD139" s="1">
        <f t="shared" si="173"/>
        <v>60734</v>
      </c>
      <c r="AE139" s="1">
        <f t="shared" si="178"/>
        <v>1085</v>
      </c>
      <c r="AF139" s="29">
        <f t="shared" si="137"/>
        <v>0.3021802513607913</v>
      </c>
      <c r="AG139" s="32">
        <f t="shared" si="138"/>
        <v>189</v>
      </c>
      <c r="AH139" s="34">
        <f t="shared" si="139"/>
        <v>0.32091097308488614</v>
      </c>
      <c r="AI139" s="34">
        <f t="shared" si="140"/>
        <v>14603.029574416927</v>
      </c>
      <c r="AJ139" s="14">
        <v>21967</v>
      </c>
      <c r="AK139" s="2">
        <f t="shared" si="179"/>
        <v>184</v>
      </c>
      <c r="AL139" s="2">
        <f t="shared" si="141"/>
        <v>8.44695404673379E-3</v>
      </c>
      <c r="AM139" s="34">
        <f t="shared" si="142"/>
        <v>5281.7985092570334</v>
      </c>
      <c r="AN139" s="14">
        <v>674</v>
      </c>
      <c r="AO139" s="2">
        <f t="shared" si="180"/>
        <v>4</v>
      </c>
      <c r="AP139" s="2">
        <f t="shared" si="174"/>
        <v>5.9701492537314049E-3</v>
      </c>
      <c r="AQ139" s="34">
        <f t="shared" si="143"/>
        <v>162.05818706419814</v>
      </c>
      <c r="AR139" s="14">
        <v>1243</v>
      </c>
      <c r="AS139" s="2">
        <f t="shared" si="175"/>
        <v>74</v>
      </c>
      <c r="AT139" s="2">
        <f t="shared" si="144"/>
        <v>6.3301967493584188E-2</v>
      </c>
      <c r="AU139" s="34">
        <f t="shared" si="145"/>
        <v>298.86992065400341</v>
      </c>
      <c r="AV139" s="14">
        <v>155</v>
      </c>
      <c r="AW139">
        <f t="shared" si="176"/>
        <v>-3</v>
      </c>
      <c r="AX139">
        <f t="shared" si="146"/>
        <v>-1.8987341772151889E-2</v>
      </c>
      <c r="AY139" s="35">
        <f t="shared" si="147"/>
        <v>37.268574176484734</v>
      </c>
      <c r="AZ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A139" s="31">
        <f t="shared" si="148"/>
        <v>259</v>
      </c>
      <c r="BB139" s="51">
        <f t="shared" si="149"/>
        <v>1.0891505466778861E-2</v>
      </c>
      <c r="BC139" s="35">
        <f t="shared" si="150"/>
        <v>5779.9951911517192</v>
      </c>
      <c r="BD139" s="45">
        <v>7000</v>
      </c>
      <c r="BE139" s="48">
        <f t="shared" si="151"/>
        <v>118</v>
      </c>
      <c r="BF139" s="14">
        <v>25154</v>
      </c>
      <c r="BG139" s="48">
        <f t="shared" si="152"/>
        <v>522</v>
      </c>
      <c r="BH139" s="14">
        <v>18314</v>
      </c>
      <c r="BI139" s="48">
        <f t="shared" si="153"/>
        <v>406</v>
      </c>
      <c r="BJ139" s="14">
        <v>6313</v>
      </c>
      <c r="BK139" s="48">
        <f t="shared" si="154"/>
        <v>102</v>
      </c>
      <c r="BL139" s="14">
        <v>1212</v>
      </c>
      <c r="BM139" s="48">
        <f t="shared" si="155"/>
        <v>28</v>
      </c>
      <c r="BN139" s="17">
        <v>14</v>
      </c>
      <c r="BO139" s="24">
        <f t="shared" si="156"/>
        <v>0</v>
      </c>
      <c r="BP139" s="17">
        <v>68</v>
      </c>
      <c r="BQ139" s="24">
        <f t="shared" si="157"/>
        <v>3</v>
      </c>
      <c r="BR139" s="17">
        <v>275</v>
      </c>
      <c r="BS139" s="24">
        <f t="shared" si="158"/>
        <v>7</v>
      </c>
      <c r="BT139" s="17">
        <v>589</v>
      </c>
      <c r="BU139" s="24">
        <f t="shared" si="159"/>
        <v>25</v>
      </c>
      <c r="BV139" s="20">
        <v>304</v>
      </c>
      <c r="BW139" s="27">
        <f t="shared" si="160"/>
        <v>6</v>
      </c>
    </row>
    <row r="140" spans="1:75" x14ac:dyDescent="0.2">
      <c r="A140" s="3">
        <v>44037</v>
      </c>
      <c r="B140" s="22">
        <v>44037</v>
      </c>
      <c r="C140" s="10">
        <v>58864</v>
      </c>
      <c r="D140">
        <f t="shared" si="181"/>
        <v>871</v>
      </c>
      <c r="E140" s="10">
        <v>1275</v>
      </c>
      <c r="F140">
        <f t="shared" si="171"/>
        <v>25</v>
      </c>
      <c r="G140" s="10">
        <v>33428</v>
      </c>
      <c r="H140">
        <f t="shared" si="182"/>
        <v>724</v>
      </c>
      <c r="I140">
        <f t="shared" si="130"/>
        <v>24161</v>
      </c>
      <c r="J140">
        <f>+IFERROR(I140-I139,"")</f>
        <v>122</v>
      </c>
      <c r="K140">
        <f t="shared" si="161"/>
        <v>2.1660097852677359E-2</v>
      </c>
      <c r="L140">
        <f t="shared" si="162"/>
        <v>0.56788529491709705</v>
      </c>
      <c r="M140">
        <f t="shared" si="163"/>
        <v>0.41045460723022559</v>
      </c>
      <c r="N140">
        <f t="shared" si="132"/>
        <v>1.4796819787985865E-2</v>
      </c>
      <c r="O140">
        <f t="shared" si="164"/>
        <v>1.9607843137254902E-2</v>
      </c>
      <c r="P140">
        <f t="shared" si="165"/>
        <v>2.1658489888716045E-2</v>
      </c>
      <c r="Q140">
        <f t="shared" si="166"/>
        <v>5.0494598733496132E-3</v>
      </c>
      <c r="R140">
        <f t="shared" si="167"/>
        <v>14153.402260158693</v>
      </c>
      <c r="S140">
        <f t="shared" si="168"/>
        <v>306.56407790334214</v>
      </c>
      <c r="T140">
        <f t="shared" si="169"/>
        <v>8037.5090165905267</v>
      </c>
      <c r="U140">
        <f t="shared" si="170"/>
        <v>5809.3291656648234</v>
      </c>
      <c r="V140" s="12">
        <v>203600</v>
      </c>
      <c r="W140" s="1">
        <f t="shared" si="172"/>
        <v>2614</v>
      </c>
      <c r="X140" s="1">
        <f t="shared" si="133"/>
        <v>-767</v>
      </c>
      <c r="Y140" s="34">
        <f t="shared" si="134"/>
        <v>48954.075498918013</v>
      </c>
      <c r="Z140" s="14">
        <v>142071</v>
      </c>
      <c r="AA140" s="2">
        <f t="shared" si="177"/>
        <v>1819</v>
      </c>
      <c r="AB140" s="29">
        <f t="shared" si="135"/>
        <v>0.69779469548133599</v>
      </c>
      <c r="AC140" s="32">
        <f t="shared" si="136"/>
        <v>-477</v>
      </c>
      <c r="AD140" s="1">
        <f t="shared" si="173"/>
        <v>61529</v>
      </c>
      <c r="AE140" s="1">
        <f t="shared" si="178"/>
        <v>795</v>
      </c>
      <c r="AF140" s="29">
        <f t="shared" si="137"/>
        <v>0.30220530451866406</v>
      </c>
      <c r="AG140" s="32">
        <f t="shared" si="138"/>
        <v>-290</v>
      </c>
      <c r="AH140" s="34">
        <f t="shared" si="139"/>
        <v>0.30413159908186688</v>
      </c>
      <c r="AI140" s="34">
        <f t="shared" si="140"/>
        <v>14794.181293580188</v>
      </c>
      <c r="AJ140" s="14">
        <v>22110</v>
      </c>
      <c r="AK140" s="2">
        <f t="shared" si="179"/>
        <v>143</v>
      </c>
      <c r="AL140" s="2">
        <f t="shared" si="141"/>
        <v>6.5097646469705062E-3</v>
      </c>
      <c r="AM140" s="34">
        <f t="shared" si="142"/>
        <v>5316.1817744650161</v>
      </c>
      <c r="AN140" s="14">
        <v>652</v>
      </c>
      <c r="AO140" s="2">
        <f t="shared" si="180"/>
        <v>-22</v>
      </c>
      <c r="AP140" s="2">
        <f t="shared" si="174"/>
        <v>-3.2640949554896159E-2</v>
      </c>
      <c r="AQ140" s="34">
        <f t="shared" si="143"/>
        <v>156.76845395527772</v>
      </c>
      <c r="AR140" s="14">
        <v>1247</v>
      </c>
      <c r="AS140" s="2">
        <f t="shared" si="175"/>
        <v>4</v>
      </c>
      <c r="AT140" s="2">
        <f t="shared" si="144"/>
        <v>3.2180209171359664E-3</v>
      </c>
      <c r="AU140" s="34">
        <f t="shared" si="145"/>
        <v>299.8316903101707</v>
      </c>
      <c r="AV140" s="14">
        <v>152</v>
      </c>
      <c r="AW140">
        <f t="shared" si="176"/>
        <v>-3</v>
      </c>
      <c r="AX140">
        <f t="shared" si="146"/>
        <v>-1.9354838709677469E-2</v>
      </c>
      <c r="AY140" s="35">
        <f t="shared" si="147"/>
        <v>36.547246934359222</v>
      </c>
      <c r="AZ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A140" s="31">
        <f t="shared" si="148"/>
        <v>122</v>
      </c>
      <c r="BB140" s="51">
        <f t="shared" si="149"/>
        <v>5.075086318066413E-3</v>
      </c>
      <c r="BC140" s="35">
        <f t="shared" si="150"/>
        <v>5809.3291656648234</v>
      </c>
      <c r="BD140" s="45">
        <v>7111</v>
      </c>
      <c r="BE140" s="48">
        <f t="shared" si="151"/>
        <v>111</v>
      </c>
      <c r="BF140" s="14">
        <v>25478</v>
      </c>
      <c r="BG140" s="48">
        <f t="shared" si="152"/>
        <v>324</v>
      </c>
      <c r="BH140" s="14">
        <v>18618</v>
      </c>
      <c r="BI140" s="48">
        <f t="shared" si="153"/>
        <v>304</v>
      </c>
      <c r="BJ140" s="14">
        <v>6422</v>
      </c>
      <c r="BK140" s="48">
        <f t="shared" si="154"/>
        <v>109</v>
      </c>
      <c r="BL140" s="14">
        <v>1235</v>
      </c>
      <c r="BM140" s="48">
        <f t="shared" si="155"/>
        <v>23</v>
      </c>
      <c r="BN140" s="17">
        <v>14</v>
      </c>
      <c r="BO140" s="24">
        <f t="shared" si="156"/>
        <v>0</v>
      </c>
      <c r="BP140" s="17">
        <v>70</v>
      </c>
      <c r="BQ140" s="24">
        <f t="shared" si="157"/>
        <v>2</v>
      </c>
      <c r="BR140" s="17">
        <v>282</v>
      </c>
      <c r="BS140" s="24">
        <f t="shared" si="158"/>
        <v>7</v>
      </c>
      <c r="BT140" s="17">
        <v>598</v>
      </c>
      <c r="BU140" s="24">
        <f t="shared" si="159"/>
        <v>9</v>
      </c>
      <c r="BV140" s="20">
        <v>311</v>
      </c>
      <c r="BW140" s="27">
        <f t="shared" si="160"/>
        <v>7</v>
      </c>
    </row>
    <row r="141" spans="1:75" x14ac:dyDescent="0.2">
      <c r="A141" s="3">
        <v>44038</v>
      </c>
      <c r="B141" s="22">
        <v>44038</v>
      </c>
      <c r="C141" s="10">
        <v>60296</v>
      </c>
      <c r="D141">
        <f t="shared" si="181"/>
        <v>1432</v>
      </c>
      <c r="E141" s="10">
        <v>1294</v>
      </c>
      <c r="F141">
        <f t="shared" si="171"/>
        <v>19</v>
      </c>
      <c r="G141" s="10">
        <v>34131</v>
      </c>
      <c r="H141">
        <f t="shared" si="182"/>
        <v>703</v>
      </c>
      <c r="I141">
        <f t="shared" si="130"/>
        <v>24871</v>
      </c>
      <c r="J141">
        <f>+IFERROR(I141-I140,"")</f>
        <v>710</v>
      </c>
      <c r="K141">
        <f t="shared" si="161"/>
        <v>2.146079341913228E-2</v>
      </c>
      <c r="L141">
        <f t="shared" si="162"/>
        <v>0.56605744991375884</v>
      </c>
      <c r="M141">
        <f t="shared" si="163"/>
        <v>0.41248175666710896</v>
      </c>
      <c r="N141">
        <f t="shared" si="132"/>
        <v>2.3749502454557515E-2</v>
      </c>
      <c r="O141">
        <f t="shared" si="164"/>
        <v>1.4683153013910355E-2</v>
      </c>
      <c r="P141">
        <f t="shared" si="165"/>
        <v>2.0597111130643695E-2</v>
      </c>
      <c r="Q141">
        <f t="shared" si="166"/>
        <v>2.8547304089099754E-2</v>
      </c>
      <c r="R141">
        <f t="shared" si="167"/>
        <v>14497.715797066603</v>
      </c>
      <c r="S141">
        <f t="shared" si="168"/>
        <v>311.13248377013707</v>
      </c>
      <c r="T141">
        <f t="shared" si="169"/>
        <v>8206.5400336619387</v>
      </c>
      <c r="U141">
        <f t="shared" si="170"/>
        <v>5980.0432796345276</v>
      </c>
      <c r="V141" s="12">
        <v>207908</v>
      </c>
      <c r="W141" s="1">
        <f t="shared" si="172"/>
        <v>4308</v>
      </c>
      <c r="X141" s="1">
        <f t="shared" si="133"/>
        <v>1694</v>
      </c>
      <c r="Y141" s="34">
        <f t="shared" si="134"/>
        <v>49989.901418610243</v>
      </c>
      <c r="Z141" s="14">
        <v>144913</v>
      </c>
      <c r="AA141" s="2">
        <f t="shared" si="177"/>
        <v>2842</v>
      </c>
      <c r="AB141" s="29">
        <f t="shared" si="135"/>
        <v>0.69700540623737417</v>
      </c>
      <c r="AC141" s="32">
        <f t="shared" si="136"/>
        <v>1023</v>
      </c>
      <c r="AD141" s="1">
        <f t="shared" si="173"/>
        <v>62995</v>
      </c>
      <c r="AE141" s="1">
        <f t="shared" si="178"/>
        <v>1466</v>
      </c>
      <c r="AF141" s="29">
        <f t="shared" si="137"/>
        <v>0.30299459376262577</v>
      </c>
      <c r="AG141" s="32">
        <f t="shared" si="138"/>
        <v>671</v>
      </c>
      <c r="AH141" s="34">
        <f t="shared" si="139"/>
        <v>0.34029712163416898</v>
      </c>
      <c r="AI141" s="34">
        <f t="shared" si="140"/>
        <v>15146.669872565521</v>
      </c>
      <c r="AJ141" s="14">
        <v>22803</v>
      </c>
      <c r="AK141" s="2">
        <f t="shared" si="179"/>
        <v>693</v>
      </c>
      <c r="AL141" s="2">
        <f t="shared" si="141"/>
        <v>3.1343283582089487E-2</v>
      </c>
      <c r="AM141" s="34">
        <f t="shared" si="142"/>
        <v>5482.8083673960091</v>
      </c>
      <c r="AN141" s="14">
        <v>680</v>
      </c>
      <c r="AO141" s="2">
        <f t="shared" si="180"/>
        <v>28</v>
      </c>
      <c r="AP141" s="2">
        <f t="shared" si="174"/>
        <v>4.2944785276073594E-2</v>
      </c>
      <c r="AQ141" s="34">
        <f t="shared" si="143"/>
        <v>163.50084154844916</v>
      </c>
      <c r="AR141" s="14">
        <v>1237</v>
      </c>
      <c r="AS141" s="2">
        <f t="shared" si="175"/>
        <v>-10</v>
      </c>
      <c r="AT141" s="2">
        <f t="shared" si="144"/>
        <v>-8.0192461908580315E-3</v>
      </c>
      <c r="AU141" s="34">
        <f t="shared" si="145"/>
        <v>297.42726616975239</v>
      </c>
      <c r="AV141" s="14">
        <v>151</v>
      </c>
      <c r="AW141">
        <f t="shared" si="176"/>
        <v>-1</v>
      </c>
      <c r="AX141">
        <f t="shared" si="146"/>
        <v>-6.5789473684210176E-3</v>
      </c>
      <c r="AY141" s="35">
        <f t="shared" si="147"/>
        <v>36.306804520317385</v>
      </c>
      <c r="AZ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A141" s="31">
        <f t="shared" si="148"/>
        <v>710</v>
      </c>
      <c r="BB141" s="51">
        <f t="shared" si="149"/>
        <v>2.9386200902280502E-2</v>
      </c>
      <c r="BC141" s="35">
        <f t="shared" si="150"/>
        <v>5980.0432796345276</v>
      </c>
      <c r="BD141" s="45">
        <v>7274</v>
      </c>
      <c r="BE141" s="48">
        <f t="shared" si="151"/>
        <v>163</v>
      </c>
      <c r="BF141" s="14">
        <v>26079</v>
      </c>
      <c r="BG141" s="48">
        <f t="shared" si="152"/>
        <v>601</v>
      </c>
      <c r="BH141" s="14">
        <v>19062</v>
      </c>
      <c r="BI141" s="48">
        <f t="shared" si="153"/>
        <v>444</v>
      </c>
      <c r="BJ141" s="14">
        <v>6611</v>
      </c>
      <c r="BK141" s="48">
        <f t="shared" si="154"/>
        <v>189</v>
      </c>
      <c r="BL141" s="14">
        <v>1270</v>
      </c>
      <c r="BM141" s="48">
        <f t="shared" si="155"/>
        <v>35</v>
      </c>
      <c r="BN141" s="17">
        <v>14</v>
      </c>
      <c r="BO141" s="24">
        <f t="shared" si="156"/>
        <v>0</v>
      </c>
      <c r="BP141" s="17">
        <v>72</v>
      </c>
      <c r="BQ141" s="24">
        <f t="shared" si="157"/>
        <v>2</v>
      </c>
      <c r="BR141" s="17">
        <v>285</v>
      </c>
      <c r="BS141" s="24">
        <f t="shared" si="158"/>
        <v>3</v>
      </c>
      <c r="BT141" s="17">
        <v>607</v>
      </c>
      <c r="BU141" s="24">
        <f t="shared" si="159"/>
        <v>9</v>
      </c>
      <c r="BV141" s="20">
        <v>316</v>
      </c>
      <c r="BW141" s="27">
        <f t="shared" si="160"/>
        <v>5</v>
      </c>
    </row>
    <row r="142" spans="1:75" x14ac:dyDescent="0.2">
      <c r="A142" s="3">
        <v>44039</v>
      </c>
      <c r="B142" s="22">
        <v>44039</v>
      </c>
      <c r="C142" s="10">
        <v>61442</v>
      </c>
      <c r="D142">
        <f t="shared" si="181"/>
        <v>1146</v>
      </c>
      <c r="E142" s="10">
        <v>1322</v>
      </c>
      <c r="F142">
        <f t="shared" si="171"/>
        <v>28</v>
      </c>
      <c r="G142" s="10">
        <v>35086</v>
      </c>
      <c r="H142">
        <f t="shared" si="182"/>
        <v>955</v>
      </c>
      <c r="I142">
        <f t="shared" si="130"/>
        <v>25034</v>
      </c>
      <c r="J142">
        <f t="shared" si="131"/>
        <v>163</v>
      </c>
      <c r="K142">
        <f t="shared" si="161"/>
        <v>2.1516226685329255E-2</v>
      </c>
      <c r="L142">
        <f t="shared" si="162"/>
        <v>0.57104260929006212</v>
      </c>
      <c r="M142">
        <f t="shared" si="163"/>
        <v>0.40744116402460856</v>
      </c>
      <c r="N142">
        <f t="shared" si="132"/>
        <v>1.865173659711598E-2</v>
      </c>
      <c r="O142">
        <f t="shared" si="164"/>
        <v>2.118003025718608E-2</v>
      </c>
      <c r="P142">
        <f t="shared" si="165"/>
        <v>2.7218833722852418E-2</v>
      </c>
      <c r="Q142">
        <f t="shared" si="166"/>
        <v>6.5111448430135018E-3</v>
      </c>
      <c r="R142">
        <f t="shared" si="167"/>
        <v>14773.262803558548</v>
      </c>
      <c r="S142">
        <f t="shared" si="168"/>
        <v>317.86487136330851</v>
      </c>
      <c r="T142">
        <f t="shared" si="169"/>
        <v>8436.1625390718928</v>
      </c>
      <c r="U142">
        <f t="shared" si="170"/>
        <v>6019.2353931233474</v>
      </c>
      <c r="V142" s="12">
        <v>211373</v>
      </c>
      <c r="W142" s="1">
        <f t="shared" si="172"/>
        <v>3465</v>
      </c>
      <c r="X142" s="1">
        <f t="shared" si="133"/>
        <v>-843</v>
      </c>
      <c r="Y142" s="34">
        <f t="shared" si="134"/>
        <v>50823.034383265207</v>
      </c>
      <c r="Z142" s="14">
        <v>147217</v>
      </c>
      <c r="AA142" s="2">
        <f t="shared" si="177"/>
        <v>2304</v>
      </c>
      <c r="AB142" s="29">
        <f t="shared" si="135"/>
        <v>0.69647968283555606</v>
      </c>
      <c r="AC142" s="32">
        <f t="shared" si="136"/>
        <v>-538</v>
      </c>
      <c r="AD142" s="1">
        <f t="shared" si="173"/>
        <v>64156</v>
      </c>
      <c r="AE142" s="1">
        <f t="shared" si="178"/>
        <v>1161</v>
      </c>
      <c r="AF142" s="29">
        <f t="shared" si="137"/>
        <v>0.30352031716444389</v>
      </c>
      <c r="AG142" s="32">
        <f t="shared" si="138"/>
        <v>-305</v>
      </c>
      <c r="AH142" s="34">
        <f t="shared" si="139"/>
        <v>0.33506493506493507</v>
      </c>
      <c r="AI142" s="34">
        <f t="shared" si="140"/>
        <v>15425.823515268094</v>
      </c>
      <c r="AJ142" s="14">
        <v>22898</v>
      </c>
      <c r="AK142" s="2">
        <f t="shared" si="179"/>
        <v>95</v>
      </c>
      <c r="AL142" s="2">
        <f t="shared" si="141"/>
        <v>4.1661184931807149E-3</v>
      </c>
      <c r="AM142" s="34">
        <f t="shared" si="142"/>
        <v>5505.6503967299832</v>
      </c>
      <c r="AN142" s="14">
        <v>726</v>
      </c>
      <c r="AO142" s="2">
        <f t="shared" si="180"/>
        <v>46</v>
      </c>
      <c r="AP142" s="2">
        <f t="shared" si="174"/>
        <v>6.7647058823529393E-2</v>
      </c>
      <c r="AQ142" s="34">
        <f t="shared" si="143"/>
        <v>174.56119259437367</v>
      </c>
      <c r="AR142" s="14">
        <v>1255</v>
      </c>
      <c r="AS142" s="2">
        <f t="shared" si="175"/>
        <v>18</v>
      </c>
      <c r="AT142" s="2">
        <f t="shared" si="144"/>
        <v>1.4551333872271588E-2</v>
      </c>
      <c r="AU142" s="34">
        <f t="shared" si="145"/>
        <v>301.7552296225054</v>
      </c>
      <c r="AV142" s="14">
        <v>155</v>
      </c>
      <c r="AW142">
        <f t="shared" si="176"/>
        <v>4</v>
      </c>
      <c r="AX142">
        <f t="shared" si="146"/>
        <v>2.6490066225165476E-2</v>
      </c>
      <c r="AY142" s="35">
        <f t="shared" si="147"/>
        <v>37.268574176484734</v>
      </c>
      <c r="AZ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A142" s="31">
        <f t="shared" si="148"/>
        <v>163</v>
      </c>
      <c r="BB142" s="51">
        <f t="shared" si="149"/>
        <v>6.5538176993285013E-3</v>
      </c>
      <c r="BC142" s="35">
        <f t="shared" si="150"/>
        <v>6019.2353931233474</v>
      </c>
      <c r="BD142" s="45">
        <v>7442</v>
      </c>
      <c r="BE142" s="48">
        <f t="shared" si="151"/>
        <v>168</v>
      </c>
      <c r="BF142" s="14">
        <v>26556</v>
      </c>
      <c r="BG142" s="48">
        <f t="shared" si="152"/>
        <v>477</v>
      </c>
      <c r="BH142" s="14">
        <v>19410</v>
      </c>
      <c r="BI142" s="48">
        <f t="shared" si="153"/>
        <v>348</v>
      </c>
      <c r="BJ142" s="14">
        <v>6745</v>
      </c>
      <c r="BK142" s="48">
        <f t="shared" si="154"/>
        <v>134</v>
      </c>
      <c r="BL142" s="14">
        <v>1289</v>
      </c>
      <c r="BM142" s="48">
        <f t="shared" si="155"/>
        <v>19</v>
      </c>
      <c r="BN142" s="17">
        <v>14</v>
      </c>
      <c r="BO142" s="24">
        <f t="shared" si="156"/>
        <v>0</v>
      </c>
      <c r="BP142" s="17">
        <v>74</v>
      </c>
      <c r="BQ142" s="24">
        <f t="shared" si="157"/>
        <v>2</v>
      </c>
      <c r="BR142" s="17">
        <v>289</v>
      </c>
      <c r="BS142" s="24">
        <f t="shared" si="158"/>
        <v>4</v>
      </c>
      <c r="BT142" s="17">
        <v>623</v>
      </c>
      <c r="BU142" s="24">
        <f t="shared" si="159"/>
        <v>16</v>
      </c>
      <c r="BV142" s="20">
        <v>322</v>
      </c>
      <c r="BW142" s="27">
        <f t="shared" si="160"/>
        <v>6</v>
      </c>
    </row>
    <row r="143" spans="1:75" x14ac:dyDescent="0.2">
      <c r="A143" s="3">
        <v>44040</v>
      </c>
      <c r="B143" s="22">
        <v>44040</v>
      </c>
      <c r="C143" s="10">
        <v>62223</v>
      </c>
      <c r="D143">
        <f t="shared" si="181"/>
        <v>781</v>
      </c>
      <c r="E143" s="10">
        <v>1349</v>
      </c>
      <c r="F143">
        <f t="shared" si="171"/>
        <v>27</v>
      </c>
      <c r="G143" s="10">
        <v>36181</v>
      </c>
      <c r="H143">
        <f t="shared" si="182"/>
        <v>1095</v>
      </c>
      <c r="I143">
        <f t="shared" si="130"/>
        <v>24693</v>
      </c>
      <c r="J143">
        <f t="shared" si="131"/>
        <v>-341</v>
      </c>
      <c r="K143">
        <f t="shared" si="161"/>
        <v>2.168008614178037E-2</v>
      </c>
      <c r="L143">
        <f t="shared" si="162"/>
        <v>0.58147308872924808</v>
      </c>
      <c r="M143">
        <f t="shared" si="163"/>
        <v>0.39684682512897163</v>
      </c>
      <c r="N143">
        <f t="shared" si="132"/>
        <v>1.2551628818925478E-2</v>
      </c>
      <c r="O143">
        <f t="shared" si="164"/>
        <v>2.0014825796886581E-2</v>
      </c>
      <c r="P143">
        <f t="shared" si="165"/>
        <v>3.0264503468671402E-2</v>
      </c>
      <c r="Q143">
        <f t="shared" si="166"/>
        <v>-1.3809581662819422E-2</v>
      </c>
      <c r="R143">
        <f t="shared" si="167"/>
        <v>14961.048328925222</v>
      </c>
      <c r="S143">
        <f t="shared" si="168"/>
        <v>324.35681654243808</v>
      </c>
      <c r="T143">
        <f t="shared" si="169"/>
        <v>8699.4469824477037</v>
      </c>
      <c r="U143">
        <f t="shared" si="170"/>
        <v>5937.2445299350811</v>
      </c>
      <c r="V143" s="12">
        <v>213597</v>
      </c>
      <c r="W143" s="1">
        <f t="shared" si="172"/>
        <v>2224</v>
      </c>
      <c r="X143" s="1">
        <f t="shared" si="133"/>
        <v>-1241</v>
      </c>
      <c r="Y143" s="34">
        <f t="shared" si="134"/>
        <v>51357.778312094255</v>
      </c>
      <c r="Z143" s="14">
        <v>148715</v>
      </c>
      <c r="AA143" s="2">
        <f t="shared" si="177"/>
        <v>1498</v>
      </c>
      <c r="AB143" s="29">
        <f t="shared" si="135"/>
        <v>0.69624105207470144</v>
      </c>
      <c r="AC143" s="32">
        <f t="shared" si="136"/>
        <v>-806</v>
      </c>
      <c r="AD143" s="1">
        <f t="shared" si="173"/>
        <v>64882</v>
      </c>
      <c r="AE143" s="1">
        <f t="shared" si="178"/>
        <v>726</v>
      </c>
      <c r="AF143" s="29">
        <f t="shared" si="137"/>
        <v>0.30375894792529856</v>
      </c>
      <c r="AG143" s="32">
        <f t="shared" si="138"/>
        <v>-435</v>
      </c>
      <c r="AH143" s="34">
        <f t="shared" si="139"/>
        <v>0.32643884892086333</v>
      </c>
      <c r="AI143" s="34">
        <f t="shared" si="140"/>
        <v>15600.384707862468</v>
      </c>
      <c r="AJ143" s="14">
        <v>22577</v>
      </c>
      <c r="AK143" s="2">
        <f t="shared" si="179"/>
        <v>-321</v>
      </c>
      <c r="AL143" s="2">
        <f t="shared" si="141"/>
        <v>-1.4018691588784993E-2</v>
      </c>
      <c r="AM143" s="34">
        <f t="shared" si="142"/>
        <v>5428.468381822554</v>
      </c>
      <c r="AN143" s="14">
        <v>694</v>
      </c>
      <c r="AO143" s="2">
        <f t="shared" si="180"/>
        <v>-32</v>
      </c>
      <c r="AP143" s="2">
        <f t="shared" si="174"/>
        <v>-4.4077134986225897E-2</v>
      </c>
      <c r="AQ143" s="34">
        <f t="shared" si="143"/>
        <v>166.86703534503488</v>
      </c>
      <c r="AR143" s="14">
        <v>1274</v>
      </c>
      <c r="AS143" s="2">
        <f t="shared" si="175"/>
        <v>19</v>
      </c>
      <c r="AT143" s="2">
        <f t="shared" si="144"/>
        <v>1.5139442231075773E-2</v>
      </c>
      <c r="AU143" s="34">
        <f t="shared" si="145"/>
        <v>306.32363548930033</v>
      </c>
      <c r="AV143" s="14">
        <v>148</v>
      </c>
      <c r="AW143">
        <f t="shared" si="176"/>
        <v>-7</v>
      </c>
      <c r="AX143">
        <f t="shared" si="146"/>
        <v>-4.5161290322580649E-2</v>
      </c>
      <c r="AY143" s="35">
        <f t="shared" si="147"/>
        <v>35.585477278191874</v>
      </c>
      <c r="AZ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A143" s="31">
        <f t="shared" si="148"/>
        <v>-341</v>
      </c>
      <c r="BB143" s="51">
        <f t="shared" si="149"/>
        <v>-1.3621474794279775E-2</v>
      </c>
      <c r="BC143" s="35">
        <f t="shared" si="150"/>
        <v>5937.2445299350811</v>
      </c>
      <c r="BD143" s="45">
        <v>7556</v>
      </c>
      <c r="BE143" s="48">
        <f t="shared" si="151"/>
        <v>114</v>
      </c>
      <c r="BF143" s="14">
        <v>26853</v>
      </c>
      <c r="BG143" s="48">
        <f t="shared" si="152"/>
        <v>297</v>
      </c>
      <c r="BH143" s="14">
        <v>19656</v>
      </c>
      <c r="BI143" s="48">
        <f t="shared" si="153"/>
        <v>246</v>
      </c>
      <c r="BJ143" s="14">
        <v>6841</v>
      </c>
      <c r="BK143" s="48">
        <f t="shared" si="154"/>
        <v>96</v>
      </c>
      <c r="BL143" s="14">
        <v>1317</v>
      </c>
      <c r="BM143" s="48">
        <f t="shared" si="155"/>
        <v>28</v>
      </c>
      <c r="BN143" s="17">
        <v>14</v>
      </c>
      <c r="BO143" s="24">
        <f t="shared" si="156"/>
        <v>0</v>
      </c>
      <c r="BP143" s="17">
        <v>78</v>
      </c>
      <c r="BQ143" s="24">
        <f t="shared" si="157"/>
        <v>4</v>
      </c>
      <c r="BR143" s="17">
        <v>298</v>
      </c>
      <c r="BS143" s="24">
        <f t="shared" si="158"/>
        <v>9</v>
      </c>
      <c r="BT143" s="17">
        <v>633</v>
      </c>
      <c r="BU143" s="24">
        <f t="shared" si="159"/>
        <v>10</v>
      </c>
      <c r="BV143" s="20">
        <v>326</v>
      </c>
      <c r="BW143" s="27">
        <f t="shared" si="160"/>
        <v>4</v>
      </c>
    </row>
    <row r="144" spans="1:75" x14ac:dyDescent="0.2">
      <c r="A144" s="3">
        <v>44041</v>
      </c>
      <c r="B144" s="22">
        <v>44041</v>
      </c>
      <c r="C144" s="10">
        <v>63269</v>
      </c>
      <c r="D144">
        <f t="shared" si="181"/>
        <v>1046</v>
      </c>
      <c r="E144" s="10">
        <v>1374</v>
      </c>
      <c r="F144">
        <f t="shared" si="171"/>
        <v>25</v>
      </c>
      <c r="G144" s="10">
        <v>37316</v>
      </c>
      <c r="H144">
        <f t="shared" si="182"/>
        <v>1135</v>
      </c>
      <c r="I144">
        <f t="shared" si="130"/>
        <v>24579</v>
      </c>
      <c r="J144">
        <f t="shared" si="131"/>
        <v>-114</v>
      </c>
      <c r="K144">
        <f t="shared" si="161"/>
        <v>2.1716796535428094E-2</v>
      </c>
      <c r="L144">
        <f t="shared" si="162"/>
        <v>0.5897991117292829</v>
      </c>
      <c r="M144">
        <f t="shared" si="163"/>
        <v>0.38848409173528903</v>
      </c>
      <c r="N144">
        <f t="shared" si="132"/>
        <v>1.653258309756753E-2</v>
      </c>
      <c r="O144">
        <f t="shared" si="164"/>
        <v>1.8195050946142648E-2</v>
      </c>
      <c r="P144">
        <f t="shared" si="165"/>
        <v>3.0415907385571872E-2</v>
      </c>
      <c r="Q144">
        <f t="shared" si="166"/>
        <v>-4.6381056999877943E-3</v>
      </c>
      <c r="R144">
        <f t="shared" si="167"/>
        <v>15212.551094012984</v>
      </c>
      <c r="S144">
        <f t="shared" si="168"/>
        <v>330.36787689348404</v>
      </c>
      <c r="T144">
        <f t="shared" si="169"/>
        <v>8972.3491223851888</v>
      </c>
      <c r="U144">
        <f t="shared" si="170"/>
        <v>5909.8340947343113</v>
      </c>
      <c r="V144" s="12">
        <v>216730</v>
      </c>
      <c r="W144" s="1">
        <f t="shared" si="172"/>
        <v>3133</v>
      </c>
      <c r="X144" s="1">
        <f t="shared" si="133"/>
        <v>909</v>
      </c>
      <c r="Y144" s="34">
        <f t="shared" si="134"/>
        <v>52111.084395287333</v>
      </c>
      <c r="Z144" s="14">
        <v>150836</v>
      </c>
      <c r="AA144" s="2">
        <f t="shared" si="177"/>
        <v>2121</v>
      </c>
      <c r="AB144" s="29">
        <f t="shared" si="135"/>
        <v>0.69596271858995062</v>
      </c>
      <c r="AC144" s="32">
        <f t="shared" si="136"/>
        <v>623</v>
      </c>
      <c r="AD144" s="1">
        <f t="shared" si="173"/>
        <v>65894</v>
      </c>
      <c r="AE144" s="1">
        <f t="shared" si="178"/>
        <v>1012</v>
      </c>
      <c r="AF144" s="29">
        <f t="shared" si="137"/>
        <v>0.30403728141004938</v>
      </c>
      <c r="AG144" s="32">
        <f t="shared" si="138"/>
        <v>286</v>
      </c>
      <c r="AH144" s="34">
        <f t="shared" si="139"/>
        <v>0.3230130864985637</v>
      </c>
      <c r="AI144" s="34">
        <f t="shared" si="140"/>
        <v>15843.712430872807</v>
      </c>
      <c r="AJ144" s="14">
        <v>22430</v>
      </c>
      <c r="AK144" s="2">
        <f t="shared" si="179"/>
        <v>-147</v>
      </c>
      <c r="AL144" s="2">
        <f t="shared" si="141"/>
        <v>-6.5110510696726465E-3</v>
      </c>
      <c r="AM144" s="34">
        <f t="shared" si="142"/>
        <v>5393.123346958404</v>
      </c>
      <c r="AN144" s="14">
        <v>689</v>
      </c>
      <c r="AO144" s="2">
        <f t="shared" si="180"/>
        <v>-5</v>
      </c>
      <c r="AP144" s="2">
        <f t="shared" si="174"/>
        <v>-7.2046109510086609E-3</v>
      </c>
      <c r="AQ144" s="34">
        <f t="shared" si="143"/>
        <v>165.66482327482569</v>
      </c>
      <c r="AR144" s="14">
        <v>1302</v>
      </c>
      <c r="AS144" s="2">
        <f t="shared" si="175"/>
        <v>28</v>
      </c>
      <c r="AT144" s="2">
        <f t="shared" si="144"/>
        <v>2.19780219780219E-2</v>
      </c>
      <c r="AU144" s="34">
        <f t="shared" si="145"/>
        <v>313.05602308247177</v>
      </c>
      <c r="AV144" s="14">
        <v>158</v>
      </c>
      <c r="AW144">
        <f t="shared" si="176"/>
        <v>10</v>
      </c>
      <c r="AX144">
        <f t="shared" si="146"/>
        <v>6.7567567567567544E-2</v>
      </c>
      <c r="AY144" s="35">
        <f t="shared" si="147"/>
        <v>37.989901418610245</v>
      </c>
      <c r="AZ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A144" s="31">
        <f t="shared" si="148"/>
        <v>-114</v>
      </c>
      <c r="BB144" s="51">
        <f t="shared" si="149"/>
        <v>-4.6166929899161824E-3</v>
      </c>
      <c r="BC144" s="35">
        <f t="shared" si="150"/>
        <v>5909.8340947343113</v>
      </c>
      <c r="BD144" s="45">
        <v>7692</v>
      </c>
      <c r="BE144" s="48">
        <f t="shared" si="151"/>
        <v>136</v>
      </c>
      <c r="BF144" s="14">
        <v>27294</v>
      </c>
      <c r="BG144" s="48">
        <f t="shared" si="152"/>
        <v>441</v>
      </c>
      <c r="BH144" s="14">
        <v>19976</v>
      </c>
      <c r="BI144" s="48">
        <f t="shared" si="153"/>
        <v>320</v>
      </c>
      <c r="BJ144" s="14">
        <v>6963</v>
      </c>
      <c r="BK144" s="48">
        <f t="shared" si="154"/>
        <v>122</v>
      </c>
      <c r="BL144" s="14">
        <v>1344</v>
      </c>
      <c r="BM144" s="48">
        <f t="shared" si="155"/>
        <v>27</v>
      </c>
      <c r="BN144" s="17">
        <v>14</v>
      </c>
      <c r="BO144" s="24">
        <f t="shared" si="156"/>
        <v>0</v>
      </c>
      <c r="BP144" s="17">
        <v>79</v>
      </c>
      <c r="BQ144" s="24">
        <f t="shared" si="157"/>
        <v>1</v>
      </c>
      <c r="BR144" s="17">
        <v>305</v>
      </c>
      <c r="BS144" s="24">
        <f t="shared" si="158"/>
        <v>7</v>
      </c>
      <c r="BT144" s="17">
        <v>645</v>
      </c>
      <c r="BU144" s="24">
        <f t="shared" si="159"/>
        <v>12</v>
      </c>
      <c r="BV144" s="20">
        <v>331</v>
      </c>
      <c r="BW144" s="27">
        <f t="shared" si="160"/>
        <v>5</v>
      </c>
    </row>
    <row r="145" spans="1:75" x14ac:dyDescent="0.2">
      <c r="A145" s="3">
        <v>44042</v>
      </c>
      <c r="B145" s="22">
        <v>44042</v>
      </c>
      <c r="C145" s="10">
        <v>64191</v>
      </c>
      <c r="D145">
        <f t="shared" si="181"/>
        <v>922</v>
      </c>
      <c r="E145" s="10">
        <v>1397</v>
      </c>
      <c r="F145">
        <f t="shared" si="171"/>
        <v>23</v>
      </c>
      <c r="G145" s="10">
        <v>38218</v>
      </c>
      <c r="H145">
        <f t="shared" si="182"/>
        <v>902</v>
      </c>
      <c r="I145">
        <f t="shared" si="130"/>
        <v>24576</v>
      </c>
      <c r="J145">
        <f t="shared" si="131"/>
        <v>-3</v>
      </c>
      <c r="K145">
        <f t="shared" si="161"/>
        <v>2.1763175523048402E-2</v>
      </c>
      <c r="L145">
        <f t="shared" si="162"/>
        <v>0.59537941455967347</v>
      </c>
      <c r="M145">
        <f t="shared" si="163"/>
        <v>0.38285740991727812</v>
      </c>
      <c r="N145">
        <f t="shared" si="132"/>
        <v>1.4363384275054136E-2</v>
      </c>
      <c r="O145">
        <f t="shared" si="164"/>
        <v>1.6463851109520401E-2</v>
      </c>
      <c r="P145">
        <f t="shared" si="165"/>
        <v>2.3601444345596315E-2</v>
      </c>
      <c r="Q145">
        <f t="shared" si="166"/>
        <v>-1.220703125E-4</v>
      </c>
      <c r="R145">
        <f t="shared" si="167"/>
        <v>15434.238999759558</v>
      </c>
      <c r="S145">
        <f t="shared" si="168"/>
        <v>335.89805241644626</v>
      </c>
      <c r="T145">
        <f t="shared" si="169"/>
        <v>9189.2281798509266</v>
      </c>
      <c r="U145">
        <f t="shared" si="170"/>
        <v>5909.1127674921863</v>
      </c>
      <c r="V145" s="12">
        <v>219942</v>
      </c>
      <c r="W145" s="1">
        <f t="shared" si="172"/>
        <v>3212</v>
      </c>
      <c r="X145" s="1">
        <f t="shared" si="133"/>
        <v>79</v>
      </c>
      <c r="Y145" s="34">
        <f t="shared" si="134"/>
        <v>52883.385429189715</v>
      </c>
      <c r="Z145" s="14">
        <v>153132</v>
      </c>
      <c r="AA145" s="2">
        <f t="shared" si="177"/>
        <v>2296</v>
      </c>
      <c r="AB145" s="29">
        <f t="shared" si="135"/>
        <v>0.69623809913522661</v>
      </c>
      <c r="AC145" s="32">
        <f t="shared" si="136"/>
        <v>175</v>
      </c>
      <c r="AD145" s="1">
        <f t="shared" si="173"/>
        <v>66810</v>
      </c>
      <c r="AE145" s="1">
        <f t="shared" si="178"/>
        <v>916</v>
      </c>
      <c r="AF145" s="29">
        <f t="shared" si="137"/>
        <v>0.30376190086477345</v>
      </c>
      <c r="AG145" s="32">
        <f t="shared" si="138"/>
        <v>-96</v>
      </c>
      <c r="AH145" s="34">
        <f t="shared" si="139"/>
        <v>0.2851805728518057</v>
      </c>
      <c r="AI145" s="34">
        <f t="shared" si="140"/>
        <v>16063.957682135129</v>
      </c>
      <c r="AJ145" s="14">
        <v>22457</v>
      </c>
      <c r="AK145" s="2">
        <f t="shared" si="179"/>
        <v>27</v>
      </c>
      <c r="AL145" s="2">
        <f t="shared" si="141"/>
        <v>1.2037449843957937E-3</v>
      </c>
      <c r="AM145" s="34">
        <f t="shared" si="142"/>
        <v>5399.6152921375333</v>
      </c>
      <c r="AN145" s="14">
        <v>666</v>
      </c>
      <c r="AO145" s="2">
        <f t="shared" si="180"/>
        <v>-23</v>
      </c>
      <c r="AP145" s="2">
        <f t="shared" si="174"/>
        <v>-3.338171262699563E-2</v>
      </c>
      <c r="AQ145" s="34">
        <f t="shared" si="143"/>
        <v>160.13464775186344</v>
      </c>
      <c r="AR145" s="14">
        <v>1292</v>
      </c>
      <c r="AS145" s="2">
        <f t="shared" si="175"/>
        <v>-10</v>
      </c>
      <c r="AT145" s="2">
        <f t="shared" si="144"/>
        <v>-7.6804915514593342E-3</v>
      </c>
      <c r="AU145" s="34">
        <f t="shared" si="145"/>
        <v>310.6515989420534</v>
      </c>
      <c r="AV145" s="14">
        <v>161</v>
      </c>
      <c r="AW145">
        <f t="shared" si="176"/>
        <v>3</v>
      </c>
      <c r="AX145">
        <f t="shared" si="146"/>
        <v>1.8987341772152E-2</v>
      </c>
      <c r="AY145" s="35">
        <f t="shared" si="147"/>
        <v>38.711228660735756</v>
      </c>
      <c r="AZ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A145" s="31">
        <f t="shared" si="148"/>
        <v>-3</v>
      </c>
      <c r="BB145" s="51">
        <f t="shared" si="149"/>
        <v>-1.2205541315757351E-4</v>
      </c>
      <c r="BC145" s="35">
        <f t="shared" si="150"/>
        <v>5909.1127674921863</v>
      </c>
      <c r="BD145" s="45">
        <v>7814</v>
      </c>
      <c r="BE145" s="48">
        <f t="shared" si="151"/>
        <v>122</v>
      </c>
      <c r="BF145" s="14">
        <v>27668</v>
      </c>
      <c r="BG145" s="48">
        <f t="shared" si="152"/>
        <v>374</v>
      </c>
      <c r="BH145" s="14">
        <v>20246</v>
      </c>
      <c r="BI145" s="48">
        <f t="shared" si="153"/>
        <v>270</v>
      </c>
      <c r="BJ145" s="14">
        <v>7087</v>
      </c>
      <c r="BK145" s="48">
        <f t="shared" si="154"/>
        <v>124</v>
      </c>
      <c r="BL145" s="14">
        <v>1376</v>
      </c>
      <c r="BM145" s="48">
        <f t="shared" si="155"/>
        <v>32</v>
      </c>
      <c r="BN145" s="17">
        <v>14</v>
      </c>
      <c r="BO145" s="24">
        <f t="shared" si="156"/>
        <v>0</v>
      </c>
      <c r="BP145" s="17">
        <v>79</v>
      </c>
      <c r="BQ145" s="24">
        <f t="shared" si="157"/>
        <v>0</v>
      </c>
      <c r="BR145" s="17">
        <v>310</v>
      </c>
      <c r="BS145" s="24">
        <f t="shared" si="158"/>
        <v>5</v>
      </c>
      <c r="BT145" s="17">
        <v>656</v>
      </c>
      <c r="BU145" s="24">
        <f t="shared" si="159"/>
        <v>11</v>
      </c>
      <c r="BV145" s="20">
        <v>338</v>
      </c>
      <c r="BW145" s="27">
        <f t="shared" si="160"/>
        <v>7</v>
      </c>
    </row>
    <row r="146" spans="1:75" x14ac:dyDescent="0.2">
      <c r="A146" s="3">
        <v>44043</v>
      </c>
      <c r="B146" s="22">
        <v>44043</v>
      </c>
      <c r="C146" s="10">
        <v>65256</v>
      </c>
      <c r="D146">
        <f t="shared" ref="D146:D157" si="183">IFERROR(C146-C145,"")</f>
        <v>1065</v>
      </c>
      <c r="E146" s="10">
        <v>1421</v>
      </c>
      <c r="F146">
        <f t="shared" si="171"/>
        <v>24</v>
      </c>
      <c r="G146" s="10">
        <v>39166</v>
      </c>
      <c r="H146">
        <f t="shared" si="182"/>
        <v>948</v>
      </c>
      <c r="I146">
        <f t="shared" si="130"/>
        <v>24669</v>
      </c>
      <c r="J146">
        <f t="shared" si="131"/>
        <v>93</v>
      </c>
      <c r="K146">
        <f t="shared" si="161"/>
        <v>2.1775775407625351E-2</v>
      </c>
      <c r="L146">
        <f t="shared" si="162"/>
        <v>0.60019002084099549</v>
      </c>
      <c r="M146">
        <f t="shared" si="163"/>
        <v>0.37803420375137919</v>
      </c>
      <c r="N146">
        <f t="shared" si="132"/>
        <v>1.6320338359691062E-2</v>
      </c>
      <c r="O146">
        <f t="shared" si="164"/>
        <v>1.688951442646024E-2</v>
      </c>
      <c r="P146">
        <f t="shared" si="165"/>
        <v>2.4204667313486188E-2</v>
      </c>
      <c r="Q146">
        <f t="shared" si="166"/>
        <v>3.769913656816247E-3</v>
      </c>
      <c r="R146">
        <f t="shared" si="167"/>
        <v>15690.310170714114</v>
      </c>
      <c r="S146">
        <f t="shared" si="168"/>
        <v>341.66867035345035</v>
      </c>
      <c r="T146">
        <f t="shared" si="169"/>
        <v>9417.1675883625885</v>
      </c>
      <c r="U146">
        <f t="shared" si="170"/>
        <v>5931.4739119980768</v>
      </c>
      <c r="V146" s="12">
        <v>222990</v>
      </c>
      <c r="W146" s="1">
        <f t="shared" si="172"/>
        <v>3048</v>
      </c>
      <c r="X146" s="1">
        <f t="shared" si="133"/>
        <v>-164</v>
      </c>
      <c r="Y146" s="34">
        <f t="shared" si="134"/>
        <v>53616.253907189232</v>
      </c>
      <c r="Z146" s="14">
        <v>155165</v>
      </c>
      <c r="AA146" s="2">
        <f t="shared" si="177"/>
        <v>2033</v>
      </c>
      <c r="AB146" s="29">
        <f t="shared" si="135"/>
        <v>0.69583837840261897</v>
      </c>
      <c r="AC146" s="32">
        <f t="shared" si="136"/>
        <v>-263</v>
      </c>
      <c r="AD146" s="1">
        <f t="shared" si="173"/>
        <v>67825</v>
      </c>
      <c r="AE146" s="1">
        <f t="shared" si="178"/>
        <v>1015</v>
      </c>
      <c r="AF146" s="29">
        <f t="shared" si="137"/>
        <v>0.30416162159738103</v>
      </c>
      <c r="AG146" s="32">
        <f t="shared" si="138"/>
        <v>99</v>
      </c>
      <c r="AH146" s="34">
        <f t="shared" si="139"/>
        <v>0.33300524934383202</v>
      </c>
      <c r="AI146" s="34">
        <f t="shared" si="140"/>
        <v>16308.006732387594</v>
      </c>
      <c r="AJ146" s="14">
        <v>22528</v>
      </c>
      <c r="AK146" s="2">
        <f t="shared" si="179"/>
        <v>71</v>
      </c>
      <c r="AL146" s="2">
        <f t="shared" si="141"/>
        <v>3.1615977200871725E-3</v>
      </c>
      <c r="AM146" s="34">
        <f t="shared" si="142"/>
        <v>5416.686703534504</v>
      </c>
      <c r="AN146" s="14">
        <v>673</v>
      </c>
      <c r="AO146" s="2">
        <f t="shared" si="180"/>
        <v>7</v>
      </c>
      <c r="AP146" s="2">
        <f t="shared" si="174"/>
        <v>1.0510510510510551E-2</v>
      </c>
      <c r="AQ146" s="34">
        <f t="shared" si="143"/>
        <v>161.8177446501563</v>
      </c>
      <c r="AR146" s="14">
        <v>1302</v>
      </c>
      <c r="AS146" s="2">
        <f t="shared" si="175"/>
        <v>10</v>
      </c>
      <c r="AT146" s="2">
        <f t="shared" si="144"/>
        <v>7.7399380804954454E-3</v>
      </c>
      <c r="AU146" s="34">
        <f t="shared" si="145"/>
        <v>313.05602308247177</v>
      </c>
      <c r="AV146" s="14">
        <v>166</v>
      </c>
      <c r="AW146">
        <f t="shared" si="176"/>
        <v>5</v>
      </c>
      <c r="AX146">
        <f t="shared" si="146"/>
        <v>3.105590062111796E-2</v>
      </c>
      <c r="AY146" s="35">
        <f t="shared" si="147"/>
        <v>39.913440730944941</v>
      </c>
      <c r="AZ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A146" s="31">
        <f t="shared" si="148"/>
        <v>93</v>
      </c>
      <c r="BB146" s="51">
        <f t="shared" si="149"/>
        <v>3.7841796875E-3</v>
      </c>
      <c r="BC146" s="35">
        <f t="shared" si="150"/>
        <v>5931.4739119980768</v>
      </c>
      <c r="BD146" s="45">
        <v>7962</v>
      </c>
      <c r="BE146" s="48">
        <f t="shared" si="151"/>
        <v>148</v>
      </c>
      <c r="BF146" s="14">
        <v>28069</v>
      </c>
      <c r="BG146" s="48">
        <f t="shared" si="152"/>
        <v>401</v>
      </c>
      <c r="BH146" s="14">
        <v>20591</v>
      </c>
      <c r="BI146" s="48">
        <f t="shared" si="153"/>
        <v>345</v>
      </c>
      <c r="BJ146" s="14">
        <v>7231</v>
      </c>
      <c r="BK146" s="48">
        <f t="shared" si="154"/>
        <v>144</v>
      </c>
      <c r="BL146" s="14">
        <v>1403</v>
      </c>
      <c r="BM146" s="48">
        <f t="shared" si="155"/>
        <v>27</v>
      </c>
      <c r="BN146" s="17">
        <v>14</v>
      </c>
      <c r="BO146" s="24">
        <f t="shared" si="156"/>
        <v>0</v>
      </c>
      <c r="BP146" s="17">
        <v>80</v>
      </c>
      <c r="BQ146" s="24">
        <f t="shared" si="157"/>
        <v>1</v>
      </c>
      <c r="BR146" s="17">
        <v>319</v>
      </c>
      <c r="BS146" s="24">
        <f t="shared" si="158"/>
        <v>9</v>
      </c>
      <c r="BT146" s="17">
        <v>666</v>
      </c>
      <c r="BU146" s="24">
        <f t="shared" si="159"/>
        <v>10</v>
      </c>
      <c r="BV146" s="20">
        <v>342</v>
      </c>
      <c r="BW146" s="27">
        <f t="shared" si="160"/>
        <v>4</v>
      </c>
    </row>
    <row r="147" spans="1:75" x14ac:dyDescent="0.2">
      <c r="A147" s="3">
        <v>44044</v>
      </c>
      <c r="B147" s="22">
        <v>44044</v>
      </c>
      <c r="C147" s="10">
        <v>66383</v>
      </c>
      <c r="D147">
        <f t="shared" si="183"/>
        <v>1127</v>
      </c>
      <c r="E147" s="10">
        <v>1449</v>
      </c>
      <c r="F147">
        <f t="shared" si="171"/>
        <v>28</v>
      </c>
      <c r="G147" s="10">
        <v>40081</v>
      </c>
      <c r="H147">
        <f t="shared" si="182"/>
        <v>915</v>
      </c>
      <c r="I147">
        <f t="shared" si="130"/>
        <v>24853</v>
      </c>
      <c r="J147">
        <f t="shared" si="131"/>
        <v>184</v>
      </c>
      <c r="K147">
        <f t="shared" si="161"/>
        <v>2.1827877619269995E-2</v>
      </c>
      <c r="L147">
        <f t="shared" si="162"/>
        <v>0.6037841013512496</v>
      </c>
      <c r="M147">
        <f t="shared" si="163"/>
        <v>0.37438802102948043</v>
      </c>
      <c r="N147">
        <f t="shared" si="132"/>
        <v>1.6977238148321108E-2</v>
      </c>
      <c r="O147">
        <f t="shared" si="164"/>
        <v>1.932367149758454E-2</v>
      </c>
      <c r="P147">
        <f t="shared" si="165"/>
        <v>2.2828771737232106E-2</v>
      </c>
      <c r="Q147">
        <f t="shared" si="166"/>
        <v>7.4035327727034967E-3</v>
      </c>
      <c r="R147">
        <f t="shared" si="167"/>
        <v>15961.288771339265</v>
      </c>
      <c r="S147">
        <f t="shared" si="168"/>
        <v>348.40105794662179</v>
      </c>
      <c r="T147">
        <f t="shared" si="169"/>
        <v>9637.1723972108684</v>
      </c>
      <c r="U147">
        <f t="shared" si="170"/>
        <v>5975.7153161817751</v>
      </c>
      <c r="V147" s="12">
        <v>226596</v>
      </c>
      <c r="W147" s="1">
        <f t="shared" si="172"/>
        <v>3606</v>
      </c>
      <c r="X147" s="1">
        <f t="shared" si="133"/>
        <v>558</v>
      </c>
      <c r="Y147" s="34">
        <f t="shared" si="134"/>
        <v>54483.289252224095</v>
      </c>
      <c r="Z147" s="14">
        <v>157706</v>
      </c>
      <c r="AA147" s="2">
        <f t="shared" si="177"/>
        <v>2541</v>
      </c>
      <c r="AB147" s="29">
        <f t="shared" si="135"/>
        <v>0.69597874631502765</v>
      </c>
      <c r="AC147" s="32">
        <f t="shared" si="136"/>
        <v>508</v>
      </c>
      <c r="AD147" s="1">
        <f t="shared" si="173"/>
        <v>68890</v>
      </c>
      <c r="AE147" s="1">
        <f t="shared" si="178"/>
        <v>1065</v>
      </c>
      <c r="AF147" s="29">
        <f t="shared" si="137"/>
        <v>0.30402125368497235</v>
      </c>
      <c r="AG147" s="32">
        <f t="shared" si="138"/>
        <v>50</v>
      </c>
      <c r="AH147" s="34">
        <f t="shared" si="139"/>
        <v>0.29534109816971715</v>
      </c>
      <c r="AI147" s="34">
        <f t="shared" si="140"/>
        <v>16564.07790334215</v>
      </c>
      <c r="AJ147" s="14">
        <v>22743</v>
      </c>
      <c r="AK147" s="2">
        <f t="shared" si="179"/>
        <v>215</v>
      </c>
      <c r="AL147" s="2">
        <f t="shared" si="141"/>
        <v>9.5436789772727071E-3</v>
      </c>
      <c r="AM147" s="34">
        <f t="shared" si="142"/>
        <v>5468.3818225534988</v>
      </c>
      <c r="AN147" s="14">
        <v>641</v>
      </c>
      <c r="AO147" s="2">
        <f t="shared" si="180"/>
        <v>-32</v>
      </c>
      <c r="AP147" s="2">
        <f t="shared" si="174"/>
        <v>-4.7548291233283857E-2</v>
      </c>
      <c r="AQ147" s="34">
        <f t="shared" si="143"/>
        <v>154.12358740081751</v>
      </c>
      <c r="AR147" s="14">
        <v>1303</v>
      </c>
      <c r="AS147" s="2">
        <f t="shared" si="175"/>
        <v>1</v>
      </c>
      <c r="AT147" s="2">
        <f t="shared" si="144"/>
        <v>7.680491551458335E-4</v>
      </c>
      <c r="AU147" s="34">
        <f t="shared" si="145"/>
        <v>313.29646549651358</v>
      </c>
      <c r="AV147" s="14">
        <v>166</v>
      </c>
      <c r="AW147">
        <f t="shared" si="176"/>
        <v>0</v>
      </c>
      <c r="AX147">
        <f t="shared" si="146"/>
        <v>0</v>
      </c>
      <c r="AY147" s="35">
        <f t="shared" si="147"/>
        <v>39.913440730944941</v>
      </c>
      <c r="AZ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A147" s="31">
        <f t="shared" si="148"/>
        <v>184</v>
      </c>
      <c r="BB147" s="51">
        <f t="shared" si="149"/>
        <v>7.4587539016579552E-3</v>
      </c>
      <c r="BC147" s="35">
        <f t="shared" si="150"/>
        <v>5975.7153161817751</v>
      </c>
      <c r="BD147" s="45">
        <v>8038</v>
      </c>
      <c r="BE147" s="48">
        <f t="shared" si="151"/>
        <v>76</v>
      </c>
      <c r="BF147" s="14">
        <v>28830</v>
      </c>
      <c r="BG147" s="48">
        <f t="shared" si="152"/>
        <v>761</v>
      </c>
      <c r="BH147" s="14">
        <v>20781</v>
      </c>
      <c r="BI147" s="48">
        <f t="shared" si="153"/>
        <v>190</v>
      </c>
      <c r="BJ147" s="14">
        <v>7317</v>
      </c>
      <c r="BK147" s="48">
        <f t="shared" si="154"/>
        <v>86</v>
      </c>
      <c r="BL147" s="14">
        <v>1417</v>
      </c>
      <c r="BM147" s="48">
        <f t="shared" si="155"/>
        <v>14</v>
      </c>
      <c r="BN147" s="17">
        <v>14</v>
      </c>
      <c r="BO147" s="24">
        <f t="shared" si="156"/>
        <v>0</v>
      </c>
      <c r="BP147" s="17">
        <v>81</v>
      </c>
      <c r="BQ147" s="24">
        <f t="shared" si="157"/>
        <v>1</v>
      </c>
      <c r="BR147" s="17">
        <v>330</v>
      </c>
      <c r="BS147" s="24">
        <f t="shared" si="158"/>
        <v>11</v>
      </c>
      <c r="BT147" s="17">
        <v>676</v>
      </c>
      <c r="BU147" s="24">
        <f t="shared" si="159"/>
        <v>10</v>
      </c>
      <c r="BV147" s="20">
        <v>348</v>
      </c>
      <c r="BW147" s="27">
        <f t="shared" si="160"/>
        <v>6</v>
      </c>
    </row>
    <row r="148" spans="1:75" x14ac:dyDescent="0.2">
      <c r="A148" s="3">
        <v>44045</v>
      </c>
      <c r="B148" s="22">
        <v>44045</v>
      </c>
      <c r="C148" s="10">
        <v>67453</v>
      </c>
      <c r="D148">
        <f t="shared" si="183"/>
        <v>1070</v>
      </c>
      <c r="E148" s="10">
        <v>1471</v>
      </c>
      <c r="F148">
        <f t="shared" si="171"/>
        <v>22</v>
      </c>
      <c r="G148" s="10">
        <v>41038</v>
      </c>
      <c r="H148">
        <f t="shared" si="182"/>
        <v>957</v>
      </c>
      <c r="I148">
        <f t="shared" si="130"/>
        <v>24944</v>
      </c>
      <c r="J148">
        <f t="shared" si="131"/>
        <v>91</v>
      </c>
      <c r="K148">
        <f t="shared" si="161"/>
        <v>2.1807777267134152E-2</v>
      </c>
      <c r="L148">
        <f t="shared" si="162"/>
        <v>0.60839399285428375</v>
      </c>
      <c r="M148">
        <f t="shared" si="163"/>
        <v>0.36979822987858213</v>
      </c>
      <c r="N148">
        <f t="shared" si="132"/>
        <v>1.5862897128370867E-2</v>
      </c>
      <c r="O148">
        <f t="shared" si="164"/>
        <v>1.495581237253569E-2</v>
      </c>
      <c r="P148">
        <f t="shared" si="165"/>
        <v>2.3319849895219066E-2</v>
      </c>
      <c r="Q148">
        <f t="shared" si="166"/>
        <v>3.6481719050673509E-3</v>
      </c>
      <c r="R148">
        <f t="shared" si="167"/>
        <v>16218.56215436403</v>
      </c>
      <c r="S148">
        <f t="shared" si="168"/>
        <v>353.69079105554221</v>
      </c>
      <c r="T148">
        <f t="shared" si="169"/>
        <v>9867.2757874489071</v>
      </c>
      <c r="U148">
        <f t="shared" si="170"/>
        <v>5997.5955758595819</v>
      </c>
      <c r="V148" s="12">
        <v>229831</v>
      </c>
      <c r="W148" s="1">
        <f t="shared" si="172"/>
        <v>3235</v>
      </c>
      <c r="X148" s="1">
        <f t="shared" si="133"/>
        <v>-371</v>
      </c>
      <c r="Y148" s="34">
        <f t="shared" si="134"/>
        <v>55261.120461649436</v>
      </c>
      <c r="Z148" s="14">
        <v>159856</v>
      </c>
      <c r="AA148" s="2">
        <f t="shared" si="177"/>
        <v>2150</v>
      </c>
      <c r="AB148" s="29">
        <f t="shared" si="135"/>
        <v>0.69553715556213047</v>
      </c>
      <c r="AC148" s="32">
        <f t="shared" si="136"/>
        <v>-391</v>
      </c>
      <c r="AD148" s="1">
        <f t="shared" si="173"/>
        <v>69975</v>
      </c>
      <c r="AE148" s="1">
        <f t="shared" si="178"/>
        <v>1085</v>
      </c>
      <c r="AF148" s="29">
        <f t="shared" si="137"/>
        <v>0.30446284443786958</v>
      </c>
      <c r="AG148" s="32">
        <f t="shared" si="138"/>
        <v>20</v>
      </c>
      <c r="AH148" s="34">
        <f t="shared" si="139"/>
        <v>0.33539412673879443</v>
      </c>
      <c r="AI148" s="34">
        <f t="shared" si="140"/>
        <v>16824.957922577545</v>
      </c>
      <c r="AJ148" s="14">
        <v>22806</v>
      </c>
      <c r="AK148" s="2">
        <f t="shared" si="179"/>
        <v>63</v>
      </c>
      <c r="AL148" s="2">
        <f t="shared" si="141"/>
        <v>2.7700831024930483E-3</v>
      </c>
      <c r="AM148" s="34">
        <f t="shared" si="142"/>
        <v>5483.5296946381341</v>
      </c>
      <c r="AN148" s="14">
        <v>674</v>
      </c>
      <c r="AO148" s="2">
        <f t="shared" si="180"/>
        <v>33</v>
      </c>
      <c r="AP148" s="2">
        <f t="shared" si="174"/>
        <v>5.1482059282371262E-2</v>
      </c>
      <c r="AQ148" s="34">
        <f t="shared" si="143"/>
        <v>162.05818706419814</v>
      </c>
      <c r="AR148" s="14">
        <v>1300</v>
      </c>
      <c r="AS148" s="2">
        <f t="shared" si="175"/>
        <v>-3</v>
      </c>
      <c r="AT148" s="2">
        <f t="shared" si="144"/>
        <v>-2.3023791250958991E-3</v>
      </c>
      <c r="AU148" s="34">
        <f t="shared" si="145"/>
        <v>312.57513825438809</v>
      </c>
      <c r="AV148" s="14">
        <v>164</v>
      </c>
      <c r="AW148">
        <f t="shared" si="176"/>
        <v>-2</v>
      </c>
      <c r="AX148">
        <f t="shared" si="146"/>
        <v>-1.2048192771084376E-2</v>
      </c>
      <c r="AY148" s="35">
        <f t="shared" si="147"/>
        <v>39.432555902861267</v>
      </c>
      <c r="AZ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A148" s="31">
        <f t="shared" si="148"/>
        <v>91</v>
      </c>
      <c r="BB148" s="51">
        <f t="shared" si="149"/>
        <v>3.6615297951958503E-3</v>
      </c>
      <c r="BC148" s="35">
        <f t="shared" si="150"/>
        <v>5997.5955758595819</v>
      </c>
      <c r="BD148" s="45">
        <v>8278</v>
      </c>
      <c r="BE148" s="48">
        <f t="shared" si="151"/>
        <v>240</v>
      </c>
      <c r="BF148" s="14">
        <v>18937</v>
      </c>
      <c r="BG148" s="48">
        <f t="shared" si="152"/>
        <v>-9893</v>
      </c>
      <c r="BH148" s="14">
        <v>21267</v>
      </c>
      <c r="BI148" s="48">
        <f t="shared" si="153"/>
        <v>486</v>
      </c>
      <c r="BJ148" s="14">
        <v>7508</v>
      </c>
      <c r="BK148" s="48">
        <f t="shared" si="154"/>
        <v>191</v>
      </c>
      <c r="BL148" s="14">
        <v>1463</v>
      </c>
      <c r="BM148" s="48">
        <f t="shared" si="155"/>
        <v>46</v>
      </c>
      <c r="BN148" s="17">
        <v>14</v>
      </c>
      <c r="BO148" s="24">
        <f t="shared" si="156"/>
        <v>0</v>
      </c>
      <c r="BP148" s="17">
        <v>82</v>
      </c>
      <c r="BQ148" s="24">
        <f t="shared" si="157"/>
        <v>1</v>
      </c>
      <c r="BR148" s="17">
        <v>334</v>
      </c>
      <c r="BS148" s="24">
        <f t="shared" si="158"/>
        <v>4</v>
      </c>
      <c r="BT148" s="17">
        <v>688</v>
      </c>
      <c r="BU148" s="24">
        <f t="shared" si="159"/>
        <v>12</v>
      </c>
      <c r="BV148" s="20">
        <v>353</v>
      </c>
      <c r="BW148" s="27">
        <f t="shared" si="160"/>
        <v>5</v>
      </c>
    </row>
    <row r="149" spans="1:75" x14ac:dyDescent="0.2">
      <c r="A149" s="3">
        <v>44046</v>
      </c>
      <c r="B149" s="22">
        <v>44046</v>
      </c>
      <c r="C149" s="10">
        <v>68456</v>
      </c>
      <c r="D149">
        <f t="shared" si="183"/>
        <v>1003</v>
      </c>
      <c r="E149" s="10">
        <v>1497</v>
      </c>
      <c r="F149">
        <f t="shared" si="171"/>
        <v>26</v>
      </c>
      <c r="G149" s="10">
        <v>42093</v>
      </c>
      <c r="H149">
        <f t="shared" si="182"/>
        <v>1055</v>
      </c>
      <c r="I149">
        <f t="shared" si="130"/>
        <v>24866</v>
      </c>
      <c r="J149">
        <f t="shared" si="131"/>
        <v>-78</v>
      </c>
      <c r="K149">
        <f t="shared" si="161"/>
        <v>2.1868061236414632E-2</v>
      </c>
      <c r="L149">
        <f t="shared" si="162"/>
        <v>0.61489131705036815</v>
      </c>
      <c r="M149">
        <f t="shared" si="163"/>
        <v>0.36324062171321725</v>
      </c>
      <c r="N149">
        <f t="shared" si="132"/>
        <v>1.465174710763118E-2</v>
      </c>
      <c r="O149">
        <f t="shared" si="164"/>
        <v>1.736806947227789E-2</v>
      </c>
      <c r="P149">
        <f t="shared" si="165"/>
        <v>2.5063549758867269E-2</v>
      </c>
      <c r="Q149">
        <f t="shared" si="166"/>
        <v>-3.1368133193919409E-3</v>
      </c>
      <c r="R149">
        <f t="shared" si="167"/>
        <v>16459.725895647993</v>
      </c>
      <c r="S149">
        <f t="shared" si="168"/>
        <v>359.94229382062997</v>
      </c>
      <c r="T149">
        <f t="shared" si="169"/>
        <v>10120.942534263044</v>
      </c>
      <c r="U149">
        <f t="shared" si="170"/>
        <v>5978.841067564319</v>
      </c>
      <c r="V149" s="12">
        <v>232514</v>
      </c>
      <c r="W149" s="1">
        <f t="shared" si="172"/>
        <v>2683</v>
      </c>
      <c r="X149" s="1">
        <f t="shared" si="133"/>
        <v>-552</v>
      </c>
      <c r="Y149" s="34">
        <f t="shared" si="134"/>
        <v>55906.227458523688</v>
      </c>
      <c r="Z149" s="14">
        <v>161502</v>
      </c>
      <c r="AA149" s="2">
        <f t="shared" si="177"/>
        <v>1646</v>
      </c>
      <c r="AB149" s="29">
        <f t="shared" si="135"/>
        <v>0.69459043326423353</v>
      </c>
      <c r="AC149" s="32">
        <f t="shared" si="136"/>
        <v>-504</v>
      </c>
      <c r="AD149" s="1">
        <f t="shared" si="173"/>
        <v>71012</v>
      </c>
      <c r="AE149" s="1">
        <f t="shared" si="178"/>
        <v>1037</v>
      </c>
      <c r="AF149" s="29">
        <f t="shared" si="137"/>
        <v>0.30540956673576647</v>
      </c>
      <c r="AG149" s="32">
        <f t="shared" si="138"/>
        <v>-48</v>
      </c>
      <c r="AH149" s="34">
        <f t="shared" si="139"/>
        <v>0.38650764070070814</v>
      </c>
      <c r="AI149" s="34">
        <f t="shared" si="140"/>
        <v>17074.296705938927</v>
      </c>
      <c r="AJ149" s="14">
        <v>22703</v>
      </c>
      <c r="AK149" s="2">
        <f t="shared" si="179"/>
        <v>-103</v>
      </c>
      <c r="AL149" s="2">
        <f t="shared" si="141"/>
        <v>-4.516355345084655E-3</v>
      </c>
      <c r="AM149" s="34">
        <f t="shared" si="142"/>
        <v>5458.7641259918255</v>
      </c>
      <c r="AN149" s="14">
        <v>681</v>
      </c>
      <c r="AO149" s="2">
        <f t="shared" si="180"/>
        <v>7</v>
      </c>
      <c r="AP149" s="2">
        <f t="shared" si="174"/>
        <v>1.0385756676557945E-2</v>
      </c>
      <c r="AQ149" s="34">
        <f t="shared" si="143"/>
        <v>163.741283962491</v>
      </c>
      <c r="AR149" s="14">
        <v>1317</v>
      </c>
      <c r="AS149" s="2">
        <f t="shared" si="175"/>
        <v>17</v>
      </c>
      <c r="AT149" s="2">
        <f t="shared" si="144"/>
        <v>1.3076923076922986E-2</v>
      </c>
      <c r="AU149" s="34">
        <f t="shared" si="145"/>
        <v>316.6626592930993</v>
      </c>
      <c r="AV149" s="14">
        <v>165</v>
      </c>
      <c r="AW149">
        <f t="shared" si="176"/>
        <v>1</v>
      </c>
      <c r="AX149">
        <f t="shared" si="146"/>
        <v>6.0975609756097615E-3</v>
      </c>
      <c r="AY149" s="35">
        <f t="shared" si="147"/>
        <v>39.672998316903104</v>
      </c>
      <c r="AZ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A149" s="31">
        <f t="shared" si="148"/>
        <v>-78</v>
      </c>
      <c r="BB149" s="51">
        <f t="shared" si="149"/>
        <v>-3.1270044900577609E-3</v>
      </c>
      <c r="BC149" s="35">
        <f t="shared" si="150"/>
        <v>5978.841067564319</v>
      </c>
      <c r="BD149" s="45">
        <v>8441</v>
      </c>
      <c r="BE149" s="48">
        <f t="shared" si="151"/>
        <v>163</v>
      </c>
      <c r="BF149" s="14">
        <v>29345</v>
      </c>
      <c r="BG149" s="48">
        <f t="shared" si="152"/>
        <v>10408</v>
      </c>
      <c r="BH149" s="14">
        <v>21561</v>
      </c>
      <c r="BI149" s="48">
        <f t="shared" si="153"/>
        <v>294</v>
      </c>
      <c r="BJ149" s="14">
        <v>7628</v>
      </c>
      <c r="BK149" s="48">
        <f t="shared" si="154"/>
        <v>120</v>
      </c>
      <c r="BL149" s="14">
        <v>1481</v>
      </c>
      <c r="BM149" s="48">
        <f t="shared" si="155"/>
        <v>18</v>
      </c>
      <c r="BN149" s="17">
        <v>14</v>
      </c>
      <c r="BO149" s="24">
        <f t="shared" si="156"/>
        <v>0</v>
      </c>
      <c r="BP149" s="17">
        <v>83</v>
      </c>
      <c r="BQ149" s="24">
        <f t="shared" si="157"/>
        <v>1</v>
      </c>
      <c r="BR149" s="17">
        <v>339</v>
      </c>
      <c r="BS149" s="24">
        <f t="shared" si="158"/>
        <v>5</v>
      </c>
      <c r="BT149" s="17">
        <v>703</v>
      </c>
      <c r="BU149" s="24">
        <f t="shared" si="159"/>
        <v>15</v>
      </c>
      <c r="BV149" s="20">
        <v>358</v>
      </c>
      <c r="BW149" s="27">
        <f t="shared" si="160"/>
        <v>5</v>
      </c>
    </row>
    <row r="150" spans="1:75" x14ac:dyDescent="0.2">
      <c r="A150" s="3">
        <v>44047</v>
      </c>
      <c r="B150" s="22">
        <v>44047</v>
      </c>
      <c r="C150" s="10">
        <v>69424</v>
      </c>
      <c r="D150">
        <f t="shared" si="183"/>
        <v>968</v>
      </c>
      <c r="E150" s="10">
        <v>1522</v>
      </c>
      <c r="F150">
        <f t="shared" si="171"/>
        <v>25</v>
      </c>
      <c r="G150" s="10">
        <v>43330</v>
      </c>
      <c r="H150">
        <f t="shared" si="182"/>
        <v>1237</v>
      </c>
      <c r="I150">
        <f t="shared" si="130"/>
        <v>24572</v>
      </c>
      <c r="J150">
        <f t="shared" si="131"/>
        <v>-294</v>
      </c>
      <c r="K150">
        <f t="shared" si="161"/>
        <v>2.1923254206038259E-2</v>
      </c>
      <c r="L150">
        <f t="shared" si="162"/>
        <v>0.62413574556349394</v>
      </c>
      <c r="M150">
        <f t="shared" si="163"/>
        <v>0.35394100023046787</v>
      </c>
      <c r="N150">
        <f t="shared" si="132"/>
        <v>1.39433049089652E-2</v>
      </c>
      <c r="O150">
        <f t="shared" si="164"/>
        <v>1.6425755584756899E-2</v>
      </c>
      <c r="P150">
        <f t="shared" si="165"/>
        <v>2.8548349873067157E-2</v>
      </c>
      <c r="Q150">
        <f t="shared" si="166"/>
        <v>-1.1964838027022627E-2</v>
      </c>
      <c r="R150">
        <f t="shared" si="167"/>
        <v>16692.474152440493</v>
      </c>
      <c r="S150">
        <f t="shared" si="168"/>
        <v>365.95335417167593</v>
      </c>
      <c r="T150">
        <f t="shared" si="169"/>
        <v>10418.369800432796</v>
      </c>
      <c r="U150">
        <f t="shared" si="170"/>
        <v>5908.1509978360182</v>
      </c>
      <c r="V150" s="10">
        <v>234954</v>
      </c>
      <c r="W150">
        <f t="shared" si="172"/>
        <v>2440</v>
      </c>
      <c r="X150">
        <f t="shared" si="133"/>
        <v>-243</v>
      </c>
      <c r="Y150" s="35">
        <f t="shared" si="134"/>
        <v>56492.906948785771</v>
      </c>
      <c r="Z150" s="10">
        <v>163093</v>
      </c>
      <c r="AA150" s="2">
        <f t="shared" si="177"/>
        <v>1591</v>
      </c>
      <c r="AB150" s="29">
        <f t="shared" si="135"/>
        <v>0.69414864186181124</v>
      </c>
      <c r="AC150" s="32">
        <f t="shared" si="136"/>
        <v>-55</v>
      </c>
      <c r="AD150">
        <f t="shared" si="173"/>
        <v>71861</v>
      </c>
      <c r="AE150" s="1">
        <f t="shared" si="178"/>
        <v>849</v>
      </c>
      <c r="AF150" s="29">
        <f t="shared" si="137"/>
        <v>0.30585135813818876</v>
      </c>
      <c r="AG150" s="32">
        <f t="shared" si="138"/>
        <v>-188</v>
      </c>
      <c r="AH150" s="34">
        <f t="shared" si="139"/>
        <v>0.34795081967213115</v>
      </c>
      <c r="AI150" s="34">
        <f t="shared" si="140"/>
        <v>17278.432315460446</v>
      </c>
      <c r="AJ150" s="10">
        <v>22458</v>
      </c>
      <c r="AK150" s="2">
        <f t="shared" si="179"/>
        <v>-245</v>
      </c>
      <c r="AL150" s="2">
        <f t="shared" si="141"/>
        <v>-1.0791525349072795E-2</v>
      </c>
      <c r="AM150" s="34">
        <f t="shared" si="142"/>
        <v>5399.8557345515756</v>
      </c>
      <c r="AN150" s="10">
        <v>633</v>
      </c>
      <c r="AO150" s="2">
        <f t="shared" si="180"/>
        <v>-48</v>
      </c>
      <c r="AP150" s="2">
        <f t="shared" si="174"/>
        <v>-7.0484581497797349E-2</v>
      </c>
      <c r="AQ150" s="34">
        <f t="shared" si="143"/>
        <v>152.20004808848282</v>
      </c>
      <c r="AR150" s="10">
        <v>1320</v>
      </c>
      <c r="AS150" s="2">
        <f t="shared" si="175"/>
        <v>3</v>
      </c>
      <c r="AT150" s="2">
        <f t="shared" si="144"/>
        <v>2.277904328018332E-3</v>
      </c>
      <c r="AU150" s="34">
        <f t="shared" si="145"/>
        <v>317.38398653522484</v>
      </c>
      <c r="AV150" s="10">
        <v>161</v>
      </c>
      <c r="AW150">
        <f t="shared" si="176"/>
        <v>-4</v>
      </c>
      <c r="AX150">
        <f t="shared" si="146"/>
        <v>-2.4242424242424288E-2</v>
      </c>
      <c r="AY150" s="35">
        <f t="shared" si="147"/>
        <v>38.711228660735756</v>
      </c>
      <c r="AZ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A150" s="31">
        <f t="shared" si="148"/>
        <v>-294</v>
      </c>
      <c r="BB150" s="51">
        <f t="shared" si="149"/>
        <v>-1.1823373280784977E-2</v>
      </c>
      <c r="BC150" s="35">
        <f t="shared" si="150"/>
        <v>5908.1509978360182</v>
      </c>
      <c r="BD150" s="45">
        <v>8582</v>
      </c>
      <c r="BE150" s="48">
        <f t="shared" si="151"/>
        <v>141</v>
      </c>
      <c r="BF150" s="14">
        <v>29706</v>
      </c>
      <c r="BG150" s="48">
        <f t="shared" si="152"/>
        <v>361</v>
      </c>
      <c r="BH150" s="14">
        <v>21855</v>
      </c>
      <c r="BI150" s="48">
        <f t="shared" si="153"/>
        <v>294</v>
      </c>
      <c r="BJ150" s="14">
        <v>7762</v>
      </c>
      <c r="BK150" s="48">
        <f t="shared" si="154"/>
        <v>134</v>
      </c>
      <c r="BL150" s="14">
        <v>1519</v>
      </c>
      <c r="BM150" s="48">
        <f t="shared" si="155"/>
        <v>38</v>
      </c>
      <c r="BN150" s="17">
        <v>15</v>
      </c>
      <c r="BO150" s="24">
        <f t="shared" si="156"/>
        <v>1</v>
      </c>
      <c r="BP150" s="17">
        <v>85</v>
      </c>
      <c r="BQ150" s="24">
        <f t="shared" si="157"/>
        <v>2</v>
      </c>
      <c r="BR150" s="17">
        <v>344</v>
      </c>
      <c r="BS150" s="24">
        <f t="shared" si="158"/>
        <v>5</v>
      </c>
      <c r="BT150" s="17">
        <v>713</v>
      </c>
      <c r="BU150" s="24">
        <f t="shared" si="159"/>
        <v>10</v>
      </c>
      <c r="BV150" s="20">
        <v>365</v>
      </c>
      <c r="BW150" s="27">
        <f t="shared" si="160"/>
        <v>7</v>
      </c>
    </row>
    <row r="151" spans="1:75" x14ac:dyDescent="0.2">
      <c r="A151" s="3">
        <v>44048</v>
      </c>
      <c r="B151" s="22">
        <v>44048</v>
      </c>
      <c r="C151" s="10">
        <v>70231</v>
      </c>
      <c r="D151">
        <f t="shared" si="183"/>
        <v>807</v>
      </c>
      <c r="E151" s="10">
        <v>1553</v>
      </c>
      <c r="F151">
        <f t="shared" si="171"/>
        <v>31</v>
      </c>
      <c r="G151" s="10">
        <v>44792</v>
      </c>
      <c r="H151">
        <f t="shared" si="182"/>
        <v>1462</v>
      </c>
      <c r="I151">
        <f t="shared" si="130"/>
        <v>23886</v>
      </c>
      <c r="J151">
        <f t="shared" si="131"/>
        <v>-686</v>
      </c>
      <c r="K151">
        <f t="shared" si="161"/>
        <v>2.2112742236334384E-2</v>
      </c>
      <c r="L151">
        <f t="shared" si="162"/>
        <v>0.63778103686406284</v>
      </c>
      <c r="M151">
        <f t="shared" si="163"/>
        <v>0.34010622089960274</v>
      </c>
      <c r="N151">
        <f t="shared" si="132"/>
        <v>1.1490652276060428E-2</v>
      </c>
      <c r="O151">
        <f t="shared" si="164"/>
        <v>1.9961365099806824E-2</v>
      </c>
      <c r="P151">
        <f t="shared" si="165"/>
        <v>3.2639757099482053E-2</v>
      </c>
      <c r="Q151">
        <f t="shared" si="166"/>
        <v>-2.8719752156074689E-2</v>
      </c>
      <c r="R151">
        <f t="shared" si="167"/>
        <v>16886.511180572255</v>
      </c>
      <c r="S151">
        <f t="shared" si="168"/>
        <v>373.40706900697285</v>
      </c>
      <c r="T151">
        <f t="shared" si="169"/>
        <v>10769.896609761963</v>
      </c>
      <c r="U151">
        <f t="shared" si="170"/>
        <v>5743.2075018033183</v>
      </c>
      <c r="V151" s="10">
        <v>237489</v>
      </c>
      <c r="W151">
        <f t="shared" si="172"/>
        <v>2535</v>
      </c>
      <c r="X151">
        <f t="shared" si="133"/>
        <v>95</v>
      </c>
      <c r="Y151" s="35">
        <f t="shared" si="134"/>
        <v>57102.428468381826</v>
      </c>
      <c r="Z151" s="10">
        <v>164843</v>
      </c>
      <c r="AA151" s="2">
        <f t="shared" si="177"/>
        <v>1750</v>
      </c>
      <c r="AB151" s="29">
        <f t="shared" si="135"/>
        <v>0.69410793763079548</v>
      </c>
      <c r="AC151" s="32">
        <f t="shared" si="136"/>
        <v>159</v>
      </c>
      <c r="AD151">
        <f t="shared" si="173"/>
        <v>72646</v>
      </c>
      <c r="AE151" s="1">
        <f t="shared" si="178"/>
        <v>785</v>
      </c>
      <c r="AF151" s="29">
        <f t="shared" si="137"/>
        <v>0.30589206236920446</v>
      </c>
      <c r="AG151" s="32">
        <f t="shared" si="138"/>
        <v>-64</v>
      </c>
      <c r="AH151" s="34">
        <f t="shared" si="139"/>
        <v>0.30966469428007892</v>
      </c>
      <c r="AI151" s="34">
        <f t="shared" si="140"/>
        <v>17467.17961048329</v>
      </c>
      <c r="AJ151" s="10">
        <v>21784</v>
      </c>
      <c r="AK151" s="2">
        <f t="shared" si="179"/>
        <v>-674</v>
      </c>
      <c r="AL151" s="2">
        <f t="shared" si="141"/>
        <v>-3.0011577166265901E-2</v>
      </c>
      <c r="AM151" s="34">
        <f t="shared" si="142"/>
        <v>5237.7975474873774</v>
      </c>
      <c r="AN151" s="10">
        <v>598</v>
      </c>
      <c r="AO151">
        <f t="shared" ref="AO151:AO155" si="184">AN151-AN150</f>
        <v>-35</v>
      </c>
      <c r="AP151" s="2">
        <f t="shared" si="174"/>
        <v>-5.5292259083728257E-2</v>
      </c>
      <c r="AQ151" s="34">
        <f t="shared" si="143"/>
        <v>143.78456359701852</v>
      </c>
      <c r="AR151" s="10">
        <v>1340</v>
      </c>
      <c r="AS151" s="2">
        <f t="shared" si="175"/>
        <v>20</v>
      </c>
      <c r="AT151" s="2">
        <f t="shared" si="144"/>
        <v>1.5151515151515138E-2</v>
      </c>
      <c r="AU151" s="34">
        <f t="shared" si="145"/>
        <v>322.19283481606158</v>
      </c>
      <c r="AV151" s="10">
        <v>164</v>
      </c>
      <c r="AW151">
        <f t="shared" si="176"/>
        <v>3</v>
      </c>
      <c r="AX151">
        <f t="shared" si="146"/>
        <v>1.8633540372670732E-2</v>
      </c>
      <c r="AY151" s="35">
        <f t="shared" si="147"/>
        <v>39.432555902861267</v>
      </c>
      <c r="AZ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A151" s="31">
        <f t="shared" si="148"/>
        <v>-686</v>
      </c>
      <c r="BB151" s="51">
        <f t="shared" si="149"/>
        <v>-2.7917955396386085E-2</v>
      </c>
      <c r="BC151" s="35">
        <f t="shared" si="150"/>
        <v>5743.2075018033183</v>
      </c>
      <c r="BD151" s="45">
        <v>8665</v>
      </c>
      <c r="BE151" s="48">
        <f t="shared" si="151"/>
        <v>83</v>
      </c>
      <c r="BF151" s="14">
        <v>30036</v>
      </c>
      <c r="BG151" s="48">
        <f t="shared" si="152"/>
        <v>330</v>
      </c>
      <c r="BH151" s="14">
        <v>22135</v>
      </c>
      <c r="BI151" s="48">
        <f t="shared" si="153"/>
        <v>280</v>
      </c>
      <c r="BJ151" s="14">
        <v>7862</v>
      </c>
      <c r="BK151" s="48">
        <f t="shared" si="154"/>
        <v>100</v>
      </c>
      <c r="BL151" s="14">
        <v>1533</v>
      </c>
      <c r="BM151" s="48">
        <f t="shared" si="155"/>
        <v>14</v>
      </c>
      <c r="BN151" s="17">
        <v>15</v>
      </c>
      <c r="BO151" s="24">
        <f t="shared" si="156"/>
        <v>0</v>
      </c>
      <c r="BP151" s="17">
        <v>86</v>
      </c>
      <c r="BQ151" s="24">
        <f t="shared" si="157"/>
        <v>1</v>
      </c>
      <c r="BR151" s="17">
        <v>353</v>
      </c>
      <c r="BS151" s="24">
        <f t="shared" si="158"/>
        <v>9</v>
      </c>
      <c r="BT151" s="17">
        <v>728</v>
      </c>
      <c r="BU151" s="24">
        <f t="shared" si="159"/>
        <v>15</v>
      </c>
      <c r="BV151" s="20">
        <v>371</v>
      </c>
      <c r="BW151" s="27">
        <f t="shared" si="160"/>
        <v>6</v>
      </c>
    </row>
    <row r="152" spans="1:75" x14ac:dyDescent="0.2">
      <c r="A152" s="3">
        <v>44049</v>
      </c>
      <c r="B152" s="22">
        <v>44049</v>
      </c>
      <c r="C152" s="10">
        <v>71418</v>
      </c>
      <c r="D152">
        <f t="shared" si="183"/>
        <v>1187</v>
      </c>
      <c r="E152" s="10">
        <v>1574</v>
      </c>
      <c r="F152">
        <f t="shared" si="171"/>
        <v>21</v>
      </c>
      <c r="G152" s="10">
        <v>45658</v>
      </c>
      <c r="H152">
        <f t="shared" si="182"/>
        <v>866</v>
      </c>
      <c r="I152">
        <f t="shared" si="130"/>
        <v>24186</v>
      </c>
      <c r="J152">
        <f t="shared" si="131"/>
        <v>300</v>
      </c>
      <c r="K152">
        <f t="shared" si="161"/>
        <v>2.2039261810747991E-2</v>
      </c>
      <c r="L152">
        <f t="shared" si="162"/>
        <v>0.63930661737937211</v>
      </c>
      <c r="M152">
        <f t="shared" si="163"/>
        <v>0.33865412080987989</v>
      </c>
      <c r="N152">
        <f t="shared" si="132"/>
        <v>1.6620459828054553E-2</v>
      </c>
      <c r="O152">
        <f t="shared" si="164"/>
        <v>1.3341804320203304E-2</v>
      </c>
      <c r="P152">
        <f t="shared" si="165"/>
        <v>1.8967103245871478E-2</v>
      </c>
      <c r="Q152">
        <f t="shared" si="166"/>
        <v>1.2403870007442322E-2</v>
      </c>
      <c r="R152">
        <f t="shared" si="167"/>
        <v>17171.916326039915</v>
      </c>
      <c r="S152">
        <f t="shared" si="168"/>
        <v>378.4563597018514</v>
      </c>
      <c r="T152">
        <f t="shared" si="169"/>
        <v>10978.119740322194</v>
      </c>
      <c r="U152">
        <f t="shared" si="170"/>
        <v>5815.3402260158691</v>
      </c>
      <c r="V152" s="10">
        <v>240995</v>
      </c>
      <c r="W152">
        <f t="shared" si="172"/>
        <v>3506</v>
      </c>
      <c r="X152">
        <f t="shared" si="133"/>
        <v>971</v>
      </c>
      <c r="Y152" s="35">
        <f t="shared" si="134"/>
        <v>57945.419572012506</v>
      </c>
      <c r="Z152" s="10">
        <v>167264</v>
      </c>
      <c r="AA152" s="2">
        <f t="shared" si="177"/>
        <v>2421</v>
      </c>
      <c r="AB152" s="29">
        <f t="shared" si="135"/>
        <v>0.69405589327579409</v>
      </c>
      <c r="AC152" s="32">
        <f t="shared" si="136"/>
        <v>671</v>
      </c>
      <c r="AD152">
        <f t="shared" si="173"/>
        <v>73731</v>
      </c>
      <c r="AE152" s="1">
        <f t="shared" si="178"/>
        <v>1085</v>
      </c>
      <c r="AF152" s="29">
        <f t="shared" si="137"/>
        <v>0.30594410672420591</v>
      </c>
      <c r="AG152" s="32">
        <f t="shared" si="138"/>
        <v>300</v>
      </c>
      <c r="AH152" s="34">
        <f t="shared" si="139"/>
        <v>0.309469480889903</v>
      </c>
      <c r="AI152" s="34">
        <f t="shared" si="140"/>
        <v>17728.059629718682</v>
      </c>
      <c r="AJ152" s="10">
        <v>22071</v>
      </c>
      <c r="AK152" s="2">
        <f t="shared" si="179"/>
        <v>287</v>
      </c>
      <c r="AL152" s="2">
        <f t="shared" si="141"/>
        <v>1.3174807197943394E-2</v>
      </c>
      <c r="AM152" s="34">
        <f t="shared" si="142"/>
        <v>5306.8045203173842</v>
      </c>
      <c r="AN152" s="10">
        <v>626</v>
      </c>
      <c r="AO152">
        <f t="shared" si="184"/>
        <v>28</v>
      </c>
      <c r="AP152" s="2">
        <f t="shared" si="174"/>
        <v>4.6822742474916357E-2</v>
      </c>
      <c r="AQ152" s="34">
        <f t="shared" si="143"/>
        <v>150.51695119018996</v>
      </c>
      <c r="AR152" s="10">
        <v>1332</v>
      </c>
      <c r="AS152" s="2">
        <f t="shared" si="175"/>
        <v>-8</v>
      </c>
      <c r="AT152" s="2">
        <f t="shared" si="144"/>
        <v>-5.9701492537312939E-3</v>
      </c>
      <c r="AU152" s="34">
        <f t="shared" si="145"/>
        <v>320.26929550372688</v>
      </c>
      <c r="AV152" s="10">
        <v>157</v>
      </c>
      <c r="AW152">
        <f t="shared" si="176"/>
        <v>-7</v>
      </c>
      <c r="AX152">
        <f t="shared" si="146"/>
        <v>-4.2682926829268331E-2</v>
      </c>
      <c r="AY152" s="35">
        <f t="shared" si="147"/>
        <v>37.749459004568408</v>
      </c>
      <c r="AZ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A152" s="31">
        <f t="shared" si="148"/>
        <v>300</v>
      </c>
      <c r="BB152" s="51">
        <f t="shared" si="149"/>
        <v>1.2559658377292227E-2</v>
      </c>
      <c r="BC152" s="35">
        <f t="shared" si="150"/>
        <v>5815.3402260158691</v>
      </c>
      <c r="BD152" s="45">
        <v>8826</v>
      </c>
      <c r="BE152" s="48">
        <f t="shared" si="151"/>
        <v>161</v>
      </c>
      <c r="BF152" s="14">
        <v>30553</v>
      </c>
      <c r="BG152" s="48">
        <f t="shared" si="152"/>
        <v>517</v>
      </c>
      <c r="BH152" s="14">
        <v>22453</v>
      </c>
      <c r="BI152" s="48">
        <f t="shared" si="153"/>
        <v>318</v>
      </c>
      <c r="BJ152" s="14">
        <v>8012</v>
      </c>
      <c r="BK152" s="48">
        <f t="shared" si="154"/>
        <v>150</v>
      </c>
      <c r="BL152" s="14">
        <v>1574</v>
      </c>
      <c r="BM152" s="48">
        <f t="shared" si="155"/>
        <v>41</v>
      </c>
      <c r="BN152" s="17">
        <v>16</v>
      </c>
      <c r="BO152" s="24">
        <f t="shared" si="156"/>
        <v>1</v>
      </c>
      <c r="BP152" s="17">
        <v>86</v>
      </c>
      <c r="BQ152" s="24">
        <f t="shared" si="157"/>
        <v>0</v>
      </c>
      <c r="BR152" s="17">
        <v>359</v>
      </c>
      <c r="BS152" s="24">
        <f t="shared" si="158"/>
        <v>6</v>
      </c>
      <c r="BT152" s="17">
        <v>736</v>
      </c>
      <c r="BU152" s="24">
        <f t="shared" si="159"/>
        <v>8</v>
      </c>
      <c r="BV152" s="20">
        <v>377</v>
      </c>
      <c r="BW152" s="27">
        <f t="shared" si="160"/>
        <v>6</v>
      </c>
    </row>
    <row r="153" spans="1:75" x14ac:dyDescent="0.2">
      <c r="A153" s="3">
        <v>44050</v>
      </c>
      <c r="B153" s="22">
        <v>44050</v>
      </c>
      <c r="C153" s="10">
        <v>72560</v>
      </c>
      <c r="D153">
        <f t="shared" si="183"/>
        <v>1142</v>
      </c>
      <c r="E153" s="10">
        <v>1591</v>
      </c>
      <c r="F153">
        <f t="shared" si="171"/>
        <v>17</v>
      </c>
      <c r="G153" s="10">
        <v>46675</v>
      </c>
      <c r="H153">
        <f t="shared" si="182"/>
        <v>1017</v>
      </c>
      <c r="I153">
        <f t="shared" si="130"/>
        <v>24294</v>
      </c>
      <c r="J153">
        <f t="shared" si="131"/>
        <v>108</v>
      </c>
      <c r="K153">
        <f t="shared" si="161"/>
        <v>2.1926681367144433E-2</v>
      </c>
      <c r="L153">
        <f t="shared" si="162"/>
        <v>0.64326074972436609</v>
      </c>
      <c r="M153">
        <f t="shared" si="163"/>
        <v>0.33481256890848954</v>
      </c>
      <c r="N153">
        <f t="shared" si="132"/>
        <v>1.5738699007717752E-2</v>
      </c>
      <c r="O153">
        <f t="shared" si="164"/>
        <v>1.0685103708359522E-2</v>
      </c>
      <c r="P153">
        <f t="shared" si="165"/>
        <v>2.1788966256025711E-2</v>
      </c>
      <c r="Q153">
        <f t="shared" si="166"/>
        <v>4.4455421091627563E-3</v>
      </c>
      <c r="R153">
        <f t="shared" si="167"/>
        <v>17446.501562875692</v>
      </c>
      <c r="S153">
        <f t="shared" si="168"/>
        <v>382.54388074056266</v>
      </c>
      <c r="T153">
        <f t="shared" si="169"/>
        <v>11222.649675402741</v>
      </c>
      <c r="U153">
        <f t="shared" si="170"/>
        <v>5841.3080067323881</v>
      </c>
      <c r="V153" s="10">
        <v>244280</v>
      </c>
      <c r="W153">
        <f t="shared" si="172"/>
        <v>3285</v>
      </c>
      <c r="X153">
        <f t="shared" si="133"/>
        <v>-221</v>
      </c>
      <c r="Y153" s="35">
        <f t="shared" si="134"/>
        <v>58735.272902139943</v>
      </c>
      <c r="Z153" s="10">
        <v>169495</v>
      </c>
      <c r="AA153" s="2">
        <f t="shared" si="177"/>
        <v>2231</v>
      </c>
      <c r="AB153" s="29">
        <f t="shared" si="135"/>
        <v>0.69385541182249877</v>
      </c>
      <c r="AC153" s="32">
        <f t="shared" si="136"/>
        <v>-190</v>
      </c>
      <c r="AD153">
        <f t="shared" si="173"/>
        <v>74785</v>
      </c>
      <c r="AE153" s="1">
        <f t="shared" si="178"/>
        <v>1054</v>
      </c>
      <c r="AF153" s="29">
        <f t="shared" si="137"/>
        <v>0.30614458817750123</v>
      </c>
      <c r="AG153" s="32">
        <f t="shared" si="138"/>
        <v>-31</v>
      </c>
      <c r="AH153" s="34">
        <f t="shared" si="139"/>
        <v>0.32085235920852362</v>
      </c>
      <c r="AI153" s="34">
        <f t="shared" si="140"/>
        <v>17981.48593411878</v>
      </c>
      <c r="AJ153" s="10">
        <v>22069</v>
      </c>
      <c r="AK153" s="2">
        <f t="shared" si="179"/>
        <v>-2</v>
      </c>
      <c r="AL153" s="2">
        <f t="shared" si="141"/>
        <v>-9.0616646277963397E-5</v>
      </c>
      <c r="AM153" s="34">
        <f t="shared" si="142"/>
        <v>5306.3236354893006</v>
      </c>
      <c r="AN153" s="10">
        <v>586</v>
      </c>
      <c r="AO153">
        <f t="shared" si="184"/>
        <v>-40</v>
      </c>
      <c r="AP153" s="2">
        <f t="shared" si="174"/>
        <v>-6.3897763578274813E-2</v>
      </c>
      <c r="AQ153" s="34">
        <f t="shared" si="143"/>
        <v>140.89925462851647</v>
      </c>
      <c r="AR153" s="10">
        <v>1483</v>
      </c>
      <c r="AS153" s="2">
        <f t="shared" si="175"/>
        <v>151</v>
      </c>
      <c r="AT153" s="2">
        <f t="shared" si="144"/>
        <v>0.11336336336336328</v>
      </c>
      <c r="AU153" s="34">
        <f t="shared" si="145"/>
        <v>356.57610002404425</v>
      </c>
      <c r="AV153" s="10">
        <v>156</v>
      </c>
      <c r="AW153">
        <f t="shared" si="176"/>
        <v>-1</v>
      </c>
      <c r="AX153">
        <f t="shared" si="146"/>
        <v>-6.3694267515923553E-3</v>
      </c>
      <c r="AY153" s="35">
        <f t="shared" si="147"/>
        <v>37.509016590526571</v>
      </c>
      <c r="AZ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A153" s="31">
        <f t="shared" si="148"/>
        <v>108</v>
      </c>
      <c r="BB153" s="51">
        <f t="shared" si="149"/>
        <v>4.4653932026792464E-3</v>
      </c>
      <c r="BC153" s="35">
        <f t="shared" si="150"/>
        <v>5841.3080067323881</v>
      </c>
      <c r="BD153" s="45">
        <v>9022</v>
      </c>
      <c r="BE153" s="48">
        <f t="shared" si="151"/>
        <v>196</v>
      </c>
      <c r="BF153" s="14">
        <v>31005</v>
      </c>
      <c r="BG153" s="48">
        <f t="shared" si="152"/>
        <v>452</v>
      </c>
      <c r="BH153" s="14">
        <v>22765</v>
      </c>
      <c r="BI153" s="48">
        <f t="shared" si="153"/>
        <v>312</v>
      </c>
      <c r="BJ153" s="14">
        <v>8158</v>
      </c>
      <c r="BK153" s="48">
        <f t="shared" si="154"/>
        <v>146</v>
      </c>
      <c r="BL153" s="14">
        <v>1610</v>
      </c>
      <c r="BM153" s="48">
        <f t="shared" si="155"/>
        <v>36</v>
      </c>
      <c r="BN153" s="17">
        <v>16</v>
      </c>
      <c r="BO153" s="24">
        <f t="shared" si="156"/>
        <v>0</v>
      </c>
      <c r="BP153" s="17">
        <v>86</v>
      </c>
      <c r="BQ153" s="24">
        <f t="shared" si="157"/>
        <v>0</v>
      </c>
      <c r="BR153" s="17">
        <v>364</v>
      </c>
      <c r="BS153" s="24">
        <f t="shared" si="158"/>
        <v>5</v>
      </c>
      <c r="BT153" s="17">
        <v>746</v>
      </c>
      <c r="BU153" s="24">
        <f t="shared" si="159"/>
        <v>10</v>
      </c>
      <c r="BV153" s="20">
        <v>379</v>
      </c>
      <c r="BW153" s="27">
        <f t="shared" si="160"/>
        <v>2</v>
      </c>
    </row>
    <row r="154" spans="1:75" x14ac:dyDescent="0.2">
      <c r="A154" s="3">
        <v>44051</v>
      </c>
      <c r="B154" s="22">
        <v>44051</v>
      </c>
      <c r="C154" s="10">
        <v>73651</v>
      </c>
      <c r="D154">
        <f t="shared" si="183"/>
        <v>1091</v>
      </c>
      <c r="E154" s="10">
        <v>1609</v>
      </c>
      <c r="F154">
        <f t="shared" si="171"/>
        <v>18</v>
      </c>
      <c r="G154" s="10">
        <v>47484</v>
      </c>
      <c r="H154">
        <f t="shared" si="182"/>
        <v>809</v>
      </c>
      <c r="I154">
        <f t="shared" si="130"/>
        <v>24558</v>
      </c>
      <c r="J154">
        <f t="shared" si="131"/>
        <v>264</v>
      </c>
      <c r="K154">
        <f t="shared" si="161"/>
        <v>2.1846274999660562E-2</v>
      </c>
      <c r="L154">
        <f t="shared" si="162"/>
        <v>0.64471629713106404</v>
      </c>
      <c r="M154">
        <f t="shared" si="163"/>
        <v>0.33343742786927538</v>
      </c>
      <c r="N154">
        <f t="shared" si="132"/>
        <v>1.4813105049490164E-2</v>
      </c>
      <c r="O154">
        <f t="shared" si="164"/>
        <v>1.1187072715972654E-2</v>
      </c>
      <c r="P154">
        <f t="shared" si="165"/>
        <v>1.7037317833375452E-2</v>
      </c>
      <c r="Q154">
        <f t="shared" si="166"/>
        <v>1.0750061079892499E-2</v>
      </c>
      <c r="R154">
        <f t="shared" si="167"/>
        <v>17708.824236595337</v>
      </c>
      <c r="S154">
        <f t="shared" si="168"/>
        <v>386.87184419331572</v>
      </c>
      <c r="T154">
        <f t="shared" si="169"/>
        <v>11417.167588362589</v>
      </c>
      <c r="U154">
        <f t="shared" si="170"/>
        <v>5904.7848040394329</v>
      </c>
      <c r="V154" s="10">
        <v>247212</v>
      </c>
      <c r="W154">
        <f t="shared" si="172"/>
        <v>2932</v>
      </c>
      <c r="X154">
        <f t="shared" si="133"/>
        <v>-353</v>
      </c>
      <c r="Y154" s="35">
        <f t="shared" si="134"/>
        <v>59440.250060110608</v>
      </c>
      <c r="Z154" s="10">
        <v>171578</v>
      </c>
      <c r="AA154" s="2">
        <f t="shared" si="177"/>
        <v>2083</v>
      </c>
      <c r="AB154" s="29">
        <f t="shared" si="135"/>
        <v>0.69405206866980562</v>
      </c>
      <c r="AC154" s="32">
        <f t="shared" si="136"/>
        <v>-148</v>
      </c>
      <c r="AD154">
        <f t="shared" si="173"/>
        <v>75634</v>
      </c>
      <c r="AE154" s="1">
        <f t="shared" si="178"/>
        <v>849</v>
      </c>
      <c r="AF154" s="29">
        <f t="shared" si="137"/>
        <v>0.30594793133019432</v>
      </c>
      <c r="AG154" s="32">
        <f t="shared" si="138"/>
        <v>-205</v>
      </c>
      <c r="AH154" s="34">
        <f t="shared" si="139"/>
        <v>0.28956343792633016</v>
      </c>
      <c r="AI154" s="34">
        <f t="shared" si="140"/>
        <v>18185.6215436403</v>
      </c>
      <c r="AJ154" s="10">
        <v>22307</v>
      </c>
      <c r="AK154" s="2">
        <f t="shared" si="179"/>
        <v>238</v>
      </c>
      <c r="AL154" s="2">
        <f t="shared" si="141"/>
        <v>1.0784358149440454E-2</v>
      </c>
      <c r="AM154" s="34">
        <f t="shared" si="142"/>
        <v>5363.5489300312574</v>
      </c>
      <c r="AN154" s="10">
        <v>611</v>
      </c>
      <c r="AO154">
        <f t="shared" si="184"/>
        <v>25</v>
      </c>
      <c r="AP154" s="2">
        <f t="shared" si="174"/>
        <v>4.2662116040955711E-2</v>
      </c>
      <c r="AQ154" s="34">
        <f t="shared" si="143"/>
        <v>146.9103149795624</v>
      </c>
      <c r="AR154" s="10">
        <v>1483</v>
      </c>
      <c r="AS154" s="2">
        <f t="shared" si="175"/>
        <v>0</v>
      </c>
      <c r="AT154" s="2">
        <f t="shared" si="144"/>
        <v>0</v>
      </c>
      <c r="AU154" s="34">
        <f t="shared" si="145"/>
        <v>356.57610002404425</v>
      </c>
      <c r="AV154" s="10">
        <v>157</v>
      </c>
      <c r="AW154">
        <f t="shared" si="176"/>
        <v>1</v>
      </c>
      <c r="AX154">
        <f t="shared" si="146"/>
        <v>6.4102564102563875E-3</v>
      </c>
      <c r="AY154" s="35">
        <f t="shared" si="147"/>
        <v>37.749459004568408</v>
      </c>
      <c r="AZ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A154" s="31">
        <f t="shared" si="148"/>
        <v>264</v>
      </c>
      <c r="BB154" s="51">
        <f t="shared" si="149"/>
        <v>1.086688071128683E-2</v>
      </c>
      <c r="BC154" s="35">
        <f t="shared" si="150"/>
        <v>5904.7848040394329</v>
      </c>
      <c r="BD154" s="45">
        <v>9183</v>
      </c>
      <c r="BE154" s="48">
        <f t="shared" si="151"/>
        <v>161</v>
      </c>
      <c r="BF154" s="14">
        <v>31428</v>
      </c>
      <c r="BG154" s="48">
        <f t="shared" si="152"/>
        <v>423</v>
      </c>
      <c r="BH154" s="14">
        <v>23080</v>
      </c>
      <c r="BI154" s="48">
        <f t="shared" si="153"/>
        <v>315</v>
      </c>
      <c r="BJ154" s="14">
        <v>8325</v>
      </c>
      <c r="BK154" s="48">
        <f t="shared" si="154"/>
        <v>167</v>
      </c>
      <c r="BL154" s="14">
        <v>1635</v>
      </c>
      <c r="BM154" s="48">
        <f t="shared" si="155"/>
        <v>25</v>
      </c>
      <c r="BN154" s="17">
        <v>16</v>
      </c>
      <c r="BO154" s="24">
        <f t="shared" si="156"/>
        <v>0</v>
      </c>
      <c r="BP154" s="17">
        <v>86</v>
      </c>
      <c r="BQ154" s="24">
        <f t="shared" si="157"/>
        <v>0</v>
      </c>
      <c r="BR154" s="17">
        <v>368</v>
      </c>
      <c r="BS154" s="24">
        <f t="shared" si="158"/>
        <v>4</v>
      </c>
      <c r="BT154" s="17">
        <v>757</v>
      </c>
      <c r="BU154" s="24">
        <f t="shared" si="159"/>
        <v>11</v>
      </c>
      <c r="BV154" s="20">
        <v>382</v>
      </c>
      <c r="BW154" s="27">
        <f t="shared" si="160"/>
        <v>3</v>
      </c>
    </row>
    <row r="155" spans="1:75" x14ac:dyDescent="0.2">
      <c r="A155" s="3">
        <v>44052</v>
      </c>
      <c r="B155" s="22">
        <v>44052</v>
      </c>
      <c r="C155" s="10">
        <v>74492</v>
      </c>
      <c r="D155">
        <f t="shared" si="183"/>
        <v>841</v>
      </c>
      <c r="E155" s="10">
        <v>1639</v>
      </c>
      <c r="F155">
        <f t="shared" si="171"/>
        <v>30</v>
      </c>
      <c r="G155" s="10">
        <v>48748</v>
      </c>
      <c r="H155">
        <f t="shared" si="18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63"/>
        <v>0.32359179509209041</v>
      </c>
      <c r="N155">
        <f t="shared" si="132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6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7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73"/>
        <v>76391</v>
      </c>
      <c r="AE155" s="1">
        <f t="shared" si="178"/>
        <v>757</v>
      </c>
      <c r="AF155" s="29">
        <f t="shared" si="137"/>
        <v>0.30558844707576605</v>
      </c>
      <c r="AG155" s="32">
        <f t="shared" si="138"/>
        <v>-92</v>
      </c>
      <c r="AH155" s="34">
        <f t="shared" si="139"/>
        <v>0.27348265895953755</v>
      </c>
      <c r="AI155" s="34">
        <f t="shared" si="140"/>
        <v>18367.636451069971</v>
      </c>
      <c r="AJ155" s="10">
        <v>21837</v>
      </c>
      <c r="AK155" s="2">
        <f t="shared" si="179"/>
        <v>-470</v>
      </c>
      <c r="AL155" s="2">
        <f t="shared" si="141"/>
        <v>-2.1069619401981488E-2</v>
      </c>
      <c r="AM155" s="34">
        <f t="shared" si="142"/>
        <v>5250.5409954315946</v>
      </c>
      <c r="AN155" s="10">
        <v>627</v>
      </c>
      <c r="AO155">
        <f t="shared" si="184"/>
        <v>16</v>
      </c>
      <c r="AP155" s="2">
        <f t="shared" si="174"/>
        <v>2.6186579378068675E-2</v>
      </c>
      <c r="AQ155" s="34">
        <f t="shared" si="143"/>
        <v>150.75739360423179</v>
      </c>
      <c r="AR155" s="10">
        <v>1484</v>
      </c>
      <c r="AS155" s="2">
        <f t="shared" si="175"/>
        <v>1</v>
      </c>
      <c r="AT155" s="2">
        <f t="shared" si="144"/>
        <v>6.743088334457692E-4</v>
      </c>
      <c r="AU155" s="34">
        <f t="shared" si="145"/>
        <v>356.81654243808612</v>
      </c>
      <c r="AV155" s="10">
        <v>157</v>
      </c>
      <c r="AW155">
        <f t="shared" si="176"/>
        <v>0</v>
      </c>
      <c r="AX155">
        <f t="shared" si="146"/>
        <v>0</v>
      </c>
      <c r="AY155" s="35">
        <f t="shared" si="147"/>
        <v>37.749459004568408</v>
      </c>
      <c r="AZ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A155" s="31">
        <f t="shared" si="148"/>
        <v>-453</v>
      </c>
      <c r="BB155" s="51">
        <f t="shared" si="149"/>
        <v>-1.844612753481556E-2</v>
      </c>
      <c r="BC155" s="35">
        <f t="shared" si="150"/>
        <v>5795.8643904784803</v>
      </c>
      <c r="BD155" s="45">
        <v>9338</v>
      </c>
      <c r="BE155" s="48">
        <f t="shared" si="151"/>
        <v>155</v>
      </c>
      <c r="BF155" s="14">
        <v>31750</v>
      </c>
      <c r="BG155" s="48">
        <f t="shared" si="152"/>
        <v>322</v>
      </c>
      <c r="BH155" s="14">
        <v>23321</v>
      </c>
      <c r="BI155" s="48">
        <f t="shared" si="153"/>
        <v>241</v>
      </c>
      <c r="BJ155" s="14">
        <v>8420</v>
      </c>
      <c r="BK155" s="48">
        <f t="shared" si="154"/>
        <v>95</v>
      </c>
      <c r="BL155" s="14">
        <v>1663</v>
      </c>
      <c r="BM155" s="48">
        <f t="shared" si="155"/>
        <v>28</v>
      </c>
      <c r="BN155" s="17">
        <v>17</v>
      </c>
      <c r="BO155" s="24">
        <f t="shared" si="156"/>
        <v>1</v>
      </c>
      <c r="BP155" s="17">
        <v>87</v>
      </c>
      <c r="BQ155" s="24">
        <f t="shared" si="157"/>
        <v>1</v>
      </c>
      <c r="BR155" s="17">
        <v>374</v>
      </c>
      <c r="BS155" s="24">
        <f t="shared" si="158"/>
        <v>6</v>
      </c>
      <c r="BT155" s="17">
        <v>768</v>
      </c>
      <c r="BU155" s="24">
        <f t="shared" si="159"/>
        <v>11</v>
      </c>
      <c r="BV155" s="20">
        <v>393</v>
      </c>
      <c r="BW155" s="27">
        <f t="shared" si="160"/>
        <v>11</v>
      </c>
    </row>
    <row r="156" spans="1:75" x14ac:dyDescent="0.2">
      <c r="A156" s="3">
        <v>44053</v>
      </c>
      <c r="B156" s="22">
        <v>44053</v>
      </c>
      <c r="C156" s="10">
        <v>75394</v>
      </c>
      <c r="D156">
        <f t="shared" si="183"/>
        <v>902</v>
      </c>
      <c r="E156" s="10">
        <v>1664</v>
      </c>
      <c r="F156">
        <f t="shared" si="171"/>
        <v>25</v>
      </c>
      <c r="G156" s="10">
        <v>49510</v>
      </c>
      <c r="H156">
        <f t="shared" si="182"/>
        <v>762</v>
      </c>
      <c r="I156">
        <f t="shared" si="130"/>
        <v>24220</v>
      </c>
      <c r="J156">
        <f>+IFERROR(I156-I155,"")</f>
        <v>115</v>
      </c>
      <c r="K156">
        <f t="shared" ref="K156:K157" si="185">+IFERROR(E156/C156,"")</f>
        <v>2.2070721808101441E-2</v>
      </c>
      <c r="L156">
        <f t="shared" ref="L156:L157" si="186">+IFERROR(G156/C156,"")</f>
        <v>0.65668355572061432</v>
      </c>
      <c r="M156">
        <f t="shared" ref="M156:M157" si="187">+IFERROR(I156/C156,"")</f>
        <v>0.32124572247128419</v>
      </c>
      <c r="N156">
        <f t="shared" si="132"/>
        <v>1.1963816749343449E-2</v>
      </c>
      <c r="O156">
        <f t="shared" ref="O156:O157" si="188">+IFERROR(F156/E156,"")</f>
        <v>1.5024038461538462E-2</v>
      </c>
      <c r="P156">
        <f t="shared" ref="P156:P157" si="189">+IFERROR(H156/G156,"")</f>
        <v>1.5390830135326196E-2</v>
      </c>
      <c r="Q156">
        <f t="shared" ref="Q156:Q157" si="190">+IFERROR(J156/I156,"")</f>
        <v>4.7481420313790256E-3</v>
      </c>
      <c r="R156">
        <f t="shared" ref="R156:R157" si="191">+IFERROR(C156/4.159,"")</f>
        <v>18127.915364270259</v>
      </c>
      <c r="S156">
        <f t="shared" ref="S156:S157" si="192">+IFERROR(E156/4.159,"")</f>
        <v>400.09617696561673</v>
      </c>
      <c r="T156">
        <f t="shared" ref="T156:T157" si="193">+IFERROR(G156/4.159,"")</f>
        <v>11904.30391921135</v>
      </c>
      <c r="U156">
        <f t="shared" ref="U156:U157" si="194">+IFERROR(I156/4.159,"")</f>
        <v>5823.5152680932915</v>
      </c>
      <c r="V156" s="10">
        <v>252381</v>
      </c>
      <c r="W156">
        <f t="shared" ref="W156:W157" si="195">V156-V155</f>
        <v>2401</v>
      </c>
      <c r="X156" s="22">
        <f t="shared" ref="X156:X157" si="196">IFERROR(W156-W155,0)</f>
        <v>-367</v>
      </c>
      <c r="Y156" s="35">
        <f t="shared" ref="Y156:Y157" si="197">IFERROR(V156/4.159,0)</f>
        <v>60683.096898292861</v>
      </c>
      <c r="Z156" s="10">
        <v>175184</v>
      </c>
      <c r="AA156" s="2">
        <f t="shared" ref="AA156:AA157" si="198">Z156-Z155</f>
        <v>1595</v>
      </c>
      <c r="AB156" s="29">
        <f t="shared" ref="AB156:AB157" si="199">IFERROR(Z156/V156,0)</f>
        <v>0.6941251520518581</v>
      </c>
      <c r="AC156" s="32">
        <f t="shared" ref="AC156:AC157" si="200">IFERROR(AA156-AA155,0)</f>
        <v>-416</v>
      </c>
      <c r="AD156">
        <f t="shared" ref="AD156:AD157" si="201">V156-Z156</f>
        <v>77197</v>
      </c>
      <c r="AE156" s="1">
        <f t="shared" ref="AE156:AE157" si="202">AD156-AD155</f>
        <v>806</v>
      </c>
      <c r="AF156" s="29">
        <f t="shared" ref="AF156:AF157" si="203">IFERROR(AD156/V156,0)</f>
        <v>0.3058748479481419</v>
      </c>
      <c r="AG156" s="32">
        <f t="shared" ref="AG156:AG157" si="204">IFERROR(AE156-AE155,0)</f>
        <v>49</v>
      </c>
      <c r="AH156" s="34">
        <f t="shared" si="139"/>
        <v>0.33569346105789255</v>
      </c>
      <c r="AI156" s="34">
        <f t="shared" ref="AI156:AI157" si="205">IFERROR(AD156/4.159,0)</f>
        <v>18561.43303678769</v>
      </c>
      <c r="AJ156" s="10">
        <v>21906</v>
      </c>
      <c r="AK156" s="2">
        <f t="shared" ref="AK156:AK157" si="206">AJ156-AJ155</f>
        <v>69</v>
      </c>
      <c r="AL156" s="2">
        <f t="shared" si="141"/>
        <v>3.1597746943261562E-3</v>
      </c>
      <c r="AM156" s="34">
        <f t="shared" ref="AM156:AM157" si="207">IFERROR(AJ156/4.159,0)</f>
        <v>5267.1315220004808</v>
      </c>
      <c r="AN156" s="10">
        <v>622</v>
      </c>
      <c r="AO156">
        <f>AN156-AN155</f>
        <v>-5</v>
      </c>
      <c r="AP156" s="2">
        <f t="shared" si="174"/>
        <v>-7.9744816586921896E-3</v>
      </c>
      <c r="AQ156" s="34">
        <f t="shared" ref="AQ156:AQ157" si="208">IFERROR(AN156/4.159,0)</f>
        <v>149.55518153402261</v>
      </c>
      <c r="AR156" s="10">
        <v>1485</v>
      </c>
      <c r="AS156" s="2">
        <f t="shared" ref="AS156:AS157" si="209">AR156-AR155</f>
        <v>1</v>
      </c>
      <c r="AT156" s="2">
        <f t="shared" si="144"/>
        <v>6.738544474393926E-4</v>
      </c>
      <c r="AU156" s="34">
        <f t="shared" ref="AU156:AU157" si="210">IFERROR(AR156/4.159,0)</f>
        <v>357.05698485212793</v>
      </c>
      <c r="AV156" s="10">
        <v>162</v>
      </c>
      <c r="AW156">
        <f t="shared" ref="AW156:AW157" si="211">AV156-AV155</f>
        <v>5</v>
      </c>
      <c r="AX156" s="22">
        <f t="shared" si="146"/>
        <v>3.1847133757961776E-2</v>
      </c>
      <c r="AY156" s="35">
        <f t="shared" ref="AY156:AY157" si="212">IFERROR(AV156/4.159,0)</f>
        <v>38.951671074777593</v>
      </c>
      <c r="AZ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A156" s="31">
        <f t="shared" ref="BA156:BA157" si="213">IFERROR(AZ156-AZ155,0)</f>
        <v>70</v>
      </c>
      <c r="BB156" s="51">
        <f t="shared" si="149"/>
        <v>2.9039618336443862E-3</v>
      </c>
      <c r="BC156" s="35">
        <f t="shared" ref="BC156:BC157" si="214">IFERROR(AZ156/4.159,0)</f>
        <v>5812.6953594614097</v>
      </c>
      <c r="BD156" s="45">
        <v>9508</v>
      </c>
      <c r="BE156" s="48">
        <f t="shared" ref="BE156:BE157" si="215">IFERROR((BD156-BD155), 0)</f>
        <v>170</v>
      </c>
      <c r="BF156" s="14">
        <v>32075</v>
      </c>
      <c r="BG156" s="48">
        <f t="shared" ref="BG156:BG157" si="216">IFERROR((BF156-BF155),0)</f>
        <v>325</v>
      </c>
      <c r="BH156" s="14">
        <v>23584</v>
      </c>
      <c r="BI156" s="48">
        <f t="shared" ref="BI156:BI157" si="217">IFERROR((BH156-BH155),0)</f>
        <v>263</v>
      </c>
      <c r="BJ156" s="14">
        <v>8510</v>
      </c>
      <c r="BK156" s="48">
        <f t="shared" ref="BK156:BK157" si="218">IFERROR((BJ156-BJ155),0)</f>
        <v>90</v>
      </c>
      <c r="BL156" s="14">
        <v>1672</v>
      </c>
      <c r="BM156" s="48">
        <f t="shared" ref="BM156:BM157" si="219">IFERROR((BL156-BL155),0)</f>
        <v>9</v>
      </c>
      <c r="BN156" s="16">
        <v>17</v>
      </c>
      <c r="BO156" s="24">
        <f t="shared" ref="BO156:BO157" si="220">IFERROR((BN156-BN155),0)</f>
        <v>0</v>
      </c>
      <c r="BP156" s="16">
        <v>90</v>
      </c>
      <c r="BQ156" s="24">
        <f t="shared" ref="BQ156:BQ157" si="221">IFERROR((BP156-BP155),0)</f>
        <v>3</v>
      </c>
      <c r="BR156" s="16">
        <v>381</v>
      </c>
      <c r="BS156" s="24">
        <f t="shared" ref="BS156:BS157" si="222">IFERROR((BR156-BR155),0)</f>
        <v>7</v>
      </c>
      <c r="BT156" s="16">
        <v>778</v>
      </c>
      <c r="BU156" s="24">
        <f t="shared" ref="BU156:BU157" si="223">IFERROR((BT156-BT155),0)</f>
        <v>10</v>
      </c>
      <c r="BV156" s="21">
        <v>398</v>
      </c>
      <c r="BW156" s="27">
        <f t="shared" ref="BW156:BW157" si="224">IFERROR((BV156-BV155),0)</f>
        <v>5</v>
      </c>
    </row>
    <row r="157" spans="1:75" x14ac:dyDescent="0.2">
      <c r="A157" s="3">
        <v>44054</v>
      </c>
      <c r="B157" s="22">
        <v>44054</v>
      </c>
      <c r="C157" s="10">
        <v>76464</v>
      </c>
      <c r="D157">
        <f t="shared" si="183"/>
        <v>1070</v>
      </c>
      <c r="E157" s="10">
        <v>1680</v>
      </c>
      <c r="F157">
        <f t="shared" si="171"/>
        <v>16</v>
      </c>
      <c r="G157" s="10">
        <v>50665</v>
      </c>
      <c r="H157">
        <f>G157-G156</f>
        <v>1155</v>
      </c>
      <c r="I157">
        <f t="shared" si="130"/>
        <v>24119</v>
      </c>
      <c r="J157">
        <f t="shared" ref="J157" si="225">+IFERROR(I157-I156,"")</f>
        <v>-101</v>
      </c>
      <c r="K157">
        <f t="shared" si="185"/>
        <v>2.1971123666038921E-2</v>
      </c>
      <c r="L157">
        <f t="shared" si="186"/>
        <v>0.66259939317848926</v>
      </c>
      <c r="M157">
        <f t="shared" si="187"/>
        <v>0.31542948315547187</v>
      </c>
      <c r="N157">
        <f t="shared" si="132"/>
        <v>1.3993513287298597E-2</v>
      </c>
      <c r="O157">
        <f t="shared" si="188"/>
        <v>9.5238095238095247E-3</v>
      </c>
      <c r="P157">
        <f t="shared" si="189"/>
        <v>2.2796802526398895E-2</v>
      </c>
      <c r="Q157">
        <f t="shared" si="190"/>
        <v>-4.1875699655872962E-3</v>
      </c>
      <c r="R157">
        <f t="shared" si="191"/>
        <v>18385.188747295022</v>
      </c>
      <c r="S157">
        <f t="shared" si="192"/>
        <v>403.94325559028613</v>
      </c>
      <c r="T157">
        <f t="shared" si="193"/>
        <v>12182.014907429671</v>
      </c>
      <c r="U157">
        <f t="shared" si="194"/>
        <v>5799.2305842750666</v>
      </c>
      <c r="V157" s="10">
        <v>255418</v>
      </c>
      <c r="W157">
        <f t="shared" si="195"/>
        <v>3037</v>
      </c>
      <c r="X157" s="22">
        <f t="shared" si="196"/>
        <v>636</v>
      </c>
      <c r="Y157" s="35">
        <f t="shared" si="197"/>
        <v>61413.320509737918</v>
      </c>
      <c r="Z157" s="10">
        <v>177243</v>
      </c>
      <c r="AA157" s="2">
        <f t="shared" si="198"/>
        <v>2059</v>
      </c>
      <c r="AB157" s="29">
        <f t="shared" si="199"/>
        <v>0.69393308224165873</v>
      </c>
      <c r="AC157" s="32">
        <f t="shared" si="200"/>
        <v>464</v>
      </c>
      <c r="AD157">
        <f t="shared" si="201"/>
        <v>78175</v>
      </c>
      <c r="AE157" s="1">
        <f t="shared" si="202"/>
        <v>978</v>
      </c>
      <c r="AF157" s="29">
        <f t="shared" si="203"/>
        <v>0.30606691775834122</v>
      </c>
      <c r="AG157" s="32">
        <f t="shared" si="204"/>
        <v>172</v>
      </c>
      <c r="AH157" s="34">
        <f>IFERROR(AE157/W157,0)</f>
        <v>0.32202831741850513</v>
      </c>
      <c r="AI157" s="34">
        <f t="shared" si="205"/>
        <v>18796.585717720605</v>
      </c>
      <c r="AJ157" s="10">
        <v>21872</v>
      </c>
      <c r="AK157" s="2">
        <f t="shared" si="206"/>
        <v>-34</v>
      </c>
      <c r="AL157" s="2">
        <f t="shared" si="141"/>
        <v>-1.5520861864329882E-3</v>
      </c>
      <c r="AM157" s="34">
        <f t="shared" si="207"/>
        <v>5258.9564799230584</v>
      </c>
      <c r="AN157" s="10">
        <v>578</v>
      </c>
      <c r="AO157">
        <f>AN157-AN156</f>
        <v>-44</v>
      </c>
      <c r="AP157" s="2">
        <f t="shared" si="174"/>
        <v>-7.0739549839228255E-2</v>
      </c>
      <c r="AQ157" s="34">
        <f t="shared" si="208"/>
        <v>138.97571531618178</v>
      </c>
      <c r="AR157" s="10">
        <v>1509</v>
      </c>
      <c r="AS157" s="2">
        <f t="shared" si="209"/>
        <v>24</v>
      </c>
      <c r="AT157" s="2">
        <f t="shared" si="144"/>
        <v>1.6161616161616266E-2</v>
      </c>
      <c r="AU157" s="34">
        <f t="shared" si="210"/>
        <v>362.82760278913202</v>
      </c>
      <c r="AV157" s="10">
        <v>160</v>
      </c>
      <c r="AW157">
        <f t="shared" si="211"/>
        <v>-2</v>
      </c>
      <c r="AX157" s="22">
        <f t="shared" si="146"/>
        <v>-1.2345679012345734E-2</v>
      </c>
      <c r="AY157" s="35">
        <f t="shared" si="212"/>
        <v>38.470786246693919</v>
      </c>
      <c r="AZ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A157" s="31">
        <f t="shared" si="213"/>
        <v>-56</v>
      </c>
      <c r="BB157" s="51">
        <f t="shared" si="149"/>
        <v>-2.3164426059979482E-3</v>
      </c>
      <c r="BC157" s="35">
        <f t="shared" si="214"/>
        <v>5799.2305842750666</v>
      </c>
      <c r="BD157" s="45">
        <v>9719</v>
      </c>
      <c r="BE157" s="48">
        <f t="shared" si="215"/>
        <v>211</v>
      </c>
      <c r="BF157" s="14">
        <v>32541</v>
      </c>
      <c r="BG157" s="48">
        <f t="shared" si="216"/>
        <v>466</v>
      </c>
      <c r="BH157" s="14">
        <v>23846</v>
      </c>
      <c r="BI157" s="48">
        <f t="shared" si="217"/>
        <v>262</v>
      </c>
      <c r="BJ157" s="14">
        <v>8606</v>
      </c>
      <c r="BK157" s="48">
        <f t="shared" si="218"/>
        <v>96</v>
      </c>
      <c r="BL157" s="14">
        <v>1752</v>
      </c>
      <c r="BM157" s="48">
        <f t="shared" si="219"/>
        <v>80</v>
      </c>
      <c r="BN157" s="16">
        <v>17</v>
      </c>
      <c r="BO157" s="24">
        <f t="shared" si="220"/>
        <v>0</v>
      </c>
      <c r="BP157" s="16">
        <v>90</v>
      </c>
      <c r="BQ157" s="24">
        <f t="shared" si="221"/>
        <v>0</v>
      </c>
      <c r="BR157" s="16">
        <v>382</v>
      </c>
      <c r="BS157" s="24">
        <f t="shared" si="222"/>
        <v>1</v>
      </c>
      <c r="BT157" s="16">
        <v>787</v>
      </c>
      <c r="BU157" s="24">
        <f t="shared" si="223"/>
        <v>9</v>
      </c>
      <c r="BV157" s="21">
        <v>404</v>
      </c>
      <c r="BW157" s="27">
        <f t="shared" si="224"/>
        <v>6</v>
      </c>
    </row>
    <row r="158" spans="1:75" x14ac:dyDescent="0.2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+IFERROR(C158/4.159,"")</f>
        <v>18604.712671315221</v>
      </c>
      <c r="S158">
        <f>+IFERROR(E158/4.159,"")</f>
        <v>409.47343111324841</v>
      </c>
      <c r="T158">
        <f>+IFERROR(G158/4.159,"")</f>
        <v>12406.107237316663</v>
      </c>
      <c r="U158">
        <f>+IFERROR(I158/4.159,"")</f>
        <v>5789.1320028853088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IFERROR(V158/4.159,0)</f>
        <v>62088.001923539312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IFERROR(AD158/4.159,0)</f>
        <v>19031.49795623948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IFERROR(AJ158/4.159,0)</f>
        <v>5245.0108199086317</v>
      </c>
      <c r="AN158" s="10">
        <v>589</v>
      </c>
      <c r="AO158">
        <f>AN158-AN157</f>
        <v>11</v>
      </c>
      <c r="AP158">
        <f>IFERROR(AN158/AN157,0)-1</f>
        <v>1.9031141868512069E-2</v>
      </c>
      <c r="AQ158" s="35">
        <f>IFERROR(AN158/4.159,0)</f>
        <v>141.62058187064198</v>
      </c>
      <c r="AR158" s="10">
        <v>1512</v>
      </c>
      <c r="AS158" s="22">
        <f>AR158-AR157</f>
        <v>3</v>
      </c>
      <c r="AT158" s="22">
        <f>IFERROR(AR158/AR157,0)-1</f>
        <v>1.9880715705764551E-3</v>
      </c>
      <c r="AU158" s="35">
        <f>IFERROR(AR158/4.159,0)</f>
        <v>363.54893003125756</v>
      </c>
      <c r="AV158" s="10">
        <v>162</v>
      </c>
      <c r="AW158">
        <f>AV158-AV157</f>
        <v>2</v>
      </c>
      <c r="AX158" s="22">
        <f>IFERROR(AV158/AV157,0)-1</f>
        <v>1.2499999999999956E-2</v>
      </c>
      <c r="AY158" s="35">
        <f>IFERROR(AV158/4.159,0)</f>
        <v>38.951671074777593</v>
      </c>
      <c r="AZ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A158" s="31">
        <f>IFERROR(AZ158-AZ157,0)</f>
        <v>-42</v>
      </c>
      <c r="BB158" s="51">
        <f>IFERROR(AZ158/AZ157,0)-1</f>
        <v>-1.7413657282639994E-3</v>
      </c>
      <c r="BC158" s="35">
        <f>IFERROR(AZ158/4.159,0)</f>
        <v>5789.1320028853088</v>
      </c>
      <c r="BD158" s="45">
        <v>9898</v>
      </c>
      <c r="BE158" s="48">
        <f>IFERROR((BD158-BD157), 0)</f>
        <v>179</v>
      </c>
      <c r="BF158" s="14">
        <v>32828</v>
      </c>
      <c r="BG158" s="48">
        <f>IFERROR((BF158-BF157),0)</f>
        <v>287</v>
      </c>
      <c r="BH158" s="14">
        <v>24148</v>
      </c>
      <c r="BI158" s="48">
        <f>IFERROR((BH158-BH157),0)</f>
        <v>302</v>
      </c>
      <c r="BJ158" s="14">
        <v>8728</v>
      </c>
      <c r="BK158" s="48">
        <f>IFERROR((BJ158-BJ157),0)</f>
        <v>122</v>
      </c>
      <c r="BL158" s="14">
        <v>1775</v>
      </c>
      <c r="BM158" s="48">
        <f>IFERROR((BL158-BL157),0)</f>
        <v>23</v>
      </c>
      <c r="BN158" s="17">
        <v>17</v>
      </c>
      <c r="BO158" s="54">
        <f>IFERROR((BN158-BN157),0)</f>
        <v>0</v>
      </c>
      <c r="BP158" s="17">
        <v>90</v>
      </c>
      <c r="BQ158" s="54">
        <f>IFERROR((BP158-BP157),0)</f>
        <v>0</v>
      </c>
      <c r="BR158" s="17">
        <v>387</v>
      </c>
      <c r="BS158" s="54">
        <f>IFERROR((BR158-BR157),0)</f>
        <v>5</v>
      </c>
      <c r="BT158" s="17">
        <v>798</v>
      </c>
      <c r="BU158" s="54">
        <f>IFERROR((BT158-BT157),0)</f>
        <v>11</v>
      </c>
      <c r="BV158" s="20">
        <v>411</v>
      </c>
      <c r="BW158" s="27">
        <f>IFERROR((BV158-BV157),0)</f>
        <v>7</v>
      </c>
    </row>
    <row r="159" spans="1:75" x14ac:dyDescent="0.2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+IFERROR(C159/4.159,"")</f>
        <v>18861.745611925944</v>
      </c>
      <c r="S159">
        <f>+IFERROR(E159/4.159,"")</f>
        <v>414.04183698004329</v>
      </c>
      <c r="T159">
        <f>+IFERROR(G159/4.159,"")</f>
        <v>12553.49843712431</v>
      </c>
      <c r="U159">
        <f>+IFERROR(I159/4.159,"")</f>
        <v>5894.2053378215924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IFERROR(V159/4.159,0)</f>
        <v>62839.6249098341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IFERROR(AD159/4.159,0)</f>
        <v>19286.607357537872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IFERROR(AJ159/4.159,0)</f>
        <v>5109.4012983890361</v>
      </c>
      <c r="AN159" s="10">
        <v>591</v>
      </c>
      <c r="AO159" s="2">
        <f>AN159-AN158</f>
        <v>2</v>
      </c>
      <c r="AP159" s="2">
        <f t="shared" si="174"/>
        <v>3.3955857385399302E-3</v>
      </c>
      <c r="AQ159" s="35">
        <f>IFERROR(AN159/4.159,0)</f>
        <v>142.10146669872566</v>
      </c>
      <c r="AR159" s="10">
        <v>1515</v>
      </c>
      <c r="AS159" s="22">
        <f>AR159-AR158</f>
        <v>3</v>
      </c>
      <c r="AT159" s="22">
        <f>IFERROR(AR159/AR158,0)-1</f>
        <v>1.9841269841269771E-3</v>
      </c>
      <c r="AU159" s="35">
        <f>IFERROR(AR159/4.159,0)</f>
        <v>364.27025727338304</v>
      </c>
      <c r="AV159" s="10">
        <v>158</v>
      </c>
      <c r="AW159">
        <f>AV159-AV158</f>
        <v>-4</v>
      </c>
      <c r="AX159" s="22">
        <f>IFERROR(AV159/AV158,0)-1</f>
        <v>-2.4691358024691357E-2</v>
      </c>
      <c r="AY159" s="35">
        <f>IFERROR(AV159/4.159,0)</f>
        <v>37.989901418610245</v>
      </c>
      <c r="AZ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A159" s="31">
        <f>IFERROR(AZ159-AZ158,0)</f>
        <v>-563</v>
      </c>
      <c r="BB159" s="51">
        <f>IFERROR(AZ159/AZ158,0)-1</f>
        <v>-2.3383311874403012E-2</v>
      </c>
      <c r="BC159" s="35">
        <f>IFERROR(AZ159/4.159,0)</f>
        <v>5653.7629237797546</v>
      </c>
      <c r="BD159" s="45">
        <v>10092</v>
      </c>
      <c r="BE159" s="55">
        <f>IFERROR((BD159-BD158), 0)</f>
        <v>194</v>
      </c>
      <c r="BF159" s="56">
        <v>33244</v>
      </c>
      <c r="BG159" s="55">
        <f>IFERROR((BF159-BF158),0)</f>
        <v>416</v>
      </c>
      <c r="BH159" s="56">
        <v>24463</v>
      </c>
      <c r="BI159" s="55">
        <f>IFERROR((BH159-BH158),0)</f>
        <v>315</v>
      </c>
      <c r="BJ159" s="56">
        <v>8846</v>
      </c>
      <c r="BK159" s="55">
        <f>IFERROR((BJ159-BJ158),0)</f>
        <v>118</v>
      </c>
      <c r="BL159" s="56">
        <v>1801</v>
      </c>
      <c r="BM159" s="55">
        <f>IFERROR((BL159-BL158),0)</f>
        <v>26</v>
      </c>
      <c r="BN159" s="58">
        <v>17</v>
      </c>
      <c r="BO159" s="54">
        <f>IFERROR((BN159-BN158),0)</f>
        <v>0</v>
      </c>
      <c r="BP159" s="58">
        <v>90</v>
      </c>
      <c r="BQ159" s="54">
        <f>IFERROR((BP159-BP158),0)</f>
        <v>0</v>
      </c>
      <c r="BR159" s="58">
        <v>391</v>
      </c>
      <c r="BS159" s="54">
        <f>IFERROR((BR159-BR158),0)</f>
        <v>4</v>
      </c>
      <c r="BT159" s="58">
        <v>808</v>
      </c>
      <c r="BU159" s="54">
        <f>IFERROR((BT159-BT158),0)</f>
        <v>10</v>
      </c>
      <c r="BV159" s="21">
        <v>416</v>
      </c>
      <c r="BW159" s="27">
        <f>IFERROR((BV159-BV158),0)</f>
        <v>5</v>
      </c>
    </row>
    <row r="160" spans="1:75" x14ac:dyDescent="0.2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+IFERROR(C160/4.159,"")</f>
        <v>19091.60855974994</v>
      </c>
      <c r="S160">
        <f>+IFERROR(E160/4.159,"")</f>
        <v>416.92714594854533</v>
      </c>
      <c r="T160">
        <f>+IFERROR(G160/4.159,"")</f>
        <v>12716.037509016591</v>
      </c>
      <c r="U160">
        <f>+IFERROR(I160/4.159,"")</f>
        <v>5958.6439047848044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IFERROR(V160/4.159,0)</f>
        <v>63487.857658090892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IFERROR(AD160/4.159,0)</f>
        <v>19517.432075018034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IFERROR(AJ160/4.159,0)</f>
        <v>5413.8013945660014</v>
      </c>
      <c r="AN160" s="10">
        <v>606</v>
      </c>
      <c r="AO160">
        <f>AN160-AN159</f>
        <v>15</v>
      </c>
      <c r="AP160" s="2">
        <f>IFERROR(AN160/AN159,0)-1</f>
        <v>2.5380710659898442E-2</v>
      </c>
      <c r="AQ160" s="34">
        <f>IFERROR(AN160/4.159,0)</f>
        <v>145.70810290935322</v>
      </c>
      <c r="AR160" s="10">
        <v>1507</v>
      </c>
      <c r="AS160" s="22">
        <f>AR160-AR159</f>
        <v>-8</v>
      </c>
      <c r="AT160" s="22">
        <f>IFERROR(AR160/AR159,0)-1</f>
        <v>-5.2805280528053222E-3</v>
      </c>
      <c r="AU160" s="34">
        <f>IFERROR(AR160/4.159,0)</f>
        <v>362.34671796104834</v>
      </c>
      <c r="AV160" s="10">
        <v>153</v>
      </c>
      <c r="AW160">
        <f>AV160-AV159</f>
        <v>-5</v>
      </c>
      <c r="AX160" s="22">
        <f>IFERROR(AV160/AV159,0)-1</f>
        <v>-3.1645569620253111E-2</v>
      </c>
      <c r="AY160" s="35">
        <f>IFERROR(AV160/4.159,0)</f>
        <v>36.787689348401059</v>
      </c>
      <c r="AZ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A160" s="31">
        <f>IFERROR(AZ160-AZ159,0)</f>
        <v>1268</v>
      </c>
      <c r="BB160" s="51">
        <f>IFERROR(AZ160/AZ159,0)-1</f>
        <v>5.3925321085310784E-2</v>
      </c>
      <c r="BC160" s="35">
        <f>IFERROR(AZ160/4.159,0)</f>
        <v>5958.6439047848044</v>
      </c>
      <c r="BD160" s="45">
        <v>10260</v>
      </c>
      <c r="BE160" s="48">
        <f>IFERROR((BD160-BD159), 0)</f>
        <v>168</v>
      </c>
      <c r="BF160" s="14">
        <v>33665</v>
      </c>
      <c r="BG160" s="48">
        <f>IFERROR((BF160-BF159),0)</f>
        <v>421</v>
      </c>
      <c r="BH160" s="14">
        <v>24713</v>
      </c>
      <c r="BI160" s="48">
        <f>IFERROR((BH160-BH159),0)</f>
        <v>250</v>
      </c>
      <c r="BJ160" s="14">
        <v>8938</v>
      </c>
      <c r="BK160" s="48">
        <f>IFERROR((BJ160-BJ159),0)</f>
        <v>92</v>
      </c>
      <c r="BL160" s="14">
        <v>1826</v>
      </c>
      <c r="BM160" s="48">
        <f>IFERROR((BL160-BL159),0)</f>
        <v>25</v>
      </c>
      <c r="BN160" s="58">
        <v>17</v>
      </c>
      <c r="BO160" s="54">
        <f>IFERROR((BN160-BN159),0)</f>
        <v>0</v>
      </c>
      <c r="BP160" s="58">
        <v>92</v>
      </c>
      <c r="BQ160" s="54">
        <f>IFERROR((BP160-BP159),0)</f>
        <v>2</v>
      </c>
      <c r="BR160" s="58">
        <v>394</v>
      </c>
      <c r="BS160" s="54">
        <f>IFERROR((BR160-BR159),0)</f>
        <v>3</v>
      </c>
      <c r="BT160" s="58">
        <v>812</v>
      </c>
      <c r="BU160" s="54">
        <f>IFERROR((BT160-BT159),0)</f>
        <v>4</v>
      </c>
      <c r="BV160" s="21">
        <v>419</v>
      </c>
      <c r="BW160" s="27">
        <f>IFERROR((BV160-BV159),0)</f>
        <v>3</v>
      </c>
    </row>
    <row r="161" spans="1:75" x14ac:dyDescent="0.2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+IFERROR(C161/4.159,"")</f>
        <v>19395.287328684783</v>
      </c>
      <c r="S161">
        <f>+IFERROR(E161/4.159,"")</f>
        <v>419.81245491704738</v>
      </c>
      <c r="T161">
        <f>+IFERROR(G161/4.159,"")</f>
        <v>12949.507093051216</v>
      </c>
      <c r="U161">
        <f>+IFERROR(I161/4.159,"")</f>
        <v>6025.967780716519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IFERROR(V161/4.159,0)</f>
        <v>64481.846597739845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IFERROR(AD161/4.159,0)</f>
        <v>19933.397451310411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IFERROR(AJ161/4.159,0)</f>
        <v>5483.2892522240927</v>
      </c>
      <c r="AN161" s="10">
        <v>600</v>
      </c>
      <c r="AO161">
        <f>AN161-AN160</f>
        <v>-6</v>
      </c>
      <c r="AP161" s="2">
        <f>IFERROR(AN161/AN160,0)-1</f>
        <v>-9.9009900990099098E-3</v>
      </c>
      <c r="AQ161" s="34">
        <f>IFERROR(AN161/4.159,0)</f>
        <v>144.26544842510219</v>
      </c>
      <c r="AR161" s="10">
        <v>1501</v>
      </c>
      <c r="AS161" s="2">
        <f>AR161-AR160</f>
        <v>-6</v>
      </c>
      <c r="AT161" s="2">
        <f>IFERROR(AR161/AR160,0)-1</f>
        <v>-3.9814200398141653E-3</v>
      </c>
      <c r="AU161" s="34">
        <f>IFERROR(AR161/4.159,0)</f>
        <v>360.90406347679732</v>
      </c>
      <c r="AV161" s="10">
        <v>156</v>
      </c>
      <c r="AW161">
        <f>AV161-AV160</f>
        <v>3</v>
      </c>
      <c r="AX161" s="22">
        <f>IFERROR(AV161/AV160,0)-1</f>
        <v>1.9607843137254832E-2</v>
      </c>
      <c r="AY161" s="35">
        <f>IFERROR(AV161/4.159,0)</f>
        <v>37.509016590526571</v>
      </c>
      <c r="AZ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A161" s="31">
        <f>IFERROR(AZ161-AZ160,0)</f>
        <v>280</v>
      </c>
      <c r="BB161" s="51">
        <f>IFERROR(AZ161/AZ160,0)-1</f>
        <v>1.1298523121620496E-2</v>
      </c>
      <c r="BC161" s="35">
        <f>IFERROR(AZ161/4.159,0)</f>
        <v>6025.967780716519</v>
      </c>
      <c r="BD161" s="45">
        <v>10260</v>
      </c>
      <c r="BE161" s="48">
        <f>IFERROR((BD161-BD160), 0)</f>
        <v>0</v>
      </c>
      <c r="BF161" s="14">
        <v>33981</v>
      </c>
      <c r="BG161" s="48">
        <f>IFERROR((BF161-BF160),0)</f>
        <v>316</v>
      </c>
      <c r="BH161" s="14">
        <v>25029</v>
      </c>
      <c r="BI161" s="48">
        <f>IFERROR((BH161-BH160),0)</f>
        <v>316</v>
      </c>
      <c r="BJ161" s="14">
        <v>9254</v>
      </c>
      <c r="BK161" s="48">
        <f>IFERROR((BJ161-BJ160),0)</f>
        <v>316</v>
      </c>
      <c r="BL161" s="14">
        <v>2141</v>
      </c>
      <c r="BM161" s="48">
        <f>IFERROR((BL161-BL160),0)</f>
        <v>315</v>
      </c>
      <c r="BN161" s="16">
        <v>17</v>
      </c>
      <c r="BO161" s="24">
        <f>IFERROR((BN161-BN160),0)</f>
        <v>0</v>
      </c>
      <c r="BP161" s="16">
        <v>93</v>
      </c>
      <c r="BQ161" s="24">
        <f>IFERROR((BP161-BP160),0)</f>
        <v>1</v>
      </c>
      <c r="BR161" s="16">
        <v>396</v>
      </c>
      <c r="BS161" s="24">
        <f>IFERROR((BR161-BR160),0)</f>
        <v>2</v>
      </c>
      <c r="BT161" s="16">
        <v>817</v>
      </c>
      <c r="BU161" s="24">
        <f>IFERROR((BT161-BT160),0)</f>
        <v>5</v>
      </c>
      <c r="BV161" s="21">
        <v>423</v>
      </c>
      <c r="BW161" s="27">
        <f>IFERROR((BV161-BV160),0)</f>
        <v>4</v>
      </c>
    </row>
    <row r="162" spans="1:75" x14ac:dyDescent="0.2">
      <c r="A162" s="3">
        <v>44059</v>
      </c>
      <c r="B162" s="22">
        <v>44058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+IFERROR(C162/4.159,"")</f>
        <v>19701.851406588125</v>
      </c>
      <c r="S162">
        <f>+IFERROR(E162/4.159,"")</f>
        <v>424.86174561192598</v>
      </c>
      <c r="T162">
        <f>+IFERROR(G162/4.159,"")</f>
        <v>13224.573214715076</v>
      </c>
      <c r="U162">
        <f>+IFERROR(I162/4.159,"")</f>
        <v>6052.4164462611207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IFERROR(V162/4.159,0)</f>
        <v>65276.74921856216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IFERROR(AD162/4.159,0)</f>
        <v>20132.724212551097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IFERROR(AJ162/4.159,0)</f>
        <v>5513.5849963933642</v>
      </c>
      <c r="AN162" s="10">
        <v>575</v>
      </c>
      <c r="AO162">
        <f>AN162-AN161</f>
        <v>-25</v>
      </c>
      <c r="AP162" s="2">
        <f>IFERROR(AN162/AN161,0)-1</f>
        <v>-4.166666666666663E-2</v>
      </c>
      <c r="AQ162" s="34">
        <f>IFERROR(AN162/4.159,0)</f>
        <v>138.25438807405627</v>
      </c>
      <c r="AR162" s="10">
        <v>1507</v>
      </c>
      <c r="AS162" s="2">
        <f>AR162-AR161</f>
        <v>6</v>
      </c>
      <c r="AT162" s="2">
        <f>IFERROR(AR162/AR161,0)-1</f>
        <v>3.9973351099267251E-3</v>
      </c>
      <c r="AU162" s="34">
        <f>IFERROR(AR162/4.159,0)</f>
        <v>362.34671796104834</v>
      </c>
      <c r="AV162" s="10">
        <v>159</v>
      </c>
      <c r="AW162">
        <f>AV162-AV161</f>
        <v>3</v>
      </c>
      <c r="AX162" s="22">
        <f>IFERROR(AV162/AV161,0)-1</f>
        <v>1.9230769230769162E-2</v>
      </c>
      <c r="AY162" s="35">
        <f>IFERROR(AV162/4.159,0)</f>
        <v>38.230343832652082</v>
      </c>
      <c r="AZ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A162" s="31">
        <f>IFERROR(AZ162-AZ161,0)</f>
        <v>110</v>
      </c>
      <c r="BB162" s="51">
        <f>IFERROR(AZ162/AZ161,0)-1</f>
        <v>4.3891149948127595E-3</v>
      </c>
      <c r="BC162" s="35">
        <f>IFERROR(AZ162/4.159,0)</f>
        <v>6052.4164462611207</v>
      </c>
      <c r="BD162" s="45">
        <v>10497</v>
      </c>
      <c r="BE162" s="48">
        <f>IFERROR((BD162-BD161), 0)</f>
        <v>237</v>
      </c>
      <c r="BF162" s="14">
        <v>34684</v>
      </c>
      <c r="BG162" s="48">
        <f>IFERROR((BF162-BF161),0)</f>
        <v>703</v>
      </c>
      <c r="BH162" s="14">
        <v>25480</v>
      </c>
      <c r="BI162" s="48">
        <f>IFERROR((BH162-BH161),0)</f>
        <v>451</v>
      </c>
      <c r="BJ162" s="14">
        <v>9307</v>
      </c>
      <c r="BK162" s="48">
        <f>IFERROR((BJ162-BJ161),0)</f>
        <v>53</v>
      </c>
      <c r="BL162" s="14">
        <v>1972</v>
      </c>
      <c r="BM162" s="48">
        <f>IFERROR((BL162-BL161),0)</f>
        <v>-169</v>
      </c>
      <c r="BN162" s="16">
        <v>17</v>
      </c>
      <c r="BO162" s="24">
        <f>IFERROR((BN162-BN161),0)</f>
        <v>0</v>
      </c>
      <c r="BP162" s="16">
        <v>93</v>
      </c>
      <c r="BQ162" s="24">
        <f>IFERROR((BP162-BP161),0)</f>
        <v>0</v>
      </c>
      <c r="BR162" s="16">
        <v>401</v>
      </c>
      <c r="BS162" s="24">
        <f>IFERROR((BR162-BR161),0)</f>
        <v>5</v>
      </c>
      <c r="BT162" s="16">
        <v>825</v>
      </c>
      <c r="BU162" s="24">
        <f>IFERROR((BT162-BT161),0)</f>
        <v>8</v>
      </c>
      <c r="BV162" s="21">
        <v>431</v>
      </c>
      <c r="BW162" s="27">
        <f>IFERROR((BV162-BV161),0)</f>
        <v>8</v>
      </c>
    </row>
    <row r="163" spans="1:75" x14ac:dyDescent="0.2">
      <c r="AA163" s="2"/>
      <c r="AB163" s="29"/>
      <c r="AC163" s="32"/>
      <c r="AE163" s="1"/>
      <c r="AF163" s="29"/>
      <c r="AG163" s="32"/>
      <c r="AH163" s="34"/>
      <c r="AI163" s="34"/>
      <c r="AK163" s="2"/>
      <c r="AL163" s="2"/>
      <c r="AM163" s="34"/>
      <c r="AP163" s="2"/>
      <c r="AQ163" s="34"/>
      <c r="AS163" s="2"/>
      <c r="AT163" s="2"/>
      <c r="AU163" s="34"/>
      <c r="BN163" s="17"/>
      <c r="BO163" s="24"/>
      <c r="BP163" s="17"/>
      <c r="BQ163" s="24"/>
      <c r="BR163" s="17"/>
      <c r="BS163" s="24"/>
      <c r="BT163" s="17"/>
      <c r="BU163" s="24"/>
      <c r="BV163" s="20"/>
      <c r="BW163" s="27"/>
    </row>
    <row r="164" spans="1:75" x14ac:dyDescent="0.2">
      <c r="AA164" s="2"/>
      <c r="AB164" s="29"/>
      <c r="AC164" s="32"/>
      <c r="AE164" s="1"/>
      <c r="AF164" s="29"/>
      <c r="AG164" s="32"/>
      <c r="AH164" s="34"/>
      <c r="AI164" s="34"/>
      <c r="AK164" s="2"/>
      <c r="AL164" s="2"/>
      <c r="AM164" s="34"/>
      <c r="AP164" s="2"/>
      <c r="AQ164" s="34"/>
      <c r="AS164" s="2"/>
      <c r="AT164" s="2"/>
      <c r="AU164" s="34"/>
      <c r="BN164" s="17"/>
      <c r="BO164" s="24"/>
      <c r="BP164" s="17"/>
      <c r="BQ164" s="24"/>
      <c r="BR164" s="17"/>
      <c r="BS164" s="24"/>
      <c r="BT164" s="17"/>
      <c r="BU164" s="24"/>
      <c r="BV164" s="20"/>
      <c r="BW164" s="27"/>
    </row>
    <row r="165" spans="1:75" x14ac:dyDescent="0.2">
      <c r="AA165" s="2"/>
      <c r="AB165" s="29"/>
      <c r="AC165" s="32"/>
      <c r="AE165" s="1"/>
      <c r="AF165" s="29"/>
      <c r="AG165" s="32"/>
      <c r="AH165" s="34"/>
      <c r="AI165" s="34"/>
      <c r="AK165" s="2"/>
      <c r="AL165" s="2"/>
      <c r="AM165" s="34"/>
      <c r="AP165" s="2"/>
      <c r="AQ165" s="34"/>
      <c r="AS165" s="2"/>
      <c r="AT165" s="2"/>
      <c r="AU165" s="34"/>
      <c r="BN165" s="17"/>
      <c r="BO165" s="24"/>
      <c r="BP165" s="17"/>
      <c r="BQ165" s="24"/>
      <c r="BR165" s="17"/>
      <c r="BS165" s="24"/>
      <c r="BT165" s="17"/>
      <c r="BU165" s="24"/>
      <c r="BV165" s="20"/>
      <c r="BW165" s="27"/>
    </row>
    <row r="166" spans="1:75" x14ac:dyDescent="0.2">
      <c r="AA166" s="2"/>
      <c r="AB166" s="29"/>
      <c r="AC166" s="32"/>
      <c r="AE166" s="1"/>
      <c r="AF166" s="29"/>
      <c r="AG166" s="32"/>
      <c r="AH166" s="34"/>
      <c r="AI166" s="34"/>
      <c r="AK166" s="2"/>
      <c r="AL166" s="2"/>
      <c r="AM166" s="34"/>
      <c r="AP166" s="2"/>
      <c r="AQ166" s="34"/>
      <c r="AS166" s="2"/>
      <c r="AT166" s="2"/>
      <c r="AU166" s="34"/>
      <c r="BN166" s="17"/>
      <c r="BO166" s="24"/>
      <c r="BP166" s="17"/>
      <c r="BQ166" s="24"/>
      <c r="BR166" s="17"/>
      <c r="BS166" s="24"/>
      <c r="BT166" s="17"/>
      <c r="BU166" s="24"/>
      <c r="BV166" s="20"/>
      <c r="BW166" s="27"/>
    </row>
    <row r="167" spans="1:75" x14ac:dyDescent="0.2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P167" s="2"/>
      <c r="AQ167" s="34"/>
      <c r="AS167" s="2"/>
      <c r="AT167" s="2"/>
      <c r="AU167" s="34"/>
      <c r="BN167" s="17"/>
      <c r="BO167" s="24"/>
      <c r="BP167" s="17"/>
      <c r="BQ167" s="24"/>
      <c r="BR167" s="17"/>
      <c r="BS167" s="24"/>
      <c r="BT167" s="17"/>
      <c r="BU167" s="24"/>
      <c r="BV167" s="20"/>
      <c r="BW167" s="27"/>
    </row>
    <row r="168" spans="1:75" x14ac:dyDescent="0.2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P168" s="2"/>
      <c r="AQ168" s="34"/>
      <c r="AS168" s="2"/>
      <c r="AT168" s="2"/>
      <c r="AU168" s="34"/>
      <c r="BN168" s="17"/>
      <c r="BO168" s="24"/>
      <c r="BP168" s="17"/>
      <c r="BQ168" s="24"/>
      <c r="BR168" s="17"/>
      <c r="BS168" s="24"/>
      <c r="BT168" s="17"/>
      <c r="BU168" s="24"/>
      <c r="BV168" s="20"/>
      <c r="BW168" s="27"/>
    </row>
    <row r="169" spans="1:75" x14ac:dyDescent="0.2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P169" s="2"/>
      <c r="AQ169" s="34"/>
      <c r="AS169" s="2"/>
      <c r="AT169" s="2"/>
      <c r="AU169" s="34"/>
      <c r="BN169" s="17"/>
      <c r="BO169" s="24"/>
      <c r="BP169" s="17"/>
      <c r="BQ169" s="24"/>
      <c r="BR169" s="17"/>
      <c r="BS169" s="24"/>
      <c r="BT169" s="17"/>
      <c r="BU169" s="24"/>
      <c r="BV169" s="20"/>
      <c r="BW169" s="27"/>
    </row>
    <row r="170" spans="1:75" x14ac:dyDescent="0.2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P170" s="2"/>
      <c r="AQ170" s="34"/>
      <c r="AS170" s="2"/>
      <c r="AT170" s="2"/>
      <c r="AU170" s="34"/>
      <c r="BN170" s="17"/>
      <c r="BO170" s="24"/>
      <c r="BP170" s="17"/>
      <c r="BQ170" s="24"/>
      <c r="BR170" s="17"/>
      <c r="BS170" s="24"/>
      <c r="BT170" s="17"/>
      <c r="BU170" s="24"/>
      <c r="BV170" s="20"/>
      <c r="BW170" s="27"/>
    </row>
    <row r="171" spans="1:75" x14ac:dyDescent="0.2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P171" s="2"/>
      <c r="AQ171" s="34"/>
      <c r="AS171" s="2"/>
      <c r="AT171" s="2"/>
      <c r="AU171" s="34"/>
      <c r="BN171" s="17"/>
      <c r="BO171" s="24"/>
      <c r="BP171" s="17"/>
      <c r="BQ171" s="24"/>
      <c r="BR171" s="17"/>
      <c r="BS171" s="24"/>
      <c r="BT171" s="17"/>
      <c r="BU171" s="24"/>
      <c r="BV171" s="20"/>
      <c r="BW171" s="27"/>
    </row>
    <row r="172" spans="1:75" x14ac:dyDescent="0.2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P172" s="2"/>
      <c r="AQ172" s="34"/>
      <c r="AS172" s="2"/>
      <c r="AT172" s="2"/>
      <c r="AU172" s="34"/>
      <c r="BN172" s="17"/>
      <c r="BO172" s="24"/>
      <c r="BP172" s="17"/>
      <c r="BQ172" s="24"/>
      <c r="BR172" s="17"/>
      <c r="BS172" s="24"/>
      <c r="BT172" s="17"/>
      <c r="BU172" s="24"/>
      <c r="BV172" s="20"/>
      <c r="BW172" s="27"/>
    </row>
    <row r="173" spans="1:75" x14ac:dyDescent="0.2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P173" s="2"/>
      <c r="AQ173" s="34"/>
      <c r="AS173" s="2"/>
      <c r="AT173" s="2"/>
      <c r="AU173" s="34"/>
      <c r="BN173" s="17"/>
      <c r="BO173" s="24"/>
      <c r="BP173" s="17"/>
      <c r="BQ173" s="24"/>
      <c r="BR173" s="17"/>
      <c r="BS173" s="24"/>
      <c r="BT173" s="17"/>
      <c r="BU173" s="24"/>
      <c r="BV173" s="20"/>
      <c r="BW173" s="27"/>
    </row>
    <row r="174" spans="1:75" x14ac:dyDescent="0.2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P174" s="2"/>
      <c r="AQ174" s="34"/>
      <c r="AS174" s="2"/>
      <c r="AT174" s="2"/>
      <c r="AU174" s="34"/>
      <c r="BN174" s="17"/>
      <c r="BO174" s="24"/>
      <c r="BP174" s="17"/>
      <c r="BQ174" s="24"/>
      <c r="BR174" s="17"/>
      <c r="BS174" s="24"/>
      <c r="BT174" s="17"/>
      <c r="BU174" s="24"/>
      <c r="BV174" s="20"/>
      <c r="BW174" s="27"/>
    </row>
    <row r="175" spans="1:75" x14ac:dyDescent="0.2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P175" s="2"/>
      <c r="AQ175" s="34"/>
      <c r="AS175" s="2"/>
      <c r="AT175" s="2"/>
      <c r="AU175" s="34"/>
      <c r="BN175" s="17"/>
      <c r="BO175" s="24"/>
      <c r="BP175" s="17"/>
      <c r="BQ175" s="24"/>
      <c r="BR175" s="17"/>
      <c r="BS175" s="24"/>
      <c r="BT175" s="17"/>
      <c r="BU175" s="24"/>
      <c r="BV175" s="20"/>
      <c r="BW175" s="27"/>
    </row>
    <row r="176" spans="1:75" x14ac:dyDescent="0.2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P176" s="2"/>
      <c r="AQ176" s="34"/>
      <c r="AS176" s="2"/>
      <c r="AT176" s="2"/>
      <c r="AU176" s="34"/>
      <c r="BN176" s="17"/>
      <c r="BO176" s="24"/>
      <c r="BP176" s="17"/>
      <c r="BQ176" s="24"/>
      <c r="BR176" s="17"/>
      <c r="BS176" s="24"/>
      <c r="BT176" s="17"/>
      <c r="BU176" s="24"/>
      <c r="BV176" s="20"/>
      <c r="BW176" s="27"/>
    </row>
    <row r="177" spans="27:75" x14ac:dyDescent="0.2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P177" s="2"/>
      <c r="AQ177" s="34"/>
      <c r="AS177" s="2"/>
      <c r="AT177" s="2"/>
      <c r="AU177" s="34"/>
      <c r="BN177" s="17"/>
      <c r="BO177" s="24"/>
      <c r="BP177" s="17"/>
      <c r="BQ177" s="24"/>
      <c r="BR177" s="17"/>
      <c r="BS177" s="24"/>
      <c r="BT177" s="17"/>
      <c r="BU177" s="24"/>
      <c r="BV177" s="20"/>
      <c r="BW177" s="27"/>
    </row>
    <row r="178" spans="27:75" x14ac:dyDescent="0.2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P178" s="2"/>
      <c r="AQ178" s="34"/>
      <c r="AS178" s="2"/>
      <c r="AT178" s="2"/>
      <c r="AU178" s="34"/>
      <c r="BN178" s="17"/>
      <c r="BO178" s="24"/>
      <c r="BP178" s="17"/>
      <c r="BQ178" s="24"/>
      <c r="BR178" s="17"/>
      <c r="BS178" s="24"/>
      <c r="BT178" s="17"/>
      <c r="BU178" s="24"/>
      <c r="BV178" s="20"/>
      <c r="BW178" s="27"/>
    </row>
    <row r="179" spans="27:75" x14ac:dyDescent="0.2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P179" s="2"/>
      <c r="AQ179" s="34"/>
      <c r="AS179" s="2"/>
      <c r="AT179" s="2"/>
      <c r="AU179" s="34"/>
      <c r="BN179" s="17"/>
      <c r="BO179" s="24"/>
      <c r="BP179" s="17"/>
      <c r="BQ179" s="24"/>
      <c r="BR179" s="17"/>
      <c r="BS179" s="24"/>
      <c r="BT179" s="17"/>
      <c r="BU179" s="24"/>
      <c r="BV179" s="20"/>
      <c r="BW179" s="27"/>
    </row>
    <row r="180" spans="27:75" x14ac:dyDescent="0.2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P180" s="2"/>
      <c r="AQ180" s="34"/>
      <c r="AS180" s="2"/>
      <c r="AT180" s="2"/>
      <c r="AU180" s="34"/>
      <c r="BN180" s="17"/>
      <c r="BO180" s="24"/>
      <c r="BP180" s="17"/>
      <c r="BQ180" s="24"/>
      <c r="BR180" s="17"/>
      <c r="BS180" s="24"/>
      <c r="BT180" s="17"/>
      <c r="BU180" s="24"/>
      <c r="BV180" s="20"/>
      <c r="BW180" s="27"/>
    </row>
    <row r="181" spans="27:75" x14ac:dyDescent="0.2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P181" s="2"/>
      <c r="AQ181" s="34"/>
      <c r="AS181" s="2"/>
      <c r="AT181" s="2"/>
      <c r="AU181" s="34"/>
      <c r="BN181" s="17"/>
      <c r="BO181" s="24"/>
      <c r="BP181" s="17"/>
      <c r="BQ181" s="24"/>
      <c r="BR181" s="17"/>
      <c r="BS181" s="24"/>
      <c r="BT181" s="17"/>
      <c r="BU181" s="24"/>
      <c r="BV181" s="20"/>
      <c r="BW181" s="27"/>
    </row>
    <row r="182" spans="27:75" x14ac:dyDescent="0.2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P182" s="2"/>
      <c r="AQ182" s="34"/>
      <c r="AS182" s="2"/>
      <c r="AT182" s="2"/>
      <c r="AU182" s="34"/>
      <c r="BN182" s="17"/>
      <c r="BO182" s="24"/>
      <c r="BP182" s="17"/>
      <c r="BQ182" s="24"/>
      <c r="BR182" s="17"/>
      <c r="BS182" s="24"/>
      <c r="BT182" s="17"/>
      <c r="BU182" s="24"/>
      <c r="BV182" s="20"/>
      <c r="BW182" s="27"/>
    </row>
    <row r="183" spans="27:75" x14ac:dyDescent="0.2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P183" s="2"/>
      <c r="AQ183" s="34"/>
      <c r="AS183" s="2"/>
      <c r="AT183" s="2"/>
      <c r="AU183" s="34"/>
      <c r="BN183" s="17"/>
      <c r="BO183" s="24"/>
      <c r="BP183" s="17"/>
      <c r="BQ183" s="24"/>
      <c r="BR183" s="17"/>
      <c r="BS183" s="24"/>
      <c r="BT183" s="17"/>
      <c r="BU183" s="24"/>
      <c r="BV183" s="20"/>
      <c r="BW183" s="27"/>
    </row>
    <row r="184" spans="27:75" x14ac:dyDescent="0.2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P184" s="2"/>
      <c r="AQ184" s="34"/>
      <c r="AS184" s="2"/>
      <c r="AT184" s="2"/>
      <c r="AU184" s="34"/>
      <c r="BN184" s="17"/>
      <c r="BO184" s="24"/>
      <c r="BP184" s="17"/>
      <c r="BQ184" s="24"/>
      <c r="BR184" s="17"/>
      <c r="BS184" s="24"/>
      <c r="BT184" s="17"/>
      <c r="BU184" s="24"/>
      <c r="BV184" s="20"/>
      <c r="BW184" s="27"/>
    </row>
    <row r="185" spans="27:75" x14ac:dyDescent="0.2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P185" s="2"/>
      <c r="AQ185" s="34"/>
      <c r="AS185" s="2"/>
      <c r="AT185" s="2"/>
      <c r="AU185" s="34"/>
      <c r="BN185" s="17"/>
      <c r="BO185" s="24"/>
      <c r="BP185" s="17"/>
      <c r="BQ185" s="24"/>
      <c r="BR185" s="17"/>
      <c r="BS185" s="24"/>
      <c r="BT185" s="17"/>
      <c r="BU185" s="24"/>
      <c r="BV185" s="20"/>
      <c r="BW185" s="27"/>
    </row>
    <row r="186" spans="27:75" x14ac:dyDescent="0.2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P186" s="2"/>
      <c r="AQ186" s="34"/>
      <c r="AS186" s="2"/>
      <c r="AT186" s="2"/>
      <c r="AU186" s="34"/>
      <c r="BN186" s="17"/>
      <c r="BO186" s="24"/>
      <c r="BP186" s="17"/>
      <c r="BQ186" s="24"/>
      <c r="BR186" s="17"/>
      <c r="BS186" s="24"/>
      <c r="BT186" s="17"/>
      <c r="BU186" s="24"/>
      <c r="BV186" s="20"/>
      <c r="BW186" s="27"/>
    </row>
    <row r="187" spans="27:75" x14ac:dyDescent="0.2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P187" s="2"/>
      <c r="AQ187" s="34"/>
      <c r="AS187" s="2"/>
      <c r="AT187" s="2"/>
      <c r="AU187" s="34"/>
      <c r="BN187" s="17"/>
      <c r="BO187" s="24"/>
      <c r="BP187" s="17"/>
      <c r="BQ187" s="24"/>
      <c r="BR187" s="17"/>
      <c r="BS187" s="24"/>
      <c r="BT187" s="17"/>
      <c r="BU187" s="24"/>
      <c r="BV187" s="20"/>
      <c r="BW187" s="27"/>
    </row>
    <row r="188" spans="27:75" x14ac:dyDescent="0.2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P188" s="2"/>
      <c r="AQ188" s="34"/>
      <c r="AS188" s="2"/>
      <c r="AT188" s="2"/>
      <c r="AU188" s="34"/>
      <c r="BN188" s="17"/>
      <c r="BO188" s="24"/>
      <c r="BP188" s="17"/>
      <c r="BQ188" s="24"/>
      <c r="BR188" s="17"/>
      <c r="BS188" s="24"/>
      <c r="BT188" s="17"/>
      <c r="BU188" s="24"/>
      <c r="BV188" s="20"/>
      <c r="BW188" s="27"/>
    </row>
    <row r="189" spans="27:75" x14ac:dyDescent="0.2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P189" s="2"/>
      <c r="AQ189" s="34"/>
      <c r="AS189" s="2"/>
      <c r="AT189" s="2"/>
      <c r="AU189" s="34"/>
      <c r="BN189" s="17"/>
      <c r="BO189" s="24"/>
      <c r="BP189" s="17"/>
      <c r="BQ189" s="24"/>
      <c r="BR189" s="17"/>
      <c r="BS189" s="24"/>
      <c r="BT189" s="17"/>
      <c r="BU189" s="24"/>
      <c r="BV189" s="20"/>
      <c r="BW189" s="27"/>
    </row>
    <row r="190" spans="27:75" x14ac:dyDescent="0.2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P190" s="2"/>
      <c r="AQ190" s="34"/>
      <c r="AS190" s="2"/>
      <c r="AT190" s="2"/>
      <c r="AU190" s="34"/>
      <c r="BN190" s="17"/>
      <c r="BO190" s="24"/>
      <c r="BP190" s="17"/>
      <c r="BQ190" s="24"/>
      <c r="BR190" s="17"/>
      <c r="BS190" s="24"/>
      <c r="BT190" s="17"/>
      <c r="BU190" s="24"/>
      <c r="BV190" s="20"/>
      <c r="BW190" s="27"/>
    </row>
    <row r="191" spans="27:75" x14ac:dyDescent="0.2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P191" s="2"/>
      <c r="AQ191" s="34"/>
      <c r="AS191" s="2"/>
      <c r="AT191" s="2"/>
      <c r="AU191" s="34"/>
      <c r="BN191" s="17"/>
      <c r="BO191" s="24"/>
      <c r="BP191" s="17"/>
      <c r="BQ191" s="24"/>
      <c r="BR191" s="17"/>
      <c r="BS191" s="24"/>
      <c r="BT191" s="17"/>
      <c r="BU191" s="24"/>
      <c r="BV191" s="20"/>
      <c r="BW191" s="27"/>
    </row>
    <row r="192" spans="27:75" x14ac:dyDescent="0.2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P192" s="2"/>
      <c r="AQ192" s="34"/>
      <c r="AS192" s="2"/>
      <c r="AT192" s="2"/>
      <c r="AU192" s="34"/>
      <c r="BN192" s="17"/>
      <c r="BO192" s="24"/>
      <c r="BP192" s="17"/>
      <c r="BQ192" s="24"/>
      <c r="BR192" s="17"/>
      <c r="BS192" s="24"/>
      <c r="BT192" s="17"/>
      <c r="BU192" s="24"/>
      <c r="BV192" s="20"/>
      <c r="BW192" s="27"/>
    </row>
    <row r="193" spans="27:75" x14ac:dyDescent="0.2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P193" s="2"/>
      <c r="AQ193" s="34"/>
      <c r="AS193" s="2"/>
      <c r="AT193" s="2"/>
      <c r="AU193" s="34"/>
      <c r="BN193" s="17"/>
      <c r="BO193" s="24"/>
      <c r="BP193" s="17"/>
      <c r="BQ193" s="24"/>
      <c r="BR193" s="17"/>
      <c r="BS193" s="24"/>
      <c r="BT193" s="17"/>
      <c r="BU193" s="24"/>
      <c r="BV193" s="20"/>
      <c r="BW193" s="27"/>
    </row>
    <row r="194" spans="27:75" x14ac:dyDescent="0.2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P194" s="2"/>
      <c r="AQ194" s="34"/>
      <c r="AS194" s="2"/>
      <c r="AT194" s="2"/>
      <c r="AU194" s="34"/>
      <c r="BN194" s="17"/>
      <c r="BO194" s="24"/>
      <c r="BP194" s="17"/>
      <c r="BQ194" s="24"/>
      <c r="BR194" s="17"/>
      <c r="BS194" s="24"/>
      <c r="BT194" s="17"/>
      <c r="BU194" s="24"/>
      <c r="BV194" s="20"/>
      <c r="BW194" s="27"/>
    </row>
    <row r="195" spans="27:75" x14ac:dyDescent="0.2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P195" s="2"/>
      <c r="AQ195" s="34"/>
      <c r="AS195" s="2"/>
      <c r="AT195" s="2"/>
      <c r="AU195" s="34"/>
      <c r="BN195" s="17"/>
      <c r="BO195" s="24"/>
      <c r="BP195" s="17"/>
      <c r="BQ195" s="24"/>
      <c r="BR195" s="17"/>
      <c r="BS195" s="24"/>
      <c r="BT195" s="17"/>
      <c r="BU195" s="24"/>
      <c r="BV195" s="20"/>
      <c r="BW195" s="27"/>
    </row>
    <row r="196" spans="27:75" x14ac:dyDescent="0.2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P196" s="2"/>
      <c r="AQ196" s="34"/>
      <c r="AS196" s="2"/>
      <c r="AT196" s="2"/>
      <c r="AU196" s="34"/>
      <c r="BN196" s="17"/>
      <c r="BO196" s="24"/>
      <c r="BP196" s="17"/>
      <c r="BQ196" s="24"/>
      <c r="BR196" s="17"/>
      <c r="BS196" s="24"/>
      <c r="BT196" s="17"/>
      <c r="BU196" s="24"/>
      <c r="BV196" s="20"/>
      <c r="BW196" s="27"/>
    </row>
    <row r="197" spans="27:75" x14ac:dyDescent="0.2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P197" s="2"/>
      <c r="AQ197" s="34"/>
      <c r="AS197" s="2"/>
      <c r="AT197" s="2"/>
      <c r="AU197" s="34"/>
      <c r="BN197" s="17"/>
      <c r="BO197" s="24"/>
      <c r="BP197" s="17"/>
      <c r="BQ197" s="24"/>
      <c r="BR197" s="17"/>
      <c r="BS197" s="24"/>
      <c r="BT197" s="17"/>
      <c r="BU197" s="24"/>
      <c r="BV197" s="20"/>
      <c r="BW197" s="27"/>
    </row>
    <row r="198" spans="27:75" x14ac:dyDescent="0.2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P198" s="2"/>
      <c r="AQ198" s="34"/>
      <c r="AS198" s="2"/>
      <c r="AT198" s="2"/>
      <c r="AU198" s="34"/>
      <c r="BN198" s="17"/>
      <c r="BO198" s="24"/>
      <c r="BP198" s="17"/>
      <c r="BQ198" s="24"/>
      <c r="BR198" s="17"/>
      <c r="BS198" s="24"/>
      <c r="BT198" s="17"/>
      <c r="BU198" s="24"/>
      <c r="BV198" s="20"/>
      <c r="BW198" s="27"/>
    </row>
    <row r="199" spans="27:75" x14ac:dyDescent="0.2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P199" s="2"/>
      <c r="AQ199" s="34"/>
      <c r="AS199" s="2"/>
      <c r="AT199" s="2"/>
      <c r="AU199" s="34"/>
      <c r="BN199" s="17"/>
      <c r="BO199" s="24"/>
      <c r="BP199" s="17"/>
      <c r="BQ199" s="24"/>
      <c r="BR199" s="17"/>
      <c r="BS199" s="24"/>
      <c r="BT199" s="17"/>
      <c r="BU199" s="24"/>
      <c r="BV199" s="20"/>
      <c r="BW199" s="27"/>
    </row>
    <row r="200" spans="27:75" x14ac:dyDescent="0.2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P200" s="2"/>
      <c r="AQ200" s="34"/>
      <c r="AS200" s="2"/>
      <c r="AT200" s="2"/>
      <c r="AU200" s="34"/>
      <c r="BN200" s="17"/>
      <c r="BO200" s="24"/>
      <c r="BP200" s="17"/>
      <c r="BQ200" s="24"/>
      <c r="BR200" s="17"/>
      <c r="BS200" s="24"/>
      <c r="BT200" s="17"/>
      <c r="BU200" s="24"/>
      <c r="BV200" s="20"/>
      <c r="BW200" s="27"/>
    </row>
    <row r="201" spans="27:75" x14ac:dyDescent="0.2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P201" s="2"/>
      <c r="AQ201" s="34"/>
      <c r="AS201" s="2"/>
      <c r="AT201" s="2"/>
      <c r="AU201" s="34"/>
      <c r="BN201" s="17"/>
      <c r="BO201" s="24"/>
      <c r="BP201" s="17"/>
      <c r="BQ201" s="24"/>
      <c r="BR201" s="17"/>
      <c r="BS201" s="24"/>
      <c r="BT201" s="17"/>
      <c r="BU201" s="24"/>
      <c r="BV201" s="20"/>
      <c r="BW201" s="27"/>
    </row>
    <row r="202" spans="27:75" x14ac:dyDescent="0.2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P202" s="2"/>
      <c r="AQ202" s="34"/>
      <c r="AS202" s="2"/>
      <c r="AT202" s="2"/>
      <c r="AU202" s="34"/>
      <c r="BN202" s="17"/>
      <c r="BO202" s="24"/>
      <c r="BP202" s="17"/>
      <c r="BQ202" s="24"/>
      <c r="BR202" s="17"/>
      <c r="BS202" s="24"/>
      <c r="BT202" s="17"/>
      <c r="BU202" s="24"/>
      <c r="BV202" s="20"/>
      <c r="BW202" s="27"/>
    </row>
    <row r="203" spans="27:75" x14ac:dyDescent="0.2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P203" s="2"/>
      <c r="AQ203" s="34"/>
      <c r="AS203" s="2"/>
      <c r="AT203" s="2"/>
      <c r="AU203" s="34"/>
      <c r="BN203" s="17"/>
      <c r="BO203" s="24"/>
      <c r="BP203" s="17"/>
      <c r="BQ203" s="24"/>
      <c r="BR203" s="17"/>
      <c r="BS203" s="24"/>
      <c r="BT203" s="17"/>
      <c r="BU203" s="24"/>
      <c r="BV203" s="20"/>
      <c r="BW203" s="27"/>
    </row>
    <row r="204" spans="27:75" x14ac:dyDescent="0.2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P204" s="2"/>
      <c r="AQ204" s="34"/>
      <c r="AS204" s="2"/>
      <c r="AT204" s="2"/>
      <c r="AU204" s="34"/>
      <c r="BN204" s="17"/>
      <c r="BO204" s="24"/>
      <c r="BP204" s="17"/>
      <c r="BQ204" s="24"/>
      <c r="BR204" s="17"/>
      <c r="BS204" s="24"/>
      <c r="BT204" s="17"/>
      <c r="BU204" s="24"/>
      <c r="BV204" s="20"/>
      <c r="BW204" s="27"/>
    </row>
    <row r="205" spans="27:75" x14ac:dyDescent="0.2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P205" s="2"/>
      <c r="AQ205" s="34"/>
      <c r="AS205" s="2"/>
      <c r="AT205" s="2"/>
      <c r="AU205" s="34"/>
      <c r="BN205" s="17"/>
      <c r="BO205" s="24"/>
      <c r="BP205" s="17"/>
      <c r="BQ205" s="24"/>
      <c r="BR205" s="17"/>
      <c r="BS205" s="24"/>
      <c r="BT205" s="17"/>
      <c r="BU205" s="24"/>
      <c r="BV205" s="20"/>
      <c r="BW205" s="27"/>
    </row>
    <row r="206" spans="27:75" x14ac:dyDescent="0.2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P206" s="2"/>
      <c r="AQ206" s="34"/>
      <c r="AS206" s="2"/>
      <c r="AT206" s="2"/>
      <c r="AU206" s="34"/>
      <c r="BN206" s="17"/>
      <c r="BO206" s="24"/>
      <c r="BP206" s="17"/>
      <c r="BQ206" s="24"/>
      <c r="BR206" s="17"/>
      <c r="BS206" s="24"/>
      <c r="BT206" s="17"/>
      <c r="BU206" s="24"/>
      <c r="BV206" s="20"/>
      <c r="BW206" s="27"/>
    </row>
    <row r="207" spans="27:75" x14ac:dyDescent="0.2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P207" s="2"/>
      <c r="AQ207" s="34"/>
      <c r="AS207" s="2"/>
      <c r="AT207" s="2"/>
      <c r="AU207" s="34"/>
      <c r="BN207" s="17"/>
      <c r="BO207" s="24"/>
      <c r="BP207" s="17"/>
      <c r="BQ207" s="24"/>
      <c r="BR207" s="17"/>
      <c r="BS207" s="24"/>
      <c r="BT207" s="17"/>
      <c r="BU207" s="24"/>
      <c r="BV207" s="20"/>
      <c r="BW207" s="27"/>
    </row>
    <row r="208" spans="27:75" x14ac:dyDescent="0.2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P208" s="2"/>
      <c r="AQ208" s="34"/>
      <c r="AS208" s="2"/>
      <c r="AT208" s="2"/>
      <c r="AU208" s="34"/>
      <c r="BN208" s="17"/>
      <c r="BO208" s="24"/>
      <c r="BP208" s="17"/>
      <c r="BQ208" s="24"/>
      <c r="BR208" s="17"/>
      <c r="BS208" s="24"/>
      <c r="BT208" s="17"/>
      <c r="BU208" s="24"/>
      <c r="BV208" s="20"/>
      <c r="BW208" s="27"/>
    </row>
    <row r="209" spans="27:75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P209" s="2"/>
      <c r="AQ209" s="34"/>
      <c r="AS209" s="2"/>
      <c r="AT209" s="2"/>
      <c r="AU209" s="34"/>
      <c r="BN209" s="17"/>
      <c r="BO209" s="24"/>
      <c r="BP209" s="17"/>
      <c r="BQ209" s="24"/>
      <c r="BR209" s="17"/>
      <c r="BS209" s="24"/>
      <c r="BT209" s="17"/>
      <c r="BU209" s="24"/>
      <c r="BV209" s="20"/>
      <c r="BW209" s="27"/>
    </row>
    <row r="210" spans="27:75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P210" s="2"/>
      <c r="AQ210" s="34"/>
      <c r="AS210" s="2"/>
      <c r="AT210" s="2"/>
      <c r="AU210" s="34"/>
      <c r="BN210" s="17"/>
      <c r="BO210" s="24"/>
      <c r="BP210" s="17"/>
      <c r="BQ210" s="24"/>
      <c r="BR210" s="17"/>
      <c r="BS210" s="24"/>
      <c r="BT210" s="17"/>
      <c r="BU210" s="24"/>
      <c r="BV210" s="20"/>
      <c r="BW210" s="27"/>
    </row>
    <row r="211" spans="27:75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P211" s="2"/>
      <c r="AQ211" s="34"/>
      <c r="AS211" s="2"/>
      <c r="AT211" s="2"/>
      <c r="AU211" s="34"/>
      <c r="BN211" s="17"/>
      <c r="BO211" s="24"/>
      <c r="BP211" s="17"/>
      <c r="BQ211" s="24"/>
      <c r="BR211" s="17"/>
      <c r="BS211" s="24"/>
      <c r="BT211" s="17"/>
      <c r="BU211" s="24"/>
      <c r="BV211" s="20"/>
      <c r="BW211" s="27"/>
    </row>
    <row r="212" spans="27:75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P212" s="2"/>
      <c r="AQ212" s="34"/>
      <c r="AS212" s="2"/>
      <c r="AT212" s="2"/>
      <c r="AU212" s="34"/>
      <c r="BN212" s="17"/>
      <c r="BO212" s="24"/>
      <c r="BP212" s="17"/>
      <c r="BQ212" s="24"/>
      <c r="BR212" s="17"/>
      <c r="BS212" s="24"/>
      <c r="BT212" s="17"/>
      <c r="BU212" s="24"/>
      <c r="BV212" s="20"/>
      <c r="BW212" s="27"/>
    </row>
    <row r="213" spans="27:75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P213" s="2"/>
      <c r="AQ213" s="34"/>
      <c r="AS213" s="2"/>
      <c r="AT213" s="2"/>
      <c r="AU213" s="34"/>
      <c r="BN213" s="17"/>
      <c r="BO213" s="24"/>
      <c r="BP213" s="17"/>
      <c r="BQ213" s="24"/>
      <c r="BR213" s="17"/>
      <c r="BS213" s="24"/>
      <c r="BT213" s="17"/>
      <c r="BU213" s="24"/>
      <c r="BV213" s="20"/>
      <c r="BW213" s="27"/>
    </row>
    <row r="214" spans="27:75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P214" s="2"/>
      <c r="AQ214" s="34"/>
      <c r="AS214" s="2"/>
      <c r="AT214" s="2"/>
      <c r="AU214" s="34"/>
      <c r="BN214" s="17"/>
      <c r="BO214" s="24"/>
      <c r="BP214" s="17"/>
      <c r="BQ214" s="24"/>
      <c r="BR214" s="17"/>
      <c r="BS214" s="24"/>
      <c r="BT214" s="17"/>
      <c r="BU214" s="24"/>
      <c r="BV214" s="20"/>
      <c r="BW214" s="27"/>
    </row>
    <row r="215" spans="27:75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P215" s="2"/>
      <c r="AQ215" s="34"/>
      <c r="AS215" s="2"/>
      <c r="AT215" s="2"/>
      <c r="AU215" s="34"/>
      <c r="BN215" s="17"/>
      <c r="BO215" s="24"/>
      <c r="BP215" s="17"/>
      <c r="BQ215" s="24"/>
      <c r="BR215" s="17"/>
      <c r="BS215" s="24"/>
      <c r="BT215" s="17"/>
      <c r="BU215" s="24"/>
      <c r="BV215" s="20"/>
      <c r="BW215" s="27"/>
    </row>
    <row r="216" spans="27:75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P216" s="2"/>
      <c r="AQ216" s="34"/>
      <c r="AS216" s="2"/>
      <c r="AT216" s="2"/>
      <c r="AU216" s="34"/>
      <c r="BN216" s="17"/>
      <c r="BO216" s="24"/>
      <c r="BP216" s="17"/>
      <c r="BQ216" s="24"/>
      <c r="BR216" s="17"/>
      <c r="BS216" s="24"/>
      <c r="BT216" s="17"/>
      <c r="BU216" s="24"/>
      <c r="BV216" s="20"/>
      <c r="BW216" s="27"/>
    </row>
    <row r="217" spans="27:75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P217" s="2"/>
      <c r="AQ217" s="34"/>
      <c r="AS217" s="2"/>
      <c r="AT217" s="2"/>
      <c r="AU217" s="34"/>
      <c r="BN217" s="17"/>
      <c r="BO217" s="24"/>
      <c r="BP217" s="17"/>
      <c r="BQ217" s="24"/>
      <c r="BR217" s="17"/>
      <c r="BS217" s="24"/>
      <c r="BT217" s="17"/>
      <c r="BU217" s="24"/>
      <c r="BV217" s="20"/>
      <c r="BW217" s="27"/>
    </row>
    <row r="218" spans="27:75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P218" s="2"/>
      <c r="AQ218" s="34"/>
      <c r="AS218" s="2"/>
      <c r="AT218" s="2"/>
      <c r="AU218" s="34"/>
      <c r="BN218" s="17"/>
      <c r="BO218" s="24"/>
      <c r="BP218" s="17"/>
      <c r="BQ218" s="24"/>
      <c r="BR218" s="17"/>
      <c r="BS218" s="24"/>
      <c r="BT218" s="17"/>
      <c r="BU218" s="24"/>
      <c r="BV218" s="20"/>
      <c r="BW218" s="27"/>
    </row>
    <row r="219" spans="27:75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P219" s="2"/>
      <c r="AQ219" s="34"/>
      <c r="AS219" s="2"/>
      <c r="AT219" s="2"/>
      <c r="AU219" s="34"/>
      <c r="BN219" s="17"/>
      <c r="BO219" s="24"/>
      <c r="BP219" s="17"/>
      <c r="BQ219" s="24"/>
      <c r="BR219" s="17"/>
      <c r="BS219" s="24"/>
      <c r="BT219" s="17"/>
      <c r="BU219" s="24"/>
      <c r="BV219" s="20"/>
      <c r="BW219" s="27"/>
    </row>
    <row r="220" spans="27:75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P220" s="2"/>
      <c r="AQ220" s="34"/>
      <c r="AS220" s="2"/>
      <c r="AT220" s="2"/>
      <c r="AU220" s="34"/>
      <c r="BN220" s="17"/>
      <c r="BO220" s="24"/>
      <c r="BP220" s="17"/>
      <c r="BQ220" s="24"/>
      <c r="BR220" s="17"/>
      <c r="BS220" s="24"/>
      <c r="BT220" s="17"/>
      <c r="BU220" s="24"/>
      <c r="BV220" s="20"/>
      <c r="BW220" s="27"/>
    </row>
    <row r="221" spans="27:75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P221" s="2"/>
      <c r="AQ221" s="34"/>
      <c r="AS221" s="2"/>
      <c r="AT221" s="2"/>
      <c r="AU221" s="34"/>
      <c r="BN221" s="17"/>
      <c r="BO221" s="24"/>
      <c r="BP221" s="17"/>
      <c r="BQ221" s="24"/>
      <c r="BR221" s="17"/>
      <c r="BS221" s="24"/>
      <c r="BT221" s="17"/>
      <c r="BU221" s="24"/>
      <c r="BV221" s="20"/>
      <c r="BW221" s="27"/>
    </row>
    <row r="222" spans="27:75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P222" s="2"/>
      <c r="AQ222" s="34"/>
      <c r="AS222" s="2"/>
      <c r="AT222" s="2"/>
      <c r="AU222" s="34"/>
      <c r="BN222" s="17"/>
      <c r="BO222" s="24"/>
      <c r="BP222" s="17"/>
      <c r="BQ222" s="24"/>
      <c r="BR222" s="17"/>
      <c r="BS222" s="24"/>
      <c r="BT222" s="17"/>
      <c r="BU222" s="24"/>
      <c r="BV222" s="20"/>
      <c r="BW222" s="27"/>
    </row>
    <row r="223" spans="27:75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P223" s="2"/>
      <c r="AQ223" s="34"/>
      <c r="AS223" s="2"/>
      <c r="AT223" s="2"/>
      <c r="AU223" s="34"/>
      <c r="BN223" s="17"/>
      <c r="BO223" s="24"/>
      <c r="BP223" s="17"/>
      <c r="BQ223" s="24"/>
      <c r="BR223" s="17"/>
      <c r="BS223" s="24"/>
      <c r="BT223" s="17"/>
      <c r="BU223" s="24"/>
      <c r="BV223" s="20"/>
      <c r="BW223" s="27"/>
    </row>
    <row r="224" spans="27:75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P224" s="2"/>
      <c r="AQ224" s="34"/>
      <c r="AS224" s="2"/>
      <c r="AT224" s="2"/>
      <c r="AU224" s="34"/>
      <c r="BN224" s="17"/>
      <c r="BO224" s="24"/>
      <c r="BP224" s="17"/>
      <c r="BQ224" s="24"/>
      <c r="BR224" s="17"/>
      <c r="BS224" s="24"/>
      <c r="BT224" s="17"/>
      <c r="BU224" s="24"/>
      <c r="BV224" s="20"/>
      <c r="BW224" s="27"/>
    </row>
    <row r="225" spans="27:75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P225" s="2"/>
      <c r="AQ225" s="34"/>
      <c r="AS225" s="2"/>
      <c r="AT225" s="2"/>
      <c r="AU225" s="34"/>
      <c r="BN225" s="17"/>
      <c r="BO225" s="24"/>
      <c r="BP225" s="17"/>
      <c r="BQ225" s="24"/>
      <c r="BR225" s="17"/>
      <c r="BS225" s="24"/>
      <c r="BT225" s="17"/>
      <c r="BU225" s="24"/>
      <c r="BV225" s="20"/>
      <c r="BW225" s="27"/>
    </row>
    <row r="226" spans="27:75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P226" s="2"/>
      <c r="AQ226" s="34"/>
      <c r="AS226" s="2"/>
      <c r="AT226" s="2"/>
      <c r="AU226" s="34"/>
      <c r="BN226" s="17"/>
      <c r="BO226" s="24"/>
      <c r="BP226" s="17"/>
      <c r="BQ226" s="24"/>
      <c r="BR226" s="17"/>
      <c r="BS226" s="24"/>
      <c r="BT226" s="17"/>
      <c r="BU226" s="24"/>
      <c r="BV226" s="20"/>
      <c r="BW226" s="27"/>
    </row>
    <row r="227" spans="27:75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P227" s="2"/>
      <c r="AQ227" s="34"/>
      <c r="AS227" s="2"/>
      <c r="AT227" s="2"/>
      <c r="AU227" s="34"/>
      <c r="BN227" s="17"/>
      <c r="BO227" s="24"/>
      <c r="BP227" s="17"/>
      <c r="BQ227" s="24"/>
      <c r="BR227" s="17"/>
      <c r="BS227" s="24"/>
      <c r="BT227" s="17"/>
      <c r="BU227" s="24"/>
      <c r="BV227" s="20"/>
      <c r="BW227" s="27"/>
    </row>
    <row r="228" spans="27:75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P228" s="2"/>
      <c r="AQ228" s="34"/>
      <c r="AS228" s="2"/>
      <c r="AT228" s="2"/>
      <c r="AU228" s="34"/>
      <c r="BN228" s="17"/>
      <c r="BO228" s="24"/>
      <c r="BP228" s="17"/>
      <c r="BQ228" s="24"/>
      <c r="BR228" s="17"/>
      <c r="BS228" s="24"/>
      <c r="BT228" s="17"/>
      <c r="BU228" s="24"/>
      <c r="BV228" s="20"/>
      <c r="BW228" s="27"/>
    </row>
    <row r="229" spans="27:75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P229" s="2"/>
      <c r="AQ229" s="34"/>
      <c r="AS229" s="2"/>
      <c r="AT229" s="2"/>
      <c r="AU229" s="34"/>
      <c r="BN229" s="17"/>
      <c r="BO229" s="24"/>
      <c r="BP229" s="17"/>
      <c r="BQ229" s="24"/>
      <c r="BR229" s="17"/>
      <c r="BS229" s="24"/>
      <c r="BT229" s="17"/>
      <c r="BU229" s="24"/>
      <c r="BV229" s="20"/>
      <c r="BW229" s="27"/>
    </row>
    <row r="230" spans="27:75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P230" s="2"/>
      <c r="AQ230" s="34"/>
      <c r="AS230" s="2"/>
      <c r="AT230" s="2"/>
      <c r="AU230" s="34"/>
      <c r="BN230" s="17"/>
      <c r="BO230" s="24"/>
      <c r="BP230" s="17"/>
      <c r="BQ230" s="24"/>
      <c r="BR230" s="17"/>
      <c r="BS230" s="24"/>
      <c r="BT230" s="17"/>
      <c r="BU230" s="24"/>
      <c r="BV230" s="20"/>
      <c r="BW230" s="27"/>
    </row>
    <row r="231" spans="27:75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P231" s="2"/>
      <c r="AQ231" s="34"/>
      <c r="AS231" s="2"/>
      <c r="AT231" s="2"/>
      <c r="AU231" s="34"/>
      <c r="BN231" s="17"/>
      <c r="BO231" s="24"/>
      <c r="BP231" s="17"/>
      <c r="BQ231" s="24"/>
      <c r="BR231" s="17"/>
      <c r="BS231" s="24"/>
      <c r="BT231" s="17"/>
      <c r="BU231" s="24"/>
      <c r="BV231" s="20"/>
      <c r="BW231" s="27"/>
    </row>
    <row r="232" spans="27:75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P232" s="2"/>
      <c r="AQ232" s="34"/>
      <c r="AS232" s="2"/>
      <c r="AT232" s="2"/>
      <c r="AU232" s="34"/>
      <c r="BN232" s="17"/>
      <c r="BO232" s="24"/>
      <c r="BP232" s="17"/>
      <c r="BQ232" s="24"/>
      <c r="BR232" s="17"/>
      <c r="BS232" s="24"/>
      <c r="BT232" s="17"/>
      <c r="BU232" s="24"/>
      <c r="BV232" s="20"/>
      <c r="BW232" s="27"/>
    </row>
    <row r="233" spans="27:75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P233" s="2"/>
      <c r="AQ233" s="34"/>
      <c r="AS233" s="2"/>
      <c r="AT233" s="2"/>
      <c r="AU233" s="34"/>
      <c r="BN233" s="17"/>
      <c r="BO233" s="24"/>
      <c r="BP233" s="17"/>
      <c r="BQ233" s="24"/>
      <c r="BR233" s="17"/>
      <c r="BS233" s="24"/>
      <c r="BT233" s="17"/>
      <c r="BU233" s="24"/>
      <c r="BV233" s="20"/>
      <c r="BW233" s="27"/>
    </row>
    <row r="234" spans="27:75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P234" s="2"/>
      <c r="AQ234" s="34"/>
      <c r="AS234" s="2"/>
      <c r="AT234" s="2"/>
      <c r="AU234" s="34"/>
      <c r="BN234" s="17"/>
      <c r="BO234" s="24"/>
      <c r="BP234" s="17"/>
      <c r="BQ234" s="24"/>
      <c r="BR234" s="17"/>
      <c r="BS234" s="24"/>
      <c r="BT234" s="17"/>
      <c r="BU234" s="24"/>
      <c r="BV234" s="20"/>
      <c r="BW234" s="27"/>
    </row>
    <row r="235" spans="27:75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P235" s="2"/>
      <c r="AQ235" s="34"/>
      <c r="AS235" s="2"/>
      <c r="AT235" s="2"/>
      <c r="AU235" s="34"/>
      <c r="BN235" s="17"/>
      <c r="BO235" s="24"/>
      <c r="BP235" s="17"/>
      <c r="BQ235" s="24"/>
      <c r="BR235" s="17"/>
      <c r="BS235" s="24"/>
      <c r="BT235" s="17"/>
      <c r="BU235" s="24"/>
      <c r="BV235" s="20"/>
      <c r="BW235" s="27"/>
    </row>
    <row r="236" spans="27:75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P236" s="2"/>
      <c r="AQ236" s="34"/>
      <c r="AS236" s="2"/>
      <c r="AT236" s="2"/>
      <c r="AU236" s="34"/>
      <c r="BN236" s="17"/>
      <c r="BO236" s="24"/>
      <c r="BP236" s="17"/>
      <c r="BQ236" s="24"/>
      <c r="BR236" s="17"/>
      <c r="BS236" s="24"/>
      <c r="BT236" s="17"/>
      <c r="BU236" s="24"/>
      <c r="BV236" s="20"/>
      <c r="BW236" s="27"/>
    </row>
    <row r="237" spans="27:75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P237" s="2"/>
      <c r="AQ237" s="34"/>
      <c r="AS237" s="2"/>
      <c r="AT237" s="2"/>
      <c r="AU237" s="34"/>
      <c r="BN237" s="17"/>
      <c r="BO237" s="24"/>
      <c r="BP237" s="17"/>
      <c r="BQ237" s="24"/>
      <c r="BR237" s="17"/>
      <c r="BS237" s="24"/>
      <c r="BT237" s="17"/>
      <c r="BU237" s="24"/>
      <c r="BV237" s="20"/>
      <c r="BW237" s="27"/>
    </row>
    <row r="238" spans="27:75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P238" s="2"/>
      <c r="AQ238" s="34"/>
      <c r="AS238" s="2"/>
      <c r="AT238" s="2"/>
      <c r="AU238" s="34"/>
      <c r="BN238" s="17"/>
      <c r="BO238" s="24"/>
      <c r="BP238" s="17"/>
      <c r="BQ238" s="24"/>
      <c r="BR238" s="17"/>
      <c r="BS238" s="24"/>
      <c r="BT238" s="17"/>
      <c r="BU238" s="24"/>
      <c r="BV238" s="20"/>
      <c r="BW238" s="27"/>
    </row>
    <row r="239" spans="27:75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P239" s="2"/>
      <c r="AQ239" s="34"/>
      <c r="AS239" s="2"/>
      <c r="AT239" s="2"/>
      <c r="AU239" s="34"/>
      <c r="BN239" s="17"/>
      <c r="BO239" s="24"/>
      <c r="BP239" s="17"/>
      <c r="BQ239" s="24"/>
      <c r="BR239" s="17"/>
      <c r="BS239" s="24"/>
      <c r="BT239" s="17"/>
      <c r="BU239" s="24"/>
      <c r="BV239" s="20"/>
      <c r="BW239" s="27"/>
    </row>
    <row r="240" spans="27:75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P240" s="2"/>
      <c r="AQ240" s="34"/>
      <c r="AS240" s="2"/>
      <c r="AT240" s="2"/>
      <c r="AU240" s="34"/>
      <c r="BN240" s="17"/>
      <c r="BO240" s="24"/>
      <c r="BP240" s="17"/>
      <c r="BQ240" s="24"/>
      <c r="BR240" s="17"/>
      <c r="BS240" s="24"/>
      <c r="BT240" s="17"/>
      <c r="BU240" s="24"/>
      <c r="BV240" s="20"/>
      <c r="BW240" s="27"/>
    </row>
    <row r="241" spans="27:75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P241" s="2"/>
      <c r="AQ241" s="34"/>
      <c r="AS241" s="2"/>
      <c r="AT241" s="2"/>
      <c r="AU241" s="34"/>
      <c r="BN241" s="17"/>
      <c r="BO241" s="24"/>
      <c r="BP241" s="17"/>
      <c r="BQ241" s="24"/>
      <c r="BR241" s="17"/>
      <c r="BS241" s="24"/>
      <c r="BT241" s="17"/>
      <c r="BU241" s="24"/>
      <c r="BV241" s="20"/>
      <c r="BW241" s="27"/>
    </row>
    <row r="242" spans="27:75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P242" s="2"/>
      <c r="AQ242" s="34"/>
      <c r="AS242" s="2"/>
      <c r="AT242" s="2"/>
      <c r="AU242" s="34"/>
      <c r="BN242" s="17"/>
      <c r="BO242" s="24"/>
      <c r="BP242" s="17"/>
      <c r="BQ242" s="24"/>
      <c r="BR242" s="17"/>
      <c r="BS242" s="24"/>
      <c r="BT242" s="17"/>
      <c r="BU242" s="24"/>
      <c r="BV242" s="20"/>
      <c r="BW242" s="27"/>
    </row>
    <row r="243" spans="27:75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P243" s="2"/>
      <c r="AQ243" s="34"/>
      <c r="AS243" s="2"/>
      <c r="AT243" s="2"/>
      <c r="AU243" s="34"/>
      <c r="BN243" s="17"/>
      <c r="BO243" s="24"/>
      <c r="BP243" s="17"/>
      <c r="BQ243" s="24"/>
      <c r="BR243" s="17"/>
      <c r="BS243" s="24"/>
      <c r="BT243" s="17"/>
      <c r="BU243" s="24"/>
      <c r="BV243" s="20"/>
      <c r="BW243" s="27"/>
    </row>
    <row r="244" spans="27:75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P244" s="2"/>
      <c r="AQ244" s="34"/>
      <c r="AS244" s="2"/>
      <c r="AT244" s="2"/>
      <c r="AU244" s="34"/>
      <c r="BN244" s="17"/>
      <c r="BO244" s="24"/>
      <c r="BP244" s="17"/>
      <c r="BQ244" s="24"/>
      <c r="BR244" s="17"/>
      <c r="BS244" s="24"/>
      <c r="BT244" s="17"/>
      <c r="BU244" s="24"/>
      <c r="BV244" s="20"/>
      <c r="BW244" s="27"/>
    </row>
    <row r="245" spans="27:75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P245" s="2"/>
      <c r="AQ245" s="34"/>
      <c r="AS245" s="2"/>
      <c r="AT245" s="2"/>
      <c r="AU245" s="34"/>
      <c r="BN245" s="17"/>
      <c r="BO245" s="24"/>
      <c r="BP245" s="17"/>
      <c r="BQ245" s="24"/>
      <c r="BR245" s="17"/>
      <c r="BS245" s="24"/>
      <c r="BT245" s="17"/>
      <c r="BU245" s="24"/>
      <c r="BV245" s="20"/>
      <c r="BW245" s="27"/>
    </row>
    <row r="246" spans="27:75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P246" s="2"/>
      <c r="AQ246" s="34"/>
      <c r="AS246" s="2"/>
      <c r="AT246" s="2"/>
      <c r="AU246" s="34"/>
      <c r="BN246" s="17"/>
      <c r="BO246" s="24"/>
      <c r="BP246" s="17"/>
      <c r="BQ246" s="24"/>
      <c r="BR246" s="17"/>
      <c r="BS246" s="24"/>
      <c r="BT246" s="17"/>
      <c r="BU246" s="24"/>
      <c r="BV246" s="20"/>
      <c r="BW246" s="27"/>
    </row>
    <row r="247" spans="27:75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P247" s="2"/>
      <c r="AQ247" s="34"/>
      <c r="AS247" s="2"/>
      <c r="AT247" s="2"/>
      <c r="AU247" s="34"/>
      <c r="BN247" s="17"/>
      <c r="BO247" s="24"/>
      <c r="BP247" s="17"/>
      <c r="BQ247" s="24"/>
      <c r="BR247" s="17"/>
      <c r="BS247" s="24"/>
      <c r="BT247" s="17"/>
      <c r="BU247" s="24"/>
      <c r="BV247" s="20"/>
      <c r="BW247" s="27"/>
    </row>
    <row r="248" spans="27:75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P248" s="2"/>
      <c r="AQ248" s="34"/>
      <c r="AS248" s="2"/>
      <c r="AT248" s="2"/>
      <c r="AU248" s="34"/>
      <c r="BN248" s="17"/>
      <c r="BO248" s="24"/>
      <c r="BP248" s="17"/>
      <c r="BQ248" s="24"/>
      <c r="BR248" s="17"/>
      <c r="BS248" s="24"/>
      <c r="BT248" s="17"/>
      <c r="BU248" s="24"/>
      <c r="BV248" s="20"/>
      <c r="BW248" s="27"/>
    </row>
    <row r="249" spans="27:75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P249" s="2"/>
      <c r="AQ249" s="34"/>
      <c r="AS249" s="2"/>
      <c r="AT249" s="2"/>
      <c r="AU249" s="34"/>
      <c r="BN249" s="17"/>
      <c r="BO249" s="24"/>
      <c r="BP249" s="17"/>
      <c r="BQ249" s="24"/>
      <c r="BR249" s="17"/>
      <c r="BS249" s="24"/>
      <c r="BT249" s="17"/>
      <c r="BU249" s="24"/>
      <c r="BV249" s="20"/>
      <c r="BW249" s="27"/>
    </row>
    <row r="250" spans="27:75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P250" s="2"/>
      <c r="AQ250" s="34"/>
      <c r="AS250" s="2"/>
      <c r="AT250" s="2"/>
      <c r="AU250" s="34"/>
      <c r="BN250" s="17"/>
      <c r="BO250" s="24"/>
      <c r="BP250" s="17"/>
      <c r="BQ250" s="24"/>
      <c r="BR250" s="17"/>
      <c r="BS250" s="24"/>
      <c r="BT250" s="17"/>
      <c r="BU250" s="24"/>
      <c r="BV250" s="20"/>
      <c r="BW250" s="27"/>
    </row>
    <row r="251" spans="27:75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P251" s="2"/>
      <c r="AQ251" s="34"/>
      <c r="AS251" s="2"/>
      <c r="AT251" s="2"/>
      <c r="AU251" s="34"/>
      <c r="BN251" s="17"/>
      <c r="BO251" s="24"/>
      <c r="BP251" s="17"/>
      <c r="BQ251" s="24"/>
      <c r="BR251" s="17"/>
      <c r="BS251" s="24"/>
      <c r="BT251" s="17"/>
      <c r="BU251" s="24"/>
      <c r="BV251" s="20"/>
      <c r="BW251" s="27"/>
    </row>
    <row r="252" spans="27:75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P252" s="2"/>
      <c r="AQ252" s="34"/>
      <c r="AS252" s="2"/>
      <c r="AT252" s="2"/>
      <c r="AU252" s="34"/>
      <c r="BN252" s="17"/>
      <c r="BO252" s="24"/>
      <c r="BP252" s="17"/>
      <c r="BQ252" s="24"/>
      <c r="BR252" s="17"/>
      <c r="BS252" s="24"/>
      <c r="BT252" s="17"/>
      <c r="BU252" s="24"/>
      <c r="BV252" s="20"/>
      <c r="BW252" s="27"/>
    </row>
    <row r="253" spans="27:75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P253" s="2"/>
      <c r="AQ253" s="34"/>
      <c r="AS253" s="2"/>
      <c r="AT253" s="2"/>
      <c r="AU253" s="34"/>
      <c r="BN253" s="17"/>
      <c r="BO253" s="24"/>
      <c r="BP253" s="17"/>
      <c r="BQ253" s="24"/>
      <c r="BR253" s="17"/>
      <c r="BS253" s="24"/>
      <c r="BT253" s="17"/>
      <c r="BU253" s="24"/>
      <c r="BV253" s="20"/>
      <c r="BW253" s="27"/>
    </row>
    <row r="254" spans="27:75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P254" s="2"/>
      <c r="AQ254" s="34"/>
      <c r="AS254" s="2"/>
      <c r="AT254" s="2"/>
      <c r="AU254" s="34"/>
      <c r="BN254" s="17"/>
      <c r="BO254" s="24"/>
      <c r="BP254" s="17"/>
      <c r="BQ254" s="24"/>
      <c r="BR254" s="17"/>
      <c r="BS254" s="24"/>
      <c r="BT254" s="17"/>
      <c r="BU254" s="24"/>
      <c r="BV254" s="20"/>
      <c r="BW254" s="27"/>
    </row>
    <row r="255" spans="27:75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P255" s="2"/>
      <c r="AQ255" s="34"/>
      <c r="AS255" s="2"/>
      <c r="AT255" s="2"/>
      <c r="AU255" s="34"/>
      <c r="BN255" s="17"/>
      <c r="BO255" s="24"/>
      <c r="BP255" s="17"/>
      <c r="BQ255" s="24"/>
      <c r="BR255" s="17"/>
      <c r="BS255" s="24"/>
      <c r="BT255" s="17"/>
      <c r="BU255" s="24"/>
      <c r="BV255" s="20"/>
      <c r="BW255" s="27"/>
    </row>
    <row r="256" spans="27:75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P256" s="2"/>
      <c r="AQ256" s="34"/>
      <c r="AS256" s="2"/>
      <c r="AT256" s="2"/>
      <c r="AU256" s="34"/>
      <c r="BN256" s="17"/>
      <c r="BO256" s="24"/>
      <c r="BP256" s="17"/>
      <c r="BQ256" s="24"/>
      <c r="BR256" s="17"/>
      <c r="BS256" s="24"/>
      <c r="BT256" s="17"/>
      <c r="BU256" s="24"/>
      <c r="BV256" s="20"/>
      <c r="BW256" s="27"/>
    </row>
    <row r="257" spans="27:75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P257" s="2"/>
      <c r="AQ257" s="34"/>
      <c r="AS257" s="2"/>
      <c r="AT257" s="2"/>
      <c r="AU257" s="34"/>
      <c r="BN257" s="17"/>
      <c r="BO257" s="24"/>
      <c r="BP257" s="17"/>
      <c r="BQ257" s="24"/>
      <c r="BR257" s="17"/>
      <c r="BS257" s="24"/>
      <c r="BT257" s="17"/>
      <c r="BU257" s="24"/>
      <c r="BV257" s="20"/>
      <c r="BW257" s="27"/>
    </row>
    <row r="258" spans="27:75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P258" s="2"/>
      <c r="AQ258" s="34"/>
      <c r="AS258" s="2"/>
      <c r="AT258" s="2"/>
      <c r="AU258" s="34"/>
      <c r="BN258" s="17"/>
      <c r="BO258" s="24"/>
      <c r="BP258" s="17"/>
      <c r="BQ258" s="24"/>
      <c r="BR258" s="17"/>
      <c r="BS258" s="24"/>
      <c r="BT258" s="17"/>
      <c r="BU258" s="24"/>
      <c r="BV258" s="20"/>
      <c r="BW258" s="27"/>
    </row>
    <row r="259" spans="27:75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P259" s="2"/>
      <c r="AQ259" s="34"/>
      <c r="AS259" s="2"/>
      <c r="AT259" s="2"/>
      <c r="AU259" s="34"/>
      <c r="BN259" s="17"/>
      <c r="BO259" s="24"/>
      <c r="BP259" s="17"/>
      <c r="BQ259" s="24"/>
      <c r="BR259" s="17"/>
      <c r="BS259" s="24"/>
      <c r="BT259" s="17"/>
      <c r="BU259" s="24"/>
      <c r="BV259" s="20"/>
      <c r="BW259" s="27"/>
    </row>
    <row r="260" spans="27:75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P260" s="2"/>
      <c r="AQ260" s="34"/>
      <c r="AS260" s="2"/>
      <c r="AT260" s="2"/>
      <c r="AU260" s="34"/>
      <c r="BN260" s="17"/>
      <c r="BO260" s="24"/>
      <c r="BP260" s="17"/>
      <c r="BQ260" s="24"/>
      <c r="BR260" s="17"/>
      <c r="BS260" s="24"/>
      <c r="BT260" s="17"/>
      <c r="BU260" s="24"/>
      <c r="BV260" s="20"/>
      <c r="BW260" s="27"/>
    </row>
    <row r="261" spans="27:75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P261" s="2"/>
      <c r="AQ261" s="34"/>
      <c r="AS261" s="2"/>
      <c r="AT261" s="2"/>
      <c r="AU261" s="34"/>
      <c r="BN261" s="17"/>
      <c r="BO261" s="24"/>
      <c r="BP261" s="17"/>
      <c r="BQ261" s="24"/>
      <c r="BR261" s="17"/>
      <c r="BS261" s="24"/>
      <c r="BT261" s="17"/>
      <c r="BU261" s="24"/>
      <c r="BV261" s="20"/>
      <c r="BW261" s="27"/>
    </row>
    <row r="262" spans="27:75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P262" s="2"/>
      <c r="AQ262" s="34"/>
      <c r="AS262" s="2"/>
      <c r="AT262" s="2"/>
      <c r="AU262" s="34"/>
      <c r="BN262" s="17"/>
      <c r="BO262" s="24"/>
      <c r="BP262" s="17"/>
      <c r="BQ262" s="24"/>
      <c r="BR262" s="17"/>
      <c r="BS262" s="24"/>
      <c r="BT262" s="17"/>
      <c r="BU262" s="24"/>
      <c r="BV262" s="20"/>
      <c r="BW262" s="27"/>
    </row>
    <row r="263" spans="27:75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P263" s="2"/>
      <c r="AQ263" s="34"/>
      <c r="AS263" s="2"/>
      <c r="AT263" s="2"/>
      <c r="AU263" s="34"/>
      <c r="BN263" s="17"/>
      <c r="BO263" s="24"/>
      <c r="BP263" s="17"/>
      <c r="BQ263" s="24"/>
      <c r="BR263" s="17"/>
      <c r="BS263" s="24"/>
      <c r="BT263" s="17"/>
      <c r="BU263" s="24"/>
      <c r="BV263" s="20"/>
      <c r="BW263" s="27"/>
    </row>
    <row r="264" spans="27:75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P264" s="2"/>
      <c r="AQ264" s="34"/>
      <c r="AS264" s="2"/>
      <c r="AT264" s="2"/>
      <c r="AU264" s="34"/>
      <c r="BN264" s="17"/>
      <c r="BO264" s="24"/>
      <c r="BP264" s="17"/>
      <c r="BQ264" s="24"/>
      <c r="BR264" s="17"/>
      <c r="BS264" s="24"/>
      <c r="BT264" s="17"/>
      <c r="BU264" s="24"/>
      <c r="BV264" s="20"/>
      <c r="BW264" s="27"/>
    </row>
    <row r="265" spans="27:75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P265" s="2"/>
      <c r="AQ265" s="34"/>
      <c r="AS265" s="2"/>
      <c r="AT265" s="2"/>
      <c r="AU265" s="34"/>
      <c r="BN265" s="17"/>
      <c r="BO265" s="24"/>
      <c r="BP265" s="17"/>
      <c r="BQ265" s="24"/>
      <c r="BR265" s="17"/>
      <c r="BS265" s="24"/>
      <c r="BT265" s="17"/>
      <c r="BU265" s="24"/>
      <c r="BV265" s="20"/>
      <c r="BW265" s="27"/>
    </row>
    <row r="266" spans="27:75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P266" s="2"/>
      <c r="AQ266" s="34"/>
      <c r="AS266" s="2"/>
      <c r="AT266" s="2"/>
      <c r="AU266" s="34"/>
      <c r="BN266" s="17"/>
      <c r="BO266" s="24"/>
      <c r="BP266" s="17"/>
      <c r="BQ266" s="24"/>
      <c r="BR266" s="17"/>
      <c r="BS266" s="24"/>
      <c r="BT266" s="17"/>
      <c r="BU266" s="24"/>
      <c r="BV266" s="20"/>
      <c r="BW266" s="27"/>
    </row>
    <row r="267" spans="27:75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P267" s="2"/>
      <c r="AQ267" s="34"/>
      <c r="AS267" s="2"/>
      <c r="AT267" s="2"/>
      <c r="AU267" s="34"/>
      <c r="BN267" s="17"/>
      <c r="BO267" s="24"/>
      <c r="BP267" s="17"/>
      <c r="BQ267" s="24"/>
      <c r="BR267" s="17"/>
      <c r="BS267" s="24"/>
      <c r="BT267" s="17"/>
      <c r="BU267" s="24"/>
      <c r="BV267" s="20"/>
      <c r="BW267" s="27"/>
    </row>
    <row r="268" spans="27:75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P268" s="2"/>
      <c r="AQ268" s="34"/>
      <c r="AS268" s="2"/>
      <c r="AT268" s="2"/>
      <c r="AU268" s="34"/>
      <c r="BN268" s="17"/>
      <c r="BO268" s="24"/>
      <c r="BP268" s="17"/>
      <c r="BQ268" s="24"/>
      <c r="BR268" s="17"/>
      <c r="BS268" s="24"/>
      <c r="BT268" s="17"/>
      <c r="BU268" s="24"/>
      <c r="BV268" s="20"/>
      <c r="BW268" s="27"/>
    </row>
    <row r="269" spans="27:75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P269" s="2"/>
      <c r="AQ269" s="34"/>
      <c r="AS269" s="2"/>
      <c r="AT269" s="2"/>
      <c r="AU269" s="34"/>
      <c r="BN269" s="17"/>
      <c r="BO269" s="24"/>
      <c r="BP269" s="17"/>
      <c r="BQ269" s="24"/>
      <c r="BR269" s="17"/>
      <c r="BS269" s="24"/>
      <c r="BT269" s="17"/>
      <c r="BU269" s="24"/>
      <c r="BV269" s="20"/>
      <c r="BW269" s="27"/>
    </row>
    <row r="270" spans="27:75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P270" s="2"/>
      <c r="AQ270" s="34"/>
      <c r="AS270" s="2"/>
      <c r="AT270" s="2"/>
      <c r="AU270" s="34"/>
      <c r="BN270" s="17"/>
      <c r="BO270" s="24"/>
      <c r="BP270" s="17"/>
      <c r="BQ270" s="24"/>
      <c r="BR270" s="17"/>
      <c r="BS270" s="24"/>
      <c r="BT270" s="17"/>
      <c r="BU270" s="24"/>
      <c r="BV270" s="20"/>
      <c r="BW270" s="27"/>
    </row>
    <row r="271" spans="27:75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P271" s="2"/>
      <c r="AQ271" s="34"/>
      <c r="AS271" s="2"/>
      <c r="AT271" s="2"/>
      <c r="AU271" s="34"/>
      <c r="BN271" s="17"/>
      <c r="BO271" s="24"/>
      <c r="BP271" s="17"/>
      <c r="BQ271" s="24"/>
      <c r="BR271" s="17"/>
      <c r="BS271" s="24"/>
      <c r="BT271" s="17"/>
      <c r="BU271" s="24"/>
      <c r="BV271" s="20"/>
      <c r="BW271" s="27"/>
    </row>
    <row r="272" spans="27:75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P272" s="2"/>
      <c r="AQ272" s="34"/>
      <c r="AS272" s="2"/>
      <c r="AT272" s="2"/>
      <c r="AU272" s="34"/>
      <c r="BN272" s="17"/>
      <c r="BO272" s="24"/>
      <c r="BP272" s="17"/>
      <c r="BQ272" s="24"/>
      <c r="BR272" s="17"/>
      <c r="BS272" s="24"/>
      <c r="BT272" s="17"/>
      <c r="BU272" s="24"/>
      <c r="BV272" s="20"/>
      <c r="BW272" s="27"/>
    </row>
    <row r="273" spans="27:75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P273" s="2"/>
      <c r="AQ273" s="34"/>
      <c r="AS273" s="2"/>
      <c r="AT273" s="2"/>
      <c r="AU273" s="34"/>
      <c r="BN273" s="17"/>
      <c r="BO273" s="24"/>
      <c r="BP273" s="17"/>
      <c r="BQ273" s="24"/>
      <c r="BR273" s="17"/>
      <c r="BS273" s="24"/>
      <c r="BT273" s="17"/>
      <c r="BU273" s="24"/>
      <c r="BV273" s="20"/>
      <c r="BW273" s="27"/>
    </row>
    <row r="274" spans="27:75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P274" s="2"/>
      <c r="AQ274" s="34"/>
      <c r="AS274" s="2"/>
      <c r="AT274" s="2"/>
      <c r="AU274" s="34"/>
      <c r="BN274" s="17"/>
      <c r="BO274" s="24"/>
      <c r="BP274" s="17"/>
      <c r="BQ274" s="24"/>
      <c r="BR274" s="17"/>
      <c r="BS274" s="24"/>
      <c r="BT274" s="17"/>
      <c r="BU274" s="24"/>
      <c r="BV274" s="20"/>
      <c r="BW274" s="27"/>
    </row>
    <row r="275" spans="27:75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P275" s="2"/>
      <c r="AQ275" s="34"/>
      <c r="AS275" s="2"/>
      <c r="AT275" s="2"/>
      <c r="AU275" s="34"/>
      <c r="BN275" s="17"/>
      <c r="BO275" s="24"/>
      <c r="BP275" s="17"/>
      <c r="BQ275" s="24"/>
      <c r="BR275" s="17"/>
      <c r="BS275" s="24"/>
      <c r="BT275" s="17"/>
      <c r="BU275" s="24"/>
      <c r="BV275" s="20"/>
      <c r="BW275" s="27"/>
    </row>
    <row r="276" spans="27:75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P276" s="2"/>
      <c r="AQ276" s="34"/>
      <c r="AS276" s="2"/>
      <c r="AT276" s="2"/>
      <c r="AU276" s="34"/>
      <c r="BN276" s="17"/>
      <c r="BO276" s="24"/>
      <c r="BP276" s="17"/>
      <c r="BQ276" s="24"/>
      <c r="BR276" s="17"/>
      <c r="BS276" s="24"/>
      <c r="BT276" s="17"/>
      <c r="BU276" s="24"/>
      <c r="BV276" s="20"/>
      <c r="BW276" s="27"/>
    </row>
    <row r="277" spans="27:75" x14ac:dyDescent="0.2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P277" s="2"/>
      <c r="AQ277" s="34"/>
      <c r="AS277" s="2"/>
      <c r="AT277" s="2"/>
      <c r="AU277" s="34"/>
      <c r="BN277" s="17"/>
      <c r="BO277" s="24"/>
      <c r="BP277" s="17"/>
      <c r="BQ277" s="24"/>
      <c r="BR277" s="17"/>
      <c r="BS277" s="24"/>
      <c r="BT277" s="17"/>
      <c r="BU277" s="24"/>
      <c r="BV277" s="20"/>
      <c r="BW277" s="27"/>
    </row>
    <row r="278" spans="27:75" x14ac:dyDescent="0.2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P278" s="2"/>
      <c r="AQ278" s="34"/>
      <c r="AS278" s="2"/>
      <c r="AT278" s="2"/>
      <c r="AU278" s="34"/>
      <c r="BN278" s="17"/>
      <c r="BO278" s="24"/>
      <c r="BP278" s="17"/>
      <c r="BQ278" s="24"/>
      <c r="BR278" s="17"/>
      <c r="BS278" s="24"/>
      <c r="BT278" s="17"/>
      <c r="BU278" s="24"/>
      <c r="BV278" s="20"/>
      <c r="BW278" s="2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EY1" activePane="topRight" state="frozen"/>
      <selection pane="topRight" activeCell="FE14" sqref="FE14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</row>
    <row r="2" spans="1:277" x14ac:dyDescent="0.2">
      <c r="A2" t="s">
        <v>74</v>
      </c>
      <c r="B2" s="4" t="s">
        <v>75</v>
      </c>
      <c r="C2" s="5" t="s">
        <v>76</v>
      </c>
      <c r="D2" s="4" t="s">
        <v>77</v>
      </c>
      <c r="E2" s="5" t="s">
        <v>78</v>
      </c>
      <c r="F2" s="4" t="s">
        <v>79</v>
      </c>
      <c r="G2" s="5" t="s">
        <v>80</v>
      </c>
      <c r="H2" s="4" t="s">
        <v>81</v>
      </c>
      <c r="I2" s="5" t="s">
        <v>82</v>
      </c>
      <c r="J2" s="4" t="s">
        <v>83</v>
      </c>
      <c r="K2" s="5" t="s">
        <v>84</v>
      </c>
      <c r="L2" s="4" t="s">
        <v>85</v>
      </c>
      <c r="M2" s="5" t="s">
        <v>86</v>
      </c>
      <c r="N2" s="4" t="s">
        <v>87</v>
      </c>
      <c r="O2" s="5" t="s">
        <v>88</v>
      </c>
      <c r="P2" s="4" t="s">
        <v>89</v>
      </c>
      <c r="Q2" s="5" t="s">
        <v>90</v>
      </c>
      <c r="R2" s="4" t="s">
        <v>91</v>
      </c>
      <c r="S2" s="5" t="s">
        <v>92</v>
      </c>
      <c r="T2" s="4" t="s">
        <v>93</v>
      </c>
      <c r="U2" s="5" t="s">
        <v>94</v>
      </c>
      <c r="V2" s="4" t="s">
        <v>95</v>
      </c>
      <c r="W2" s="5" t="s">
        <v>96</v>
      </c>
      <c r="X2" s="4" t="s">
        <v>97</v>
      </c>
      <c r="Y2" s="5" t="s">
        <v>98</v>
      </c>
      <c r="Z2" s="4" t="s">
        <v>99</v>
      </c>
      <c r="AA2" s="5" t="s">
        <v>100</v>
      </c>
      <c r="AB2" s="4" t="s">
        <v>101</v>
      </c>
      <c r="AC2" s="5" t="s">
        <v>102</v>
      </c>
      <c r="AD2" s="4" t="s">
        <v>103</v>
      </c>
      <c r="AE2" s="5" t="s">
        <v>104</v>
      </c>
      <c r="AF2" s="4" t="s">
        <v>105</v>
      </c>
      <c r="AG2" s="5" t="s">
        <v>106</v>
      </c>
      <c r="AH2" s="4" t="s">
        <v>107</v>
      </c>
      <c r="AI2" s="5" t="s">
        <v>108</v>
      </c>
      <c r="AJ2" s="4" t="s">
        <v>109</v>
      </c>
      <c r="AK2" s="5" t="s">
        <v>110</v>
      </c>
      <c r="AL2" s="4" t="s">
        <v>111</v>
      </c>
      <c r="AM2" s="5" t="s">
        <v>112</v>
      </c>
      <c r="AN2" s="4" t="s">
        <v>113</v>
      </c>
      <c r="AO2" s="5" t="s">
        <v>114</v>
      </c>
      <c r="AP2" s="4" t="s">
        <v>115</v>
      </c>
      <c r="AQ2" s="5" t="s">
        <v>116</v>
      </c>
      <c r="AR2" s="4" t="s">
        <v>117</v>
      </c>
      <c r="AS2" s="5" t="s">
        <v>118</v>
      </c>
      <c r="AT2" s="4" t="s">
        <v>119</v>
      </c>
      <c r="AU2" s="5" t="s">
        <v>120</v>
      </c>
      <c r="AV2" s="4" t="s">
        <v>121</v>
      </c>
      <c r="AW2" s="5" t="s">
        <v>122</v>
      </c>
      <c r="AX2" s="4" t="s">
        <v>123</v>
      </c>
      <c r="AY2" s="5" t="s">
        <v>124</v>
      </c>
      <c r="AZ2" s="4" t="s">
        <v>125</v>
      </c>
      <c r="BA2" s="5" t="s">
        <v>126</v>
      </c>
      <c r="BB2" s="4" t="s">
        <v>127</v>
      </c>
      <c r="BC2" s="5" t="s">
        <v>128</v>
      </c>
      <c r="BD2" s="4" t="s">
        <v>129</v>
      </c>
      <c r="BE2" s="5" t="s">
        <v>130</v>
      </c>
      <c r="BF2" s="4" t="s">
        <v>131</v>
      </c>
      <c r="BG2" s="5" t="s">
        <v>132</v>
      </c>
      <c r="BH2" s="4" t="s">
        <v>133</v>
      </c>
      <c r="BI2" s="5" t="s">
        <v>134</v>
      </c>
      <c r="BJ2" s="4" t="s">
        <v>135</v>
      </c>
      <c r="BK2" s="5" t="s">
        <v>136</v>
      </c>
      <c r="BL2" s="4" t="s">
        <v>137</v>
      </c>
      <c r="BM2" s="5" t="s">
        <v>138</v>
      </c>
      <c r="BN2" s="4" t="s">
        <v>139</v>
      </c>
      <c r="BO2" s="5" t="s">
        <v>140</v>
      </c>
      <c r="BP2" s="4" t="s">
        <v>141</v>
      </c>
      <c r="BQ2" s="5" t="s">
        <v>142</v>
      </c>
      <c r="BR2" s="4" t="s">
        <v>143</v>
      </c>
      <c r="BS2" s="5" t="s">
        <v>144</v>
      </c>
      <c r="BT2" s="4" t="s">
        <v>145</v>
      </c>
      <c r="BU2" s="5" t="s">
        <v>146</v>
      </c>
      <c r="BV2" s="4" t="s">
        <v>147</v>
      </c>
      <c r="BW2" s="5" t="s">
        <v>148</v>
      </c>
      <c r="BX2" s="4" t="s">
        <v>149</v>
      </c>
      <c r="BY2" s="5" t="s">
        <v>150</v>
      </c>
      <c r="BZ2" s="4" t="s">
        <v>151</v>
      </c>
      <c r="CA2" s="5" t="s">
        <v>152</v>
      </c>
      <c r="CB2" s="4" t="s">
        <v>153</v>
      </c>
      <c r="CC2" s="5" t="s">
        <v>154</v>
      </c>
      <c r="CD2" s="4" t="s">
        <v>155</v>
      </c>
      <c r="CE2" s="5" t="s">
        <v>156</v>
      </c>
      <c r="CF2" s="4" t="s">
        <v>157</v>
      </c>
      <c r="CG2" s="5" t="s">
        <v>158</v>
      </c>
      <c r="CH2" s="4" t="s">
        <v>159</v>
      </c>
      <c r="CI2" s="5" t="s">
        <v>160</v>
      </c>
      <c r="CJ2" s="4" t="s">
        <v>161</v>
      </c>
      <c r="CK2" s="5" t="s">
        <v>162</v>
      </c>
      <c r="CL2" s="4" t="s">
        <v>163</v>
      </c>
      <c r="CM2" s="5" t="s">
        <v>164</v>
      </c>
      <c r="CN2" s="4" t="s">
        <v>165</v>
      </c>
      <c r="CO2" s="5" t="s">
        <v>166</v>
      </c>
      <c r="CP2" s="4" t="s">
        <v>167</v>
      </c>
      <c r="CQ2" s="5" t="s">
        <v>168</v>
      </c>
      <c r="CR2" s="4" t="s">
        <v>169</v>
      </c>
      <c r="CS2" s="5" t="s">
        <v>170</v>
      </c>
      <c r="CT2" s="4" t="s">
        <v>171</v>
      </c>
      <c r="CU2" s="5" t="s">
        <v>172</v>
      </c>
      <c r="CV2" s="4" t="s">
        <v>173</v>
      </c>
      <c r="CW2" s="5" t="s">
        <v>174</v>
      </c>
      <c r="CX2" s="4" t="s">
        <v>175</v>
      </c>
      <c r="CY2" s="5" t="s">
        <v>176</v>
      </c>
      <c r="CZ2" s="4" t="s">
        <v>177</v>
      </c>
      <c r="DA2" s="5" t="s">
        <v>178</v>
      </c>
      <c r="DB2" s="4" t="s">
        <v>179</v>
      </c>
      <c r="DC2" s="5" t="s">
        <v>180</v>
      </c>
      <c r="DD2" s="4" t="s">
        <v>181</v>
      </c>
      <c r="DE2" s="5" t="s">
        <v>182</v>
      </c>
      <c r="DF2" s="4" t="s">
        <v>183</v>
      </c>
      <c r="DG2" s="5" t="s">
        <v>184</v>
      </c>
      <c r="DH2" s="4" t="s">
        <v>185</v>
      </c>
      <c r="DI2" s="5" t="s">
        <v>186</v>
      </c>
      <c r="DJ2" s="4" t="s">
        <v>187</v>
      </c>
      <c r="DK2" s="5" t="s">
        <v>188</v>
      </c>
      <c r="DL2" s="4" t="s">
        <v>189</v>
      </c>
      <c r="DM2" s="5" t="s">
        <v>190</v>
      </c>
      <c r="DN2" s="4" t="s">
        <v>191</v>
      </c>
      <c r="DO2" s="5" t="s">
        <v>192</v>
      </c>
      <c r="DP2" s="4" t="s">
        <v>193</v>
      </c>
      <c r="DQ2" s="5" t="s">
        <v>194</v>
      </c>
      <c r="DR2" s="4" t="s">
        <v>195</v>
      </c>
      <c r="DS2" s="5" t="s">
        <v>196</v>
      </c>
      <c r="DT2" s="4" t="s">
        <v>197</v>
      </c>
      <c r="DU2" s="5" t="s">
        <v>198</v>
      </c>
      <c r="DV2" s="4" t="s">
        <v>199</v>
      </c>
      <c r="DW2" s="5" t="s">
        <v>200</v>
      </c>
      <c r="DX2" s="4" t="s">
        <v>201</v>
      </c>
      <c r="DY2" s="5" t="s">
        <v>202</v>
      </c>
      <c r="DZ2" s="4" t="s">
        <v>203</v>
      </c>
      <c r="EA2" s="5" t="s">
        <v>204</v>
      </c>
      <c r="EB2" s="4" t="s">
        <v>205</v>
      </c>
      <c r="EC2" s="5" t="s">
        <v>206</v>
      </c>
      <c r="ED2" s="4" t="s">
        <v>207</v>
      </c>
      <c r="EE2" s="5" t="s">
        <v>208</v>
      </c>
      <c r="EF2" s="4" t="s">
        <v>209</v>
      </c>
      <c r="EG2" s="5" t="s">
        <v>210</v>
      </c>
      <c r="EH2" s="4" t="s">
        <v>211</v>
      </c>
      <c r="EI2" s="5" t="s">
        <v>212</v>
      </c>
      <c r="EJ2" s="4" t="s">
        <v>213</v>
      </c>
      <c r="EK2" s="5" t="s">
        <v>214</v>
      </c>
      <c r="EL2" s="4" t="s">
        <v>215</v>
      </c>
      <c r="EM2" s="5" t="s">
        <v>216</v>
      </c>
      <c r="EN2" s="4" t="s">
        <v>217</v>
      </c>
      <c r="EO2" s="5" t="s">
        <v>218</v>
      </c>
      <c r="EP2" s="4" t="s">
        <v>219</v>
      </c>
      <c r="EQ2" s="5" t="s">
        <v>220</v>
      </c>
      <c r="ER2" s="4" t="s">
        <v>221</v>
      </c>
      <c r="ES2" s="5" t="s">
        <v>222</v>
      </c>
      <c r="ET2" s="39" t="s">
        <v>223</v>
      </c>
      <c r="EU2" s="43" t="s">
        <v>224</v>
      </c>
      <c r="EV2" s="50" t="s">
        <v>225</v>
      </c>
      <c r="EW2" s="43" t="s">
        <v>226</v>
      </c>
      <c r="EX2" s="39" t="s">
        <v>227</v>
      </c>
      <c r="EY2" s="43" t="s">
        <v>228</v>
      </c>
      <c r="EZ2" s="39" t="s">
        <v>229</v>
      </c>
      <c r="FA2" s="43" t="s">
        <v>230</v>
      </c>
      <c r="FB2" s="39" t="s">
        <v>231</v>
      </c>
      <c r="FC2" s="43" t="s">
        <v>232</v>
      </c>
      <c r="FD2" s="39" t="s">
        <v>233</v>
      </c>
      <c r="FE2" s="43" t="s">
        <v>234</v>
      </c>
      <c r="FF2" s="39" t="s">
        <v>930</v>
      </c>
      <c r="FG2" s="5" t="s">
        <v>235</v>
      </c>
      <c r="FH2" s="4" t="s">
        <v>235</v>
      </c>
      <c r="FI2" s="5" t="s">
        <v>235</v>
      </c>
      <c r="FJ2" s="4" t="s">
        <v>235</v>
      </c>
      <c r="FK2" s="5" t="s">
        <v>235</v>
      </c>
      <c r="FL2" s="4" t="s">
        <v>235</v>
      </c>
      <c r="FM2" s="5" t="s">
        <v>235</v>
      </c>
      <c r="FN2" s="4" t="s">
        <v>235</v>
      </c>
      <c r="FO2" s="5" t="s">
        <v>235</v>
      </c>
      <c r="FP2" s="4" t="s">
        <v>235</v>
      </c>
      <c r="FQ2" s="5" t="s">
        <v>235</v>
      </c>
      <c r="FR2" s="4" t="s">
        <v>235</v>
      </c>
      <c r="FS2" s="5" t="s">
        <v>235</v>
      </c>
      <c r="FT2" s="4" t="s">
        <v>235</v>
      </c>
      <c r="FU2" s="5" t="s">
        <v>235</v>
      </c>
      <c r="FV2" s="4" t="s">
        <v>235</v>
      </c>
      <c r="FW2" s="5" t="s">
        <v>235</v>
      </c>
      <c r="FX2" s="4" t="s">
        <v>235</v>
      </c>
      <c r="FY2" s="5" t="s">
        <v>235</v>
      </c>
      <c r="FZ2" s="4" t="s">
        <v>235</v>
      </c>
      <c r="GA2" s="5" t="s">
        <v>235</v>
      </c>
      <c r="GB2" s="4" t="s">
        <v>235</v>
      </c>
      <c r="GC2" s="5" t="s">
        <v>235</v>
      </c>
      <c r="GD2" s="4" t="s">
        <v>235</v>
      </c>
      <c r="GE2" s="5" t="s">
        <v>235</v>
      </c>
      <c r="GF2" s="4" t="s">
        <v>235</v>
      </c>
      <c r="GG2" s="5" t="s">
        <v>235</v>
      </c>
      <c r="GH2" s="4" t="s">
        <v>235</v>
      </c>
      <c r="GI2" s="5" t="s">
        <v>235</v>
      </c>
      <c r="GJ2" s="4" t="s">
        <v>235</v>
      </c>
      <c r="GK2" s="5" t="s">
        <v>235</v>
      </c>
      <c r="GL2" s="4" t="s">
        <v>235</v>
      </c>
      <c r="GM2" s="5" t="s">
        <v>235</v>
      </c>
      <c r="GN2" s="4" t="s">
        <v>235</v>
      </c>
      <c r="GO2" s="5" t="s">
        <v>235</v>
      </c>
      <c r="GP2" s="4" t="s">
        <v>235</v>
      </c>
      <c r="GQ2" s="5" t="s">
        <v>235</v>
      </c>
      <c r="GR2" s="4" t="s">
        <v>235</v>
      </c>
      <c r="GS2" s="5" t="s">
        <v>235</v>
      </c>
      <c r="GT2" s="4" t="s">
        <v>235</v>
      </c>
      <c r="GU2" s="5" t="s">
        <v>235</v>
      </c>
      <c r="GV2" s="4" t="s">
        <v>235</v>
      </c>
      <c r="GW2" s="5" t="s">
        <v>235</v>
      </c>
      <c r="GX2" s="4" t="s">
        <v>235</v>
      </c>
      <c r="GY2" s="5" t="s">
        <v>235</v>
      </c>
      <c r="GZ2" s="4" t="s">
        <v>235</v>
      </c>
      <c r="HA2" s="5" t="s">
        <v>235</v>
      </c>
      <c r="HB2" s="4" t="s">
        <v>235</v>
      </c>
      <c r="HC2" s="5" t="s">
        <v>235</v>
      </c>
      <c r="HD2" s="4" t="s">
        <v>235</v>
      </c>
      <c r="HE2" s="5" t="s">
        <v>235</v>
      </c>
      <c r="HF2" s="4" t="s">
        <v>235</v>
      </c>
      <c r="HG2" s="5" t="s">
        <v>235</v>
      </c>
      <c r="HH2" s="4" t="s">
        <v>235</v>
      </c>
      <c r="HI2" s="5" t="s">
        <v>235</v>
      </c>
      <c r="HJ2" s="4" t="s">
        <v>235</v>
      </c>
      <c r="HK2" s="5" t="s">
        <v>235</v>
      </c>
      <c r="HL2" s="4" t="s">
        <v>235</v>
      </c>
      <c r="HM2" s="5" t="s">
        <v>235</v>
      </c>
      <c r="HN2" s="4" t="s">
        <v>235</v>
      </c>
      <c r="HO2" s="5" t="s">
        <v>235</v>
      </c>
      <c r="HP2" s="4" t="s">
        <v>235</v>
      </c>
      <c r="HQ2" s="5" t="s">
        <v>235</v>
      </c>
      <c r="HR2" s="4" t="s">
        <v>235</v>
      </c>
      <c r="HS2" s="5" t="s">
        <v>235</v>
      </c>
      <c r="HT2" s="4" t="s">
        <v>235</v>
      </c>
      <c r="HU2" s="5" t="s">
        <v>235</v>
      </c>
      <c r="HV2" s="4" t="s">
        <v>235</v>
      </c>
      <c r="HW2" s="5" t="s">
        <v>235</v>
      </c>
      <c r="HX2" s="4" t="s">
        <v>235</v>
      </c>
      <c r="HY2" s="5" t="s">
        <v>235</v>
      </c>
      <c r="HZ2" s="4" t="s">
        <v>235</v>
      </c>
      <c r="IA2" s="5" t="s">
        <v>235</v>
      </c>
      <c r="IB2" s="4" t="s">
        <v>235</v>
      </c>
      <c r="IC2" s="5" t="s">
        <v>235</v>
      </c>
      <c r="ID2" s="4" t="s">
        <v>235</v>
      </c>
      <c r="IE2" s="5" t="s">
        <v>235</v>
      </c>
      <c r="IF2" s="4" t="s">
        <v>235</v>
      </c>
      <c r="IG2" s="5" t="s">
        <v>235</v>
      </c>
      <c r="IH2" s="4" t="s">
        <v>235</v>
      </c>
      <c r="II2" s="5" t="s">
        <v>235</v>
      </c>
      <c r="IJ2" s="4" t="s">
        <v>235</v>
      </c>
      <c r="IK2" s="5" t="s">
        <v>235</v>
      </c>
      <c r="IL2" s="4" t="s">
        <v>235</v>
      </c>
      <c r="IM2" s="5" t="s">
        <v>235</v>
      </c>
      <c r="IN2" s="4" t="s">
        <v>235</v>
      </c>
      <c r="IO2" s="5" t="s">
        <v>235</v>
      </c>
      <c r="IP2" s="4" t="s">
        <v>235</v>
      </c>
      <c r="IQ2" s="5" t="s">
        <v>235</v>
      </c>
      <c r="IR2" s="4" t="s">
        <v>235</v>
      </c>
      <c r="IS2" s="5" t="s">
        <v>235</v>
      </c>
      <c r="IT2" s="4" t="s">
        <v>235</v>
      </c>
      <c r="IU2" s="5" t="s">
        <v>235</v>
      </c>
      <c r="IV2" s="4" t="s">
        <v>235</v>
      </c>
      <c r="IW2" s="5" t="s">
        <v>235</v>
      </c>
      <c r="IX2" s="4" t="s">
        <v>235</v>
      </c>
      <c r="IY2" s="5" t="s">
        <v>235</v>
      </c>
      <c r="IZ2" s="4" t="s">
        <v>235</v>
      </c>
      <c r="JA2" s="5" t="s">
        <v>235</v>
      </c>
      <c r="JB2" s="4" t="s">
        <v>235</v>
      </c>
      <c r="JC2" s="5" t="s">
        <v>235</v>
      </c>
      <c r="JD2" s="4" t="s">
        <v>235</v>
      </c>
      <c r="JE2" s="5" t="s">
        <v>235</v>
      </c>
      <c r="JF2" s="4" t="s">
        <v>235</v>
      </c>
      <c r="JG2" s="5" t="s">
        <v>235</v>
      </c>
      <c r="JH2" s="4" t="s">
        <v>235</v>
      </c>
      <c r="JI2" s="5" t="s">
        <v>235</v>
      </c>
      <c r="JJ2" s="4" t="s">
        <v>235</v>
      </c>
      <c r="JK2" s="5" t="s">
        <v>235</v>
      </c>
      <c r="JL2" s="4" t="s">
        <v>235</v>
      </c>
      <c r="JM2" s="5" t="s">
        <v>235</v>
      </c>
      <c r="JN2" s="4" t="s">
        <v>235</v>
      </c>
      <c r="JO2" s="5" t="s">
        <v>235</v>
      </c>
      <c r="JP2" s="4" t="s">
        <v>235</v>
      </c>
      <c r="JQ2" s="5" t="s">
        <v>235</v>
      </c>
    </row>
    <row r="3" spans="1:277" x14ac:dyDescent="0.2">
      <c r="A3" t="s">
        <v>236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</row>
    <row r="4" spans="1:277" x14ac:dyDescent="0.2">
      <c r="A4" t="s">
        <v>237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</row>
    <row r="5" spans="1:277" x14ac:dyDescent="0.2">
      <c r="A5" t="s">
        <v>238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</row>
    <row r="6" spans="1:277" x14ac:dyDescent="0.2">
      <c r="A6" t="s">
        <v>239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</row>
    <row r="7" spans="1:277" x14ac:dyDescent="0.2">
      <c r="A7" t="s">
        <v>240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</row>
    <row r="8" spans="1:277" x14ac:dyDescent="0.2">
      <c r="A8" t="s">
        <v>241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</row>
    <row r="9" spans="1:277" x14ac:dyDescent="0.2">
      <c r="A9" t="s">
        <v>242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</row>
    <row r="10" spans="1:277" x14ac:dyDescent="0.2">
      <c r="A10" t="s">
        <v>243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</row>
    <row r="11" spans="1:277" x14ac:dyDescent="0.2">
      <c r="A11" t="s">
        <v>244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</row>
    <row r="12" spans="1:277" x14ac:dyDescent="0.2">
      <c r="A12" t="s">
        <v>245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</row>
    <row r="13" spans="1:277" x14ac:dyDescent="0.2">
      <c r="A13" t="s">
        <v>246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</row>
    <row r="14" spans="1:277" x14ac:dyDescent="0.2">
      <c r="A14" t="s">
        <v>247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872"/>
  <sheetViews>
    <sheetView topLeftCell="A1807" workbookViewId="0">
      <selection activeCell="B1819" sqref="A1819:B1840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0</v>
      </c>
      <c r="C1" s="41" t="s">
        <v>248</v>
      </c>
      <c r="D1" s="41" t="s">
        <v>249</v>
      </c>
      <c r="E1" s="41" t="s">
        <v>250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251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252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253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254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255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256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257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258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259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260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261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262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263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264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265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266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267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268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269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270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271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272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273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274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275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276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264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277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278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251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257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256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279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258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280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281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270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282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283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254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262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260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284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251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252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256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254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261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257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260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285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253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275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286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287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255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267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264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258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277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288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263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266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289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260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256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277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264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251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254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253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281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257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262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261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252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258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290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276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279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291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266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282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259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292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285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293</v>
      </c>
      <c r="D88" s="42">
        <f>VLOOKUP(Pag_Inicio_Corr_mas_casos[[#This Row],[Corregimiento]],Hoja3!$A$2:$D$676,4,0)</f>
        <v>40201</v>
      </c>
      <c r="E88">
        <v>10</v>
      </c>
      <c r="G88" t="s">
        <v>294</v>
      </c>
    </row>
    <row r="89" spans="1:7" x14ac:dyDescent="0.2">
      <c r="A89" s="40">
        <v>44000</v>
      </c>
      <c r="B89" s="22">
        <v>44000</v>
      </c>
      <c r="C89" t="s">
        <v>295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257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267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266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264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252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254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256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277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258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251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260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282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272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263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259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253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261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262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273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275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296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292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297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298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299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270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284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300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260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252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266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253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256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257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251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258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275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259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281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264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277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254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292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263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272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261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257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262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301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270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282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297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267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286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296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284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302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260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251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257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252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256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264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253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284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258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262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303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267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254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277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279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266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282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273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270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298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274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251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256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288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257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264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261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254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252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258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260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267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292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277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278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263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253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268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303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259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255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284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272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270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262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301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287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266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281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296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304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282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265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305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279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297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306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300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275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307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244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308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251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264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255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258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257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252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260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256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254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262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309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280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267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301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306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308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281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297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265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273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292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275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251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252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253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263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255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254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296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272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264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286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267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266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273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269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295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256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299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260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285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265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309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292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277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264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267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256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252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277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251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292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304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275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282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262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259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260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272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296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253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257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255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270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279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261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263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303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258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284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268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254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281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266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280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287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286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298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297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289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310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311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288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291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265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300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301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269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312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313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308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273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306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314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315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244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316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317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318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290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319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320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321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322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271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278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323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264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275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256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259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260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277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252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254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293</v>
      </c>
      <c r="D324" s="42">
        <f>VLOOKUP(Pag_Inicio_Corr_mas_casos[[#This Row],[Corregimiento]],Hoja3!$A$2:$D$676,4,0)</f>
        <v>40201</v>
      </c>
      <c r="E324">
        <v>25</v>
      </c>
      <c r="G324" t="s">
        <v>294</v>
      </c>
    </row>
    <row r="325" spans="1:7" x14ac:dyDescent="0.2">
      <c r="A325" s="40">
        <v>44008</v>
      </c>
      <c r="B325" s="22">
        <v>44008</v>
      </c>
      <c r="C325" t="s">
        <v>282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257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269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267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313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281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258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262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274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253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287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286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263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295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284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266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251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279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255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272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284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275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267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251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256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292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265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303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264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252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258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310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263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260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262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287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268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313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257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270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298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272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253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269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266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281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277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286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297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296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301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259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277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261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324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254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300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282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289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293</v>
      </c>
      <c r="D384" s="42">
        <f>VLOOKUP(Pag_Inicio_Corr_mas_casos[[#This Row],[Corregimiento]],Hoja3!$A$2:$D$676,4,0)</f>
        <v>40201</v>
      </c>
      <c r="E384">
        <v>16</v>
      </c>
      <c r="G384" t="s">
        <v>294</v>
      </c>
    </row>
    <row r="385" spans="1:5" x14ac:dyDescent="0.2">
      <c r="A385" s="40">
        <v>44009</v>
      </c>
      <c r="B385" s="22">
        <v>44009</v>
      </c>
      <c r="C385" s="26" t="s">
        <v>325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326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304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278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323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315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320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322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295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273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327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290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244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280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314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258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275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261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252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264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256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259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260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277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251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310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253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272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270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292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303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325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279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328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281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269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262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263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257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306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282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295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287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266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255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329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277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252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264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259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256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253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257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261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275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277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282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258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260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251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254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272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263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267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266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284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279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295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270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255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328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262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292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265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281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306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314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304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287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327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296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303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251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257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252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310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256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293</v>
      </c>
      <c r="D472" s="42">
        <f>VLOOKUP(Pag_Inicio_Corr_mas_casos[[#This Row],[Corregimiento]],Hoja3!$A$2:$D$676,4,0)</f>
        <v>40201</v>
      </c>
      <c r="E472">
        <v>21</v>
      </c>
      <c r="G472" t="s">
        <v>294</v>
      </c>
    </row>
    <row r="473" spans="1:7" x14ac:dyDescent="0.2">
      <c r="A473" s="40">
        <v>44012</v>
      </c>
      <c r="B473" s="22">
        <v>44012</v>
      </c>
      <c r="C473" t="s">
        <v>330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264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253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263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292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266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265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287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259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258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272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308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261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283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254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267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284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328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260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298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256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275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252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253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267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261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264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255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277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251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286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260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263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259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298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292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297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281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306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282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273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331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254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262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272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266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303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244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258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324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307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313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268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257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287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279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332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296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261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310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253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256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260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264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267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263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259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257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252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265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277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281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251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262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273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269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284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266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287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272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290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282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295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251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261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254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277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253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257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264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259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281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256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263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252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306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266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260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267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293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270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287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262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273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255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282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286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296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251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256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263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261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259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253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306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258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252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270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286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282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281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272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264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265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260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293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266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333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277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322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287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262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280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298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257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269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292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308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260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252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253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277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257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264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273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261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266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256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267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281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306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251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282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258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263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265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259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302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299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269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272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298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286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274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315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290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279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255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292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271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254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262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334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287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296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304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301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330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275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264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256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251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279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261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253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252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262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273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260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263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267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306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259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257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258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277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286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282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295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266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281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268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269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254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244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255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274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265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314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293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335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287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297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272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296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315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308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299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271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284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292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251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264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277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287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260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267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256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281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272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257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310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306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292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261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263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252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258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259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270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280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265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262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298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299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266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303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273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269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314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253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282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301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271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297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255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275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258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264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251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277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259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256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281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267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324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254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253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260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252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262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299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279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263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257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287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306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272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292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277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258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261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260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264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281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272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263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256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252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253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266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269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267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273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257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301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254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297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284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270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322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282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295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335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328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336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330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334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299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259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288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256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251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275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253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277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296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264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267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252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337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261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286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260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255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259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257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281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268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292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262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300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265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287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279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272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315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244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297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338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308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303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271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298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260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264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256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281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292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253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277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267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259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272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251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270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263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257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339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261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268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284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303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282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306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301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266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252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279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269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262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298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258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251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264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277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256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296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306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260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253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267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257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299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315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244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332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286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252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340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273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328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254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330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272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266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268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281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335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282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262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259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287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303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297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289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279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255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274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263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341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257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252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267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264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277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306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253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256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261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254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279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281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260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251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259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265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328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263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286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258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296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287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271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273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298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292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290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266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335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282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272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255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299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244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342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270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289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268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303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284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304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334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327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274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314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324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262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297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256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260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264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281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267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252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258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251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257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263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259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253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279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261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262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273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265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343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277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266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344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298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302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277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267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281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256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264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257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252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292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263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269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284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260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282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296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298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251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266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270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265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273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279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262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297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327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272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290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253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306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304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300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255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259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289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324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268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303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258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256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261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263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266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251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300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268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268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257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252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270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322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282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337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279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330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269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254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262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286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345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244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297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255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267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259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258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260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277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296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306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292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264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314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253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346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261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263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266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251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268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257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252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303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270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265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282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299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271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275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273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328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287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307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262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297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255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267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259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281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260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277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296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347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292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264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290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253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256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251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348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257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325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335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279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273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287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262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255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267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349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260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277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296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284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306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292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264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253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256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261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263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304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266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251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268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257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252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270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265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282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299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275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279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273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328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287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254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262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286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297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255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267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259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281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258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260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277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296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292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274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264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343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253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256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261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263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304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251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300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257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252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350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265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275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279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328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269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287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307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333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262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255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267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259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281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349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258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260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277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264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253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256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351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304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251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257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252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303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282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273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328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262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267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329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259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281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258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260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264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290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261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304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251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257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252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282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299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337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275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279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328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269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262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267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259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281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258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260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293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284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292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352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264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253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256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351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304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251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353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268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257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252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282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354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279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269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336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287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254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341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262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286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244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255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267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259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355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260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277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315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338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292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308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264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253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256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261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251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300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268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334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257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252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265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282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299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279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273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328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269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287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307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262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286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244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255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267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259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281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349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260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277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296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284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306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292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313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264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290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253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256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261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257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252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303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322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282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299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275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279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273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269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287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262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267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259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281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260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356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277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293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298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292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289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264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253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357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256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351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261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263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266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251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300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268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257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252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270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322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265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282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299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279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273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328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269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336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287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254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262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286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244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297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255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267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259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281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258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260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277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296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342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306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292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274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264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253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256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261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263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266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251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300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268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257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252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335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265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282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299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271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279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273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328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287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262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286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244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297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255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267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259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281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327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258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260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272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277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315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296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298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306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264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314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253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256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251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270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282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279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273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333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255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267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258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260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272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277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296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284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298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292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264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253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256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261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358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266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251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300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257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252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303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282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299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337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269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262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286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297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255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267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259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355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281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258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260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277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342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284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306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292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289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264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290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253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256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351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261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263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266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251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268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257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252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282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299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328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269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287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262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286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359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255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267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259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281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258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260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272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277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280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296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264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360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253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256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261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263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251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300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268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257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252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303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265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299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279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328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269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336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262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286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255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267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361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355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281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362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260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277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296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306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292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264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253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256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351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261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263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266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251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268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257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252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270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322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265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282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299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279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273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269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287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262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286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267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259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281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258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260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277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315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284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298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292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264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290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253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256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261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251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268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257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252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270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265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282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354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299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271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273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269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287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262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255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267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329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">
      <c r="A1521" s="40">
        <v>44045</v>
      </c>
      <c r="B1521" s="22">
        <v>44045</v>
      </c>
      <c r="C1521" t="s">
        <v>301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">
      <c r="A1522" s="40">
        <v>44045</v>
      </c>
      <c r="B1522" s="22">
        <v>44045</v>
      </c>
      <c r="C1522" t="s">
        <v>259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">
      <c r="A1523" s="40">
        <v>44045</v>
      </c>
      <c r="B1523" s="22">
        <v>44045</v>
      </c>
      <c r="C1523" t="s">
        <v>281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">
      <c r="A1524" s="40">
        <v>44045</v>
      </c>
      <c r="B1524" s="22">
        <v>44045</v>
      </c>
      <c r="C1524" t="s">
        <v>327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">
      <c r="A1525" s="40">
        <v>44045</v>
      </c>
      <c r="B1525" s="22">
        <v>44045</v>
      </c>
      <c r="C1525" t="s">
        <v>258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">
      <c r="A1526" s="40">
        <v>44045</v>
      </c>
      <c r="B1526" s="22">
        <v>44045</v>
      </c>
      <c r="C1526" t="s">
        <v>260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">
      <c r="A1527" s="40">
        <v>44045</v>
      </c>
      <c r="B1527" s="22">
        <v>44045</v>
      </c>
      <c r="C1527" t="s">
        <v>272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">
      <c r="A1528" s="40">
        <v>44045</v>
      </c>
      <c r="B1528" s="22">
        <v>44045</v>
      </c>
      <c r="C1528" t="s">
        <v>277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">
      <c r="A1529" s="40">
        <v>44045</v>
      </c>
      <c r="B1529" s="22">
        <v>44045</v>
      </c>
      <c r="C1529" t="s">
        <v>363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">
      <c r="A1530" s="40">
        <v>44045</v>
      </c>
      <c r="B1530" s="22">
        <v>44045</v>
      </c>
      <c r="C1530" t="s">
        <v>298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">
      <c r="A1531" s="40">
        <v>44045</v>
      </c>
      <c r="B1531" s="22">
        <v>44045</v>
      </c>
      <c r="C1531" t="s">
        <v>306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">
      <c r="A1532" s="40">
        <v>44045</v>
      </c>
      <c r="B1532" s="22">
        <v>44045</v>
      </c>
      <c r="C1532" t="s">
        <v>289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">
      <c r="A1533" s="40">
        <v>44045</v>
      </c>
      <c r="B1533" s="22">
        <v>44045</v>
      </c>
      <c r="C1533" t="s">
        <v>264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">
      <c r="A1534" s="40">
        <v>44045</v>
      </c>
      <c r="B1534" s="22">
        <v>44045</v>
      </c>
      <c r="C1534" t="s">
        <v>290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">
      <c r="A1535" s="40">
        <v>44045</v>
      </c>
      <c r="B1535" s="22">
        <v>44045</v>
      </c>
      <c r="C1535" t="s">
        <v>253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">
      <c r="A1536" s="40">
        <v>44046</v>
      </c>
      <c r="B1536" s="22">
        <v>44046</v>
      </c>
      <c r="C1536" t="s">
        <v>256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">
      <c r="A1537" s="40">
        <v>44046</v>
      </c>
      <c r="B1537" s="22">
        <v>44046</v>
      </c>
      <c r="C1537" t="s">
        <v>261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">
      <c r="A1538" s="40">
        <v>44046</v>
      </c>
      <c r="B1538" s="22">
        <v>44046</v>
      </c>
      <c r="C1538" t="s">
        <v>251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">
      <c r="A1539" s="40">
        <v>44046</v>
      </c>
      <c r="B1539" s="22">
        <v>44046</v>
      </c>
      <c r="C1539" t="s">
        <v>268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">
      <c r="A1540" s="40">
        <v>44046</v>
      </c>
      <c r="B1540" s="22">
        <v>44046</v>
      </c>
      <c r="C1540" t="s">
        <v>257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">
      <c r="A1541" s="40">
        <v>44046</v>
      </c>
      <c r="B1541" s="22">
        <v>44046</v>
      </c>
      <c r="C1541" t="s">
        <v>252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">
      <c r="A1542" s="40">
        <v>44046</v>
      </c>
      <c r="B1542" s="22">
        <v>44046</v>
      </c>
      <c r="C1542" t="s">
        <v>265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">
      <c r="A1543" s="40">
        <v>44046</v>
      </c>
      <c r="B1543" s="22">
        <v>44046</v>
      </c>
      <c r="C1543" t="s">
        <v>282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">
      <c r="A1544" s="40">
        <v>44046</v>
      </c>
      <c r="B1544" s="22">
        <v>44046</v>
      </c>
      <c r="C1544" t="s">
        <v>279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">
      <c r="A1545" s="40">
        <v>44046</v>
      </c>
      <c r="B1545" s="22">
        <v>44046</v>
      </c>
      <c r="C1545" t="s">
        <v>273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">
      <c r="A1546" s="40">
        <v>44046</v>
      </c>
      <c r="B1546" s="22">
        <v>44046</v>
      </c>
      <c r="C1546" t="s">
        <v>269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">
      <c r="A1547" s="40">
        <v>44046</v>
      </c>
      <c r="B1547" s="22">
        <v>44046</v>
      </c>
      <c r="C1547" t="s">
        <v>262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">
      <c r="A1548" s="40">
        <v>44046</v>
      </c>
      <c r="B1548" s="22">
        <v>44046</v>
      </c>
      <c r="C1548" t="s">
        <v>286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">
      <c r="A1549" s="40">
        <v>44046</v>
      </c>
      <c r="B1549" s="22">
        <v>44046</v>
      </c>
      <c r="C1549" t="s">
        <v>297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">
      <c r="A1550" s="40">
        <v>44046</v>
      </c>
      <c r="B1550" s="22">
        <v>44046</v>
      </c>
      <c r="C1550" t="s">
        <v>255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">
      <c r="A1551" s="40">
        <v>44046</v>
      </c>
      <c r="B1551" s="22">
        <v>44046</v>
      </c>
      <c r="C1551" t="s">
        <v>267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">
      <c r="A1552" s="40">
        <v>44046</v>
      </c>
      <c r="B1552" s="22">
        <v>44046</v>
      </c>
      <c r="C1552" t="s">
        <v>281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">
      <c r="A1553" s="40">
        <v>44046</v>
      </c>
      <c r="B1553" s="22">
        <v>44046</v>
      </c>
      <c r="C1553" t="s">
        <v>258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">
      <c r="A1554" s="40">
        <v>44046</v>
      </c>
      <c r="B1554" s="22">
        <v>44046</v>
      </c>
      <c r="C1554" t="s">
        <v>260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">
      <c r="A1555" s="40">
        <v>44046</v>
      </c>
      <c r="B1555" s="22">
        <v>44046</v>
      </c>
      <c r="C1555" t="s">
        <v>272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">
      <c r="A1556" s="40">
        <v>44046</v>
      </c>
      <c r="B1556" s="22">
        <v>44046</v>
      </c>
      <c r="C1556" t="s">
        <v>277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">
      <c r="A1557" s="40">
        <v>44046</v>
      </c>
      <c r="B1557" s="22">
        <v>44046</v>
      </c>
      <c r="C1557" t="s">
        <v>296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">
      <c r="A1558" s="40">
        <v>44046</v>
      </c>
      <c r="B1558" s="22">
        <v>44046</v>
      </c>
      <c r="C1558" t="s">
        <v>298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">
      <c r="A1559" s="40">
        <v>44046</v>
      </c>
      <c r="B1559" s="22">
        <v>44046</v>
      </c>
      <c r="C1559" t="s">
        <v>364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">
      <c r="A1560" s="40">
        <v>44046</v>
      </c>
      <c r="B1560" s="22">
        <v>44046</v>
      </c>
      <c r="C1560" t="s">
        <v>264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">
      <c r="A1561" s="40">
        <v>44046</v>
      </c>
      <c r="B1561" s="22">
        <v>44046</v>
      </c>
      <c r="C1561" t="s">
        <v>314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">
      <c r="A1562" s="40">
        <v>44046</v>
      </c>
      <c r="B1562" s="22">
        <v>44046</v>
      </c>
      <c r="C1562" t="s">
        <v>253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">
      <c r="A1563" s="40">
        <v>44047</v>
      </c>
      <c r="B1563" s="22">
        <v>44047</v>
      </c>
      <c r="C1563" t="s">
        <v>256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">
      <c r="A1564" s="40">
        <v>44047</v>
      </c>
      <c r="B1564" s="22">
        <v>44047</v>
      </c>
      <c r="C1564" t="s">
        <v>261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">
      <c r="A1565" s="40">
        <v>44047</v>
      </c>
      <c r="B1565" s="22">
        <v>44047</v>
      </c>
      <c r="C1565" t="s">
        <v>324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">
      <c r="A1566" s="40">
        <v>44047</v>
      </c>
      <c r="B1566" s="22">
        <v>44047</v>
      </c>
      <c r="C1566" t="s">
        <v>263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">
      <c r="A1567" s="40">
        <v>44047</v>
      </c>
      <c r="B1567" s="22">
        <v>44047</v>
      </c>
      <c r="C1567" t="s">
        <v>251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">
      <c r="A1568" s="40">
        <v>44047</v>
      </c>
      <c r="B1568" s="22">
        <v>44047</v>
      </c>
      <c r="C1568" t="s">
        <v>257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">
      <c r="A1569" s="40">
        <v>44047</v>
      </c>
      <c r="B1569" s="22">
        <v>44047</v>
      </c>
      <c r="C1569" t="s">
        <v>252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">
      <c r="A1570" s="40">
        <v>44047</v>
      </c>
      <c r="B1570" s="22">
        <v>44047</v>
      </c>
      <c r="C1570" t="s">
        <v>265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">
      <c r="A1571" s="40">
        <v>44047</v>
      </c>
      <c r="B1571" s="22">
        <v>44047</v>
      </c>
      <c r="C1571" t="s">
        <v>282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">
      <c r="A1572" s="40">
        <v>44047</v>
      </c>
      <c r="B1572" s="22">
        <v>44047</v>
      </c>
      <c r="C1572" t="s">
        <v>299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">
      <c r="A1573" s="40">
        <v>44047</v>
      </c>
      <c r="B1573" s="22">
        <v>44047</v>
      </c>
      <c r="C1573" t="s">
        <v>273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">
      <c r="A1574" s="40">
        <v>44047</v>
      </c>
      <c r="B1574" s="22">
        <v>44047</v>
      </c>
      <c r="C1574" t="s">
        <v>297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">
      <c r="A1575" s="40">
        <v>44047</v>
      </c>
      <c r="B1575" s="22">
        <v>44047</v>
      </c>
      <c r="C1575" t="s">
        <v>255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">
      <c r="A1576" s="40">
        <v>44047</v>
      </c>
      <c r="B1576" s="22">
        <v>44047</v>
      </c>
      <c r="C1576" t="s">
        <v>267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">
      <c r="A1577" s="40">
        <v>44047</v>
      </c>
      <c r="B1577" s="22">
        <v>44047</v>
      </c>
      <c r="C1577" t="s">
        <v>259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">
      <c r="A1578" s="40">
        <v>44047</v>
      </c>
      <c r="B1578" s="22">
        <v>44047</v>
      </c>
      <c r="C1578" t="s">
        <v>327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">
      <c r="A1579" s="40">
        <v>44047</v>
      </c>
      <c r="B1579" s="22">
        <v>44047</v>
      </c>
      <c r="C1579" t="s">
        <v>258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">
      <c r="A1580" s="40">
        <v>44047</v>
      </c>
      <c r="B1580" s="22">
        <v>44047</v>
      </c>
      <c r="C1580" t="s">
        <v>260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">
      <c r="A1581" s="40">
        <v>44047</v>
      </c>
      <c r="B1581" s="22">
        <v>44047</v>
      </c>
      <c r="C1581" t="s">
        <v>272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">
      <c r="A1582" s="40">
        <v>44047</v>
      </c>
      <c r="B1582" s="22">
        <v>44047</v>
      </c>
      <c r="C1582" t="s">
        <v>280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">
      <c r="A1583" s="40">
        <v>44047</v>
      </c>
      <c r="B1583" s="22">
        <v>44047</v>
      </c>
      <c r="C1583" t="s">
        <v>365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">
      <c r="A1584" s="40">
        <v>44047</v>
      </c>
      <c r="B1584" s="22">
        <v>44047</v>
      </c>
      <c r="C1584" t="s">
        <v>298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">
      <c r="A1585" s="40">
        <v>44047</v>
      </c>
      <c r="B1585" s="22">
        <v>44047</v>
      </c>
      <c r="C1585" t="s">
        <v>292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">
      <c r="A1586" s="40">
        <v>44047</v>
      </c>
      <c r="B1586" s="22">
        <v>44047</v>
      </c>
      <c r="C1586" t="s">
        <v>289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">
      <c r="A1587" s="40">
        <v>44047</v>
      </c>
      <c r="B1587" s="22">
        <v>44047</v>
      </c>
      <c r="C1587" t="s">
        <v>308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">
      <c r="A1588" s="40">
        <v>44047</v>
      </c>
      <c r="B1588" s="22">
        <v>44047</v>
      </c>
      <c r="C1588" t="s">
        <v>264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">
      <c r="A1589" s="40">
        <v>44047</v>
      </c>
      <c r="B1589" s="22">
        <v>44047</v>
      </c>
      <c r="C1589" t="s">
        <v>253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">
      <c r="A1590" s="40">
        <v>44048</v>
      </c>
      <c r="B1590" s="22">
        <v>44048</v>
      </c>
      <c r="C1590" t="s">
        <v>256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">
      <c r="A1591" s="40">
        <v>44048</v>
      </c>
      <c r="B1591" s="22">
        <v>44048</v>
      </c>
      <c r="C1591" t="s">
        <v>261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">
      <c r="A1592" s="40">
        <v>44048</v>
      </c>
      <c r="B1592" s="22">
        <v>44048</v>
      </c>
      <c r="C1592" t="s">
        <v>251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">
      <c r="A1593" s="40">
        <v>44048</v>
      </c>
      <c r="B1593" s="22">
        <v>44048</v>
      </c>
      <c r="C1593" t="s">
        <v>300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">
      <c r="A1594" s="40">
        <v>44048</v>
      </c>
      <c r="B1594" s="22">
        <v>44048</v>
      </c>
      <c r="C1594" t="s">
        <v>257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">
      <c r="A1595" s="40">
        <v>44048</v>
      </c>
      <c r="B1595" s="22">
        <v>44048</v>
      </c>
      <c r="C1595" t="s">
        <v>252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">
      <c r="A1596" s="40">
        <v>44048</v>
      </c>
      <c r="B1596" s="22">
        <v>44048</v>
      </c>
      <c r="C1596" t="s">
        <v>265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">
      <c r="A1597" s="40">
        <v>44048</v>
      </c>
      <c r="B1597" s="22">
        <v>44048</v>
      </c>
      <c r="C1597" t="s">
        <v>282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">
      <c r="A1598" s="40">
        <v>44048</v>
      </c>
      <c r="B1598" s="22">
        <v>44048</v>
      </c>
      <c r="C1598" t="s">
        <v>299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">
      <c r="A1599" s="40">
        <v>44048</v>
      </c>
      <c r="B1599" s="22">
        <v>44048</v>
      </c>
      <c r="C1599" t="s">
        <v>279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">
      <c r="A1600" s="40">
        <v>44048</v>
      </c>
      <c r="B1600" s="22">
        <v>44048</v>
      </c>
      <c r="C1600" t="s">
        <v>273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">
      <c r="A1601" s="40">
        <v>44048</v>
      </c>
      <c r="B1601" s="22">
        <v>44048</v>
      </c>
      <c r="C1601" t="s">
        <v>262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">
      <c r="A1602" s="40">
        <v>44048</v>
      </c>
      <c r="B1602" s="22">
        <v>44048</v>
      </c>
      <c r="C1602" t="s">
        <v>286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">
      <c r="A1603" s="40">
        <v>44048</v>
      </c>
      <c r="B1603" s="22">
        <v>44048</v>
      </c>
      <c r="C1603" t="s">
        <v>255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">
      <c r="A1604" s="40">
        <v>44048</v>
      </c>
      <c r="B1604" s="22">
        <v>44048</v>
      </c>
      <c r="C1604" t="s">
        <v>267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">
      <c r="A1605" s="40">
        <v>44048</v>
      </c>
      <c r="B1605" s="22">
        <v>44048</v>
      </c>
      <c r="C1605" t="s">
        <v>281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">
      <c r="A1606" s="40">
        <v>44048</v>
      </c>
      <c r="B1606" s="22">
        <v>44048</v>
      </c>
      <c r="C1606" t="s">
        <v>258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">
      <c r="A1607" s="40">
        <v>44048</v>
      </c>
      <c r="B1607" s="22">
        <v>44048</v>
      </c>
      <c r="C1607" t="s">
        <v>260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">
      <c r="A1608" s="40">
        <v>44048</v>
      </c>
      <c r="B1608" s="22">
        <v>44048</v>
      </c>
      <c r="C1608" t="s">
        <v>296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">
      <c r="A1609" s="40">
        <v>44048</v>
      </c>
      <c r="B1609" s="22">
        <v>44048</v>
      </c>
      <c r="C1609" t="s">
        <v>306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">
      <c r="A1610" s="40">
        <v>44048</v>
      </c>
      <c r="B1610" s="22">
        <v>44048</v>
      </c>
      <c r="C1610" t="s">
        <v>308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">
      <c r="A1611" s="40">
        <v>44048</v>
      </c>
      <c r="B1611" s="22">
        <v>44048</v>
      </c>
      <c r="C1611" t="s">
        <v>264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">
      <c r="A1612" s="40">
        <v>44048</v>
      </c>
      <c r="B1612" s="22">
        <v>44048</v>
      </c>
      <c r="C1612" t="s">
        <v>253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">
      <c r="A1613" s="40">
        <v>44049</v>
      </c>
      <c r="B1613" s="22">
        <v>44049</v>
      </c>
      <c r="C1613" t="s">
        <v>320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">
      <c r="A1614" s="40">
        <v>44049</v>
      </c>
      <c r="B1614" s="22">
        <v>44049</v>
      </c>
      <c r="C1614" t="s">
        <v>322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">
      <c r="A1615" s="40">
        <v>44049</v>
      </c>
      <c r="B1615" s="22">
        <v>44049</v>
      </c>
      <c r="C1615" t="s">
        <v>253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">
      <c r="A1616" s="40">
        <v>44049</v>
      </c>
      <c r="B1616" s="22">
        <v>44049</v>
      </c>
      <c r="C1616" t="s">
        <v>269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">
      <c r="A1617" s="40">
        <v>44049</v>
      </c>
      <c r="B1617" s="22">
        <v>44049</v>
      </c>
      <c r="C1617" t="s">
        <v>251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">
      <c r="A1618" s="40">
        <v>44049</v>
      </c>
      <c r="B1618" s="22">
        <v>44049</v>
      </c>
      <c r="C1618" t="s">
        <v>299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">
      <c r="A1619" s="40">
        <v>44049</v>
      </c>
      <c r="B1619" s="22">
        <v>44049</v>
      </c>
      <c r="C1619" t="s">
        <v>264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">
      <c r="A1620" s="40">
        <v>44049</v>
      </c>
      <c r="B1620" s="22">
        <v>44049</v>
      </c>
      <c r="C1620" t="s">
        <v>261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">
      <c r="A1621" s="40">
        <v>44049</v>
      </c>
      <c r="B1621" s="22">
        <v>44049</v>
      </c>
      <c r="C1621" t="s">
        <v>260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">
      <c r="A1622" s="40">
        <v>44049</v>
      </c>
      <c r="B1622" s="22">
        <v>44049</v>
      </c>
      <c r="C1622" t="s">
        <v>257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">
      <c r="A1623" s="40">
        <v>44049</v>
      </c>
      <c r="B1623" s="22">
        <v>44049</v>
      </c>
      <c r="C1623" t="s">
        <v>300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">
      <c r="A1624" s="40">
        <v>44049</v>
      </c>
      <c r="B1624" s="22">
        <v>44049</v>
      </c>
      <c r="C1624" t="s">
        <v>277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">
      <c r="A1625" s="40">
        <v>44049</v>
      </c>
      <c r="B1625" s="22">
        <v>44049</v>
      </c>
      <c r="C1625" t="s">
        <v>281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">
      <c r="A1626" s="40">
        <v>44049</v>
      </c>
      <c r="B1626" s="22">
        <v>44049</v>
      </c>
      <c r="C1626" t="s">
        <v>286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">
      <c r="A1627" s="40">
        <v>44049</v>
      </c>
      <c r="B1627" s="22">
        <v>44049</v>
      </c>
      <c r="C1627" t="s">
        <v>259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">
      <c r="A1628" s="40">
        <v>44049</v>
      </c>
      <c r="B1628" s="22">
        <v>44049</v>
      </c>
      <c r="C1628" t="s">
        <v>355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">
      <c r="A1629" s="40">
        <v>44049</v>
      </c>
      <c r="B1629" s="22">
        <v>44049</v>
      </c>
      <c r="C1629" t="s">
        <v>256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">
      <c r="A1630" s="40">
        <v>44049</v>
      </c>
      <c r="B1630" s="22">
        <v>44049</v>
      </c>
      <c r="C1630" t="s">
        <v>258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">
      <c r="A1631" s="40">
        <v>44049</v>
      </c>
      <c r="B1631" s="22">
        <v>44049</v>
      </c>
      <c r="C1631" t="s">
        <v>263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">
      <c r="A1632" s="40">
        <v>44049</v>
      </c>
      <c r="B1632" s="22">
        <v>44049</v>
      </c>
      <c r="C1632" t="s">
        <v>268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">
      <c r="A1633" s="40">
        <v>44049</v>
      </c>
      <c r="B1633" s="22">
        <v>44049</v>
      </c>
      <c r="C1633" t="s">
        <v>277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">
      <c r="A1634" s="40">
        <v>44049</v>
      </c>
      <c r="B1634" s="22">
        <v>44049</v>
      </c>
      <c r="C1634" t="s">
        <v>296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">
      <c r="A1635" s="40">
        <v>44049</v>
      </c>
      <c r="B1635" s="22">
        <v>44049</v>
      </c>
      <c r="C1635" t="s">
        <v>307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">
      <c r="A1636" s="40">
        <v>44049</v>
      </c>
      <c r="B1636" s="22">
        <v>44049</v>
      </c>
      <c r="C1636" t="s">
        <v>272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">
      <c r="A1637" s="40">
        <v>44049</v>
      </c>
      <c r="B1637" s="22">
        <v>44049</v>
      </c>
      <c r="C1637" t="s">
        <v>314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">
      <c r="A1638" s="40">
        <v>44049</v>
      </c>
      <c r="B1638" s="22">
        <v>44049</v>
      </c>
      <c r="C1638" t="s">
        <v>252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">
      <c r="A1639" s="40">
        <v>44049</v>
      </c>
      <c r="B1639" s="22">
        <v>44049</v>
      </c>
      <c r="C1639" t="s">
        <v>349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">
      <c r="A1640" s="40">
        <v>44049</v>
      </c>
      <c r="B1640" s="22">
        <v>44049</v>
      </c>
      <c r="C1640" t="s">
        <v>298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">
      <c r="A1641" s="40">
        <v>44049</v>
      </c>
      <c r="B1641" s="22">
        <v>44049</v>
      </c>
      <c r="C1641" t="s">
        <v>335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">
      <c r="A1642" s="40">
        <v>44049</v>
      </c>
      <c r="B1642" s="22">
        <v>44049</v>
      </c>
      <c r="C1642" t="s">
        <v>273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">
      <c r="A1643" s="40">
        <v>44049</v>
      </c>
      <c r="B1643" s="22">
        <v>44049</v>
      </c>
      <c r="C1643" t="s">
        <v>267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">
      <c r="A1644" s="40">
        <v>44049</v>
      </c>
      <c r="B1644" s="22">
        <v>44049</v>
      </c>
      <c r="C1644" t="s">
        <v>293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">
      <c r="A1645" s="40">
        <v>44049</v>
      </c>
      <c r="B1645" s="22">
        <v>44049</v>
      </c>
      <c r="C1645" t="s">
        <v>284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">
      <c r="A1646" s="40">
        <v>44049</v>
      </c>
      <c r="B1646" s="22">
        <v>44049</v>
      </c>
      <c r="C1646" t="s">
        <v>357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">
      <c r="A1647" s="40">
        <v>44050</v>
      </c>
      <c r="B1647" s="22">
        <v>44050</v>
      </c>
      <c r="C1647" t="s">
        <v>277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">
      <c r="A1648" s="40">
        <v>44050</v>
      </c>
      <c r="B1648" s="22">
        <v>44050</v>
      </c>
      <c r="C1648" t="s">
        <v>256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">
      <c r="A1649" s="40">
        <v>44050</v>
      </c>
      <c r="B1649" s="22">
        <v>44050</v>
      </c>
      <c r="C1649" t="s">
        <v>251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">
      <c r="A1650" s="40">
        <v>44050</v>
      </c>
      <c r="B1650" s="22">
        <v>44050</v>
      </c>
      <c r="C1650" t="s">
        <v>281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">
      <c r="A1651" s="40">
        <v>44050</v>
      </c>
      <c r="B1651" s="22">
        <v>44050</v>
      </c>
      <c r="C1651" t="s">
        <v>253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">
      <c r="A1652" s="40">
        <v>44050</v>
      </c>
      <c r="B1652" s="22">
        <v>44050</v>
      </c>
      <c r="C1652" t="s">
        <v>257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">
      <c r="A1653" s="40">
        <v>44050</v>
      </c>
      <c r="B1653" s="22">
        <v>44050</v>
      </c>
      <c r="C1653" t="s">
        <v>269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">
      <c r="A1654" s="40">
        <v>44050</v>
      </c>
      <c r="B1654" s="22">
        <v>44050</v>
      </c>
      <c r="C1654" t="s">
        <v>351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">
      <c r="A1655" s="40">
        <v>44050</v>
      </c>
      <c r="B1655" s="22">
        <v>44050</v>
      </c>
      <c r="C1655" t="s">
        <v>343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">
      <c r="A1656" s="40">
        <v>44050</v>
      </c>
      <c r="B1656" s="22">
        <v>44050</v>
      </c>
      <c r="C1656" t="s">
        <v>265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">
      <c r="A1657" s="40">
        <v>44050</v>
      </c>
      <c r="B1657" s="22">
        <v>44050</v>
      </c>
      <c r="C1657" t="s">
        <v>286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">
      <c r="A1658" s="40">
        <v>44050</v>
      </c>
      <c r="B1658" s="22">
        <v>44050</v>
      </c>
      <c r="C1658" t="s">
        <v>260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">
      <c r="A1659" s="40">
        <v>44050</v>
      </c>
      <c r="B1659" s="22">
        <v>44050</v>
      </c>
      <c r="C1659" t="s">
        <v>252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">
      <c r="A1660" s="40">
        <v>44050</v>
      </c>
      <c r="B1660" s="22">
        <v>44050</v>
      </c>
      <c r="C1660" t="s">
        <v>259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">
      <c r="A1661" s="40">
        <v>44050</v>
      </c>
      <c r="B1661" s="22">
        <v>44050</v>
      </c>
      <c r="C1661" t="s">
        <v>264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">
      <c r="A1662" s="40">
        <v>44050</v>
      </c>
      <c r="B1662" s="22">
        <v>44050</v>
      </c>
      <c r="C1662" t="s">
        <v>268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">
      <c r="A1663" s="40">
        <v>44050</v>
      </c>
      <c r="B1663" s="22">
        <v>44050</v>
      </c>
      <c r="C1663" t="s">
        <v>270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">
      <c r="A1664" s="40">
        <v>44050</v>
      </c>
      <c r="B1664" s="22">
        <v>44050</v>
      </c>
      <c r="C1664" t="s">
        <v>255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">
      <c r="A1665" s="40">
        <v>44050</v>
      </c>
      <c r="B1665" s="22">
        <v>44050</v>
      </c>
      <c r="C1665" t="s">
        <v>290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">
      <c r="A1666" s="40">
        <v>44050</v>
      </c>
      <c r="B1666" s="22">
        <v>44050</v>
      </c>
      <c r="C1666" t="s">
        <v>314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">
      <c r="A1667" s="40">
        <v>44050</v>
      </c>
      <c r="B1667" s="22">
        <v>44050</v>
      </c>
      <c r="C1667" t="s">
        <v>293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">
      <c r="A1668" s="40">
        <v>44050</v>
      </c>
      <c r="B1668" s="22">
        <v>44050</v>
      </c>
      <c r="C1668" t="s">
        <v>288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">
      <c r="A1669" s="40">
        <v>44050</v>
      </c>
      <c r="B1669" s="22">
        <v>44050</v>
      </c>
      <c r="C1669" t="s">
        <v>263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">
      <c r="A1670" s="40">
        <v>44050</v>
      </c>
      <c r="B1670" s="22">
        <v>44050</v>
      </c>
      <c r="C1670" t="s">
        <v>266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">
      <c r="A1671" s="40">
        <v>44050</v>
      </c>
      <c r="B1671" s="22">
        <v>44050</v>
      </c>
      <c r="C1671" t="s">
        <v>303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">
      <c r="A1672" s="40">
        <v>44050</v>
      </c>
      <c r="B1672" s="22">
        <v>44050</v>
      </c>
      <c r="C1672" t="s">
        <v>308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">
      <c r="A1673" s="40">
        <v>44050</v>
      </c>
      <c r="B1673" s="22">
        <v>44050</v>
      </c>
      <c r="C1673" t="s">
        <v>324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">
      <c r="A1674" s="40">
        <v>44050</v>
      </c>
      <c r="B1674" s="22">
        <v>44050</v>
      </c>
      <c r="C1674" t="s">
        <v>366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">
      <c r="A1675" s="40">
        <v>44051</v>
      </c>
      <c r="B1675" s="22">
        <v>44051</v>
      </c>
      <c r="C1675" t="s">
        <v>264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">
      <c r="A1676" s="40">
        <v>44051</v>
      </c>
      <c r="B1676" s="22">
        <v>44051</v>
      </c>
      <c r="C1676" t="s">
        <v>252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">
      <c r="A1677" s="40">
        <v>44051</v>
      </c>
      <c r="B1677" s="22">
        <v>44051</v>
      </c>
      <c r="C1677" t="s">
        <v>263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">
      <c r="A1678" s="40">
        <v>44051</v>
      </c>
      <c r="B1678" s="22">
        <v>44051</v>
      </c>
      <c r="C1678" t="s">
        <v>277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">
      <c r="A1679" s="40">
        <v>44051</v>
      </c>
      <c r="B1679" s="22">
        <v>44051</v>
      </c>
      <c r="C1679" t="s">
        <v>253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">
      <c r="A1680" s="40">
        <v>44051</v>
      </c>
      <c r="B1680" s="22">
        <v>44051</v>
      </c>
      <c r="C1680" t="s">
        <v>258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">
      <c r="A1681" s="40">
        <v>44051</v>
      </c>
      <c r="B1681" s="22">
        <v>44051</v>
      </c>
      <c r="C1681" t="s">
        <v>260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">
      <c r="A1682" s="40">
        <v>44051</v>
      </c>
      <c r="B1682" s="22">
        <v>44051</v>
      </c>
      <c r="C1682" t="s">
        <v>272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">
      <c r="A1683" s="40">
        <v>44051</v>
      </c>
      <c r="B1683" s="22">
        <v>44051</v>
      </c>
      <c r="C1683" t="s">
        <v>256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">
      <c r="A1684" s="40">
        <v>44051</v>
      </c>
      <c r="B1684" s="22">
        <v>44051</v>
      </c>
      <c r="C1684" t="s">
        <v>290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">
      <c r="A1685" s="40">
        <v>44051</v>
      </c>
      <c r="B1685" s="22">
        <v>44051</v>
      </c>
      <c r="C1685" t="s">
        <v>300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">
      <c r="A1686" s="40">
        <v>44051</v>
      </c>
      <c r="B1686" s="22">
        <v>44051</v>
      </c>
      <c r="C1686" t="s">
        <v>267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">
      <c r="A1687" s="40">
        <v>44051</v>
      </c>
      <c r="B1687" s="22">
        <v>44051</v>
      </c>
      <c r="C1687" t="s">
        <v>269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">
      <c r="A1688" s="40">
        <v>44051</v>
      </c>
      <c r="B1688" s="22">
        <v>44051</v>
      </c>
      <c r="C1688" t="s">
        <v>314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">
      <c r="A1689" s="40">
        <v>44051</v>
      </c>
      <c r="B1689" s="22">
        <v>44051</v>
      </c>
      <c r="C1689" t="s">
        <v>351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">
      <c r="A1690" s="40">
        <v>44051</v>
      </c>
      <c r="B1690" s="22">
        <v>44051</v>
      </c>
      <c r="C1690" t="s">
        <v>257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">
      <c r="A1691" s="40">
        <v>44051</v>
      </c>
      <c r="B1691" s="22">
        <v>44051</v>
      </c>
      <c r="C1691" t="s">
        <v>261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">
      <c r="A1692" s="40">
        <v>44051</v>
      </c>
      <c r="B1692" s="22">
        <v>44051</v>
      </c>
      <c r="C1692" t="s">
        <v>297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">
      <c r="A1693" s="40">
        <v>44051</v>
      </c>
      <c r="B1693" s="22">
        <v>44051</v>
      </c>
      <c r="C1693" t="s">
        <v>281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">
      <c r="A1694" s="40">
        <v>44051</v>
      </c>
      <c r="B1694" s="22">
        <v>44051</v>
      </c>
      <c r="C1694" t="s">
        <v>362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">
      <c r="A1695" s="40">
        <v>44051</v>
      </c>
      <c r="B1695" s="22">
        <v>44051</v>
      </c>
      <c r="C1695" t="s">
        <v>292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">
      <c r="A1696" s="40">
        <v>44051</v>
      </c>
      <c r="B1696" s="22">
        <v>44051</v>
      </c>
      <c r="C1696" t="s">
        <v>354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">
      <c r="A1697" s="40">
        <v>44051</v>
      </c>
      <c r="B1697" s="22">
        <v>44051</v>
      </c>
      <c r="C1697" t="s">
        <v>277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">
      <c r="A1698" s="40">
        <v>44051</v>
      </c>
      <c r="B1698" s="22">
        <v>44051</v>
      </c>
      <c r="C1698" t="s">
        <v>298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">
      <c r="A1699" s="40">
        <v>44052</v>
      </c>
      <c r="B1699" s="22">
        <v>44052</v>
      </c>
      <c r="C1699" t="s">
        <v>256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">
      <c r="A1700" s="40">
        <v>44052</v>
      </c>
      <c r="B1700" s="22">
        <v>44052</v>
      </c>
      <c r="C1700" t="s">
        <v>251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">
      <c r="A1701" s="40">
        <v>44052</v>
      </c>
      <c r="B1701" s="22">
        <v>44052</v>
      </c>
      <c r="C1701" t="s">
        <v>264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">
      <c r="A1702" s="40">
        <v>44052</v>
      </c>
      <c r="B1702" s="22">
        <v>44052</v>
      </c>
      <c r="C1702" t="s">
        <v>277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">
      <c r="A1703" s="40">
        <v>44052</v>
      </c>
      <c r="B1703" s="22">
        <v>44052</v>
      </c>
      <c r="C1703" t="s">
        <v>253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">
      <c r="A1704" s="40">
        <v>44052</v>
      </c>
      <c r="B1704" s="22">
        <v>44052</v>
      </c>
      <c r="C1704" t="s">
        <v>265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">
      <c r="A1705" s="40">
        <v>44052</v>
      </c>
      <c r="B1705" s="22">
        <v>44052</v>
      </c>
      <c r="C1705" t="s">
        <v>281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">
      <c r="A1706" s="40">
        <v>44052</v>
      </c>
      <c r="B1706" s="22">
        <v>44052</v>
      </c>
      <c r="C1706" t="s">
        <v>269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">
      <c r="A1707" s="40">
        <v>44052</v>
      </c>
      <c r="B1707" s="22">
        <v>44052</v>
      </c>
      <c r="C1707" t="s">
        <v>260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">
      <c r="A1708" s="40">
        <v>44052</v>
      </c>
      <c r="B1708" s="22">
        <v>44052</v>
      </c>
      <c r="C1708" t="s">
        <v>282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">
      <c r="A1709" s="40">
        <v>44052</v>
      </c>
      <c r="B1709" s="22">
        <v>44052</v>
      </c>
      <c r="C1709" t="s">
        <v>300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">
      <c r="A1710" s="40">
        <v>44052</v>
      </c>
      <c r="B1710" s="22">
        <v>44052</v>
      </c>
      <c r="C1710" t="s">
        <v>252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">
      <c r="A1711" s="40">
        <v>44052</v>
      </c>
      <c r="B1711" s="22">
        <v>44052</v>
      </c>
      <c r="C1711" t="s">
        <v>258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">
      <c r="A1712" s="40">
        <v>44053</v>
      </c>
      <c r="B1712" s="22">
        <v>44053</v>
      </c>
      <c r="C1712" t="s">
        <v>261</v>
      </c>
      <c r="D1712" s="42">
        <f>VLOOKUP(Pag_Inicio_Corr_mas_casos[[#This Row],[Corregimiento]],Hoja3!$A$2:$D$676,4,0)</f>
        <v>80822</v>
      </c>
      <c r="E1712">
        <v>32</v>
      </c>
    </row>
    <row r="1713" spans="1:5" x14ac:dyDescent="0.2">
      <c r="A1713" s="40">
        <v>44053</v>
      </c>
      <c r="B1713" s="22">
        <v>44053</v>
      </c>
      <c r="C1713" t="s">
        <v>260</v>
      </c>
      <c r="D1713" s="42">
        <f>VLOOKUP(Pag_Inicio_Corr_mas_casos[[#This Row],[Corregimiento]],Hoja3!$A$2:$D$676,4,0)</f>
        <v>80817</v>
      </c>
      <c r="E1713">
        <v>30</v>
      </c>
    </row>
    <row r="1714" spans="1:5" x14ac:dyDescent="0.2">
      <c r="A1714" s="40">
        <v>44053</v>
      </c>
      <c r="B1714" s="22">
        <v>44053</v>
      </c>
      <c r="C1714" t="s">
        <v>277</v>
      </c>
      <c r="D1714" s="42">
        <f>VLOOKUP(Pag_Inicio_Corr_mas_casos[[#This Row],[Corregimiento]],Hoja3!$A$2:$D$676,4,0)</f>
        <v>80813</v>
      </c>
      <c r="E1714">
        <v>29</v>
      </c>
    </row>
    <row r="1715" spans="1:5" x14ac:dyDescent="0.2">
      <c r="A1715" s="40">
        <v>44053</v>
      </c>
      <c r="B1715" s="22">
        <v>44053</v>
      </c>
      <c r="C1715" t="s">
        <v>264</v>
      </c>
      <c r="D1715" s="42">
        <f>VLOOKUP(Pag_Inicio_Corr_mas_casos[[#This Row],[Corregimiento]],Hoja3!$A$2:$D$676,4,0)</f>
        <v>80819</v>
      </c>
      <c r="E1715">
        <v>27</v>
      </c>
    </row>
    <row r="1716" spans="1:5" x14ac:dyDescent="0.2">
      <c r="A1716" s="40">
        <v>44053</v>
      </c>
      <c r="B1716" s="22">
        <v>44053</v>
      </c>
      <c r="C1716" t="s">
        <v>257</v>
      </c>
      <c r="D1716" s="42">
        <f>VLOOKUP(Pag_Inicio_Corr_mas_casos[[#This Row],[Corregimiento]],Hoja3!$A$2:$D$676,4,0)</f>
        <v>81007</v>
      </c>
      <c r="E1716">
        <v>24</v>
      </c>
    </row>
    <row r="1717" spans="1:5" x14ac:dyDescent="0.2">
      <c r="A1717" s="40">
        <v>44053</v>
      </c>
      <c r="B1717" s="22">
        <v>44053</v>
      </c>
      <c r="C1717" t="s">
        <v>269</v>
      </c>
      <c r="D1717" s="42">
        <f>VLOOKUP(Pag_Inicio_Corr_mas_casos[[#This Row],[Corregimiento]],Hoja3!$A$2:$D$676,4,0)</f>
        <v>40601</v>
      </c>
      <c r="E1717">
        <v>24</v>
      </c>
    </row>
    <row r="1718" spans="1:5" x14ac:dyDescent="0.2">
      <c r="A1718" s="40">
        <v>44053</v>
      </c>
      <c r="B1718" s="22">
        <v>44053</v>
      </c>
      <c r="C1718" t="s">
        <v>282</v>
      </c>
      <c r="D1718" s="42">
        <f>VLOOKUP(Pag_Inicio_Corr_mas_casos[[#This Row],[Corregimiento]],Hoja3!$A$2:$D$676,4,0)</f>
        <v>80815</v>
      </c>
      <c r="E1718">
        <v>22</v>
      </c>
    </row>
    <row r="1719" spans="1:5" x14ac:dyDescent="0.2">
      <c r="A1719" s="40">
        <v>44053</v>
      </c>
      <c r="B1719" s="22">
        <v>44053</v>
      </c>
      <c r="C1719" t="s">
        <v>252</v>
      </c>
      <c r="D1719" s="42">
        <f>VLOOKUP(Pag_Inicio_Corr_mas_casos[[#This Row],[Corregimiento]],Hoja3!$A$2:$D$676,4,0)</f>
        <v>81002</v>
      </c>
      <c r="E1719">
        <v>17</v>
      </c>
    </row>
    <row r="1720" spans="1:5" x14ac:dyDescent="0.2">
      <c r="A1720" s="40">
        <v>44053</v>
      </c>
      <c r="B1720" s="22">
        <v>44053</v>
      </c>
      <c r="C1720" t="s">
        <v>367</v>
      </c>
      <c r="D1720" s="42">
        <f>VLOOKUP(Pag_Inicio_Corr_mas_casos[[#This Row],[Corregimiento]],Hoja3!$A$2:$D$676,4,0)</f>
        <v>120309</v>
      </c>
      <c r="E1720">
        <v>17</v>
      </c>
    </row>
    <row r="1721" spans="1:5" x14ac:dyDescent="0.2">
      <c r="A1721" s="40">
        <v>44053</v>
      </c>
      <c r="B1721" s="22">
        <v>44053</v>
      </c>
      <c r="C1721" t="s">
        <v>306</v>
      </c>
      <c r="D1721" s="42">
        <f>VLOOKUP(Pag_Inicio_Corr_mas_casos[[#This Row],[Corregimiento]],Hoja3!$A$2:$D$676,4,0)</f>
        <v>30111</v>
      </c>
      <c r="E1721">
        <v>17</v>
      </c>
    </row>
    <row r="1722" spans="1:5" x14ac:dyDescent="0.2">
      <c r="A1722" s="40">
        <v>44053</v>
      </c>
      <c r="B1722" s="22">
        <v>44053</v>
      </c>
      <c r="C1722" t="s">
        <v>281</v>
      </c>
      <c r="D1722" s="42">
        <f>VLOOKUP(Pag_Inicio_Corr_mas_casos[[#This Row],[Corregimiento]],Hoja3!$A$2:$D$676,4,0)</f>
        <v>80820</v>
      </c>
      <c r="E1722">
        <v>16</v>
      </c>
    </row>
    <row r="1723" spans="1:5" x14ac:dyDescent="0.2">
      <c r="A1723" s="40">
        <v>44053</v>
      </c>
      <c r="B1723" s="22">
        <v>44053</v>
      </c>
      <c r="C1723" t="s">
        <v>270</v>
      </c>
      <c r="D1723" s="42">
        <f>VLOOKUP(Pag_Inicio_Corr_mas_casos[[#This Row],[Corregimiento]],Hoja3!$A$2:$D$676,4,0)</f>
        <v>80806</v>
      </c>
      <c r="E1723">
        <v>15</v>
      </c>
    </row>
    <row r="1724" spans="1:5" x14ac:dyDescent="0.2">
      <c r="A1724" s="40">
        <v>44053</v>
      </c>
      <c r="B1724" s="22">
        <v>44053</v>
      </c>
      <c r="C1724" t="s">
        <v>262</v>
      </c>
      <c r="D1724" s="42">
        <f>VLOOKUP(Pag_Inicio_Corr_mas_casos[[#This Row],[Corregimiento]],Hoja3!$A$2:$D$676,4,0)</f>
        <v>80823</v>
      </c>
      <c r="E1724">
        <v>16</v>
      </c>
    </row>
    <row r="1725" spans="1:5" x14ac:dyDescent="0.2">
      <c r="A1725" s="40">
        <v>44053</v>
      </c>
      <c r="B1725" s="22">
        <v>44053</v>
      </c>
      <c r="C1725" t="s">
        <v>259</v>
      </c>
      <c r="D1725" s="42">
        <f>VLOOKUP(Pag_Inicio_Corr_mas_casos[[#This Row],[Corregimiento]],Hoja3!$A$2:$D$676,4,0)</f>
        <v>80816</v>
      </c>
      <c r="E1725">
        <v>15</v>
      </c>
    </row>
    <row r="1726" spans="1:5" x14ac:dyDescent="0.2">
      <c r="A1726" s="40">
        <v>44053</v>
      </c>
      <c r="B1726" s="22">
        <v>44053</v>
      </c>
      <c r="C1726" t="s">
        <v>355</v>
      </c>
      <c r="D1726" s="42">
        <f>VLOOKUP(Pag_Inicio_Corr_mas_casos[[#This Row],[Corregimiento]],Hoja3!$A$2:$D$676,4,0)</f>
        <v>40606</v>
      </c>
      <c r="E1726">
        <v>15</v>
      </c>
    </row>
    <row r="1727" spans="1:5" x14ac:dyDescent="0.2">
      <c r="A1727" s="40">
        <v>44053</v>
      </c>
      <c r="B1727" s="22">
        <v>44053</v>
      </c>
      <c r="C1727" t="s">
        <v>255</v>
      </c>
      <c r="D1727" s="42">
        <f>VLOOKUP(Pag_Inicio_Corr_mas_casos[[#This Row],[Corregimiento]],Hoja3!$A$2:$D$676,4,0)</f>
        <v>130102</v>
      </c>
      <c r="E1727">
        <v>15</v>
      </c>
    </row>
    <row r="1728" spans="1:5" x14ac:dyDescent="0.2">
      <c r="A1728" s="40">
        <v>44053</v>
      </c>
      <c r="B1728" s="22">
        <v>44053</v>
      </c>
      <c r="C1728" t="s">
        <v>272</v>
      </c>
      <c r="D1728" s="42">
        <f>VLOOKUP(Pag_Inicio_Corr_mas_casos[[#This Row],[Corregimiento]],Hoja3!$A$2:$D$676,4,0)</f>
        <v>80810</v>
      </c>
      <c r="E1728">
        <v>14</v>
      </c>
    </row>
    <row r="1729" spans="1:5" x14ac:dyDescent="0.2">
      <c r="A1729" s="40">
        <v>44053</v>
      </c>
      <c r="B1729" s="22">
        <v>44053</v>
      </c>
      <c r="C1729" t="s">
        <v>368</v>
      </c>
      <c r="D1729" s="42">
        <f>VLOOKUP(Pag_Inicio_Corr_mas_casos[[#This Row],[Corregimiento]],Hoja3!$A$2:$D$676,4,0)</f>
        <v>120303</v>
      </c>
      <c r="E1729">
        <v>13</v>
      </c>
    </row>
    <row r="1730" spans="1:5" x14ac:dyDescent="0.2">
      <c r="A1730" s="40">
        <v>44053</v>
      </c>
      <c r="B1730" s="22">
        <v>44053</v>
      </c>
      <c r="C1730" t="s">
        <v>286</v>
      </c>
      <c r="D1730" s="42">
        <f>VLOOKUP(Pag_Inicio_Corr_mas_casos[[#This Row],[Corregimiento]],Hoja3!$A$2:$D$676,4,0)</f>
        <v>130708</v>
      </c>
      <c r="E1730">
        <v>13</v>
      </c>
    </row>
    <row r="1731" spans="1:5" x14ac:dyDescent="0.2">
      <c r="A1731" s="40">
        <v>44053</v>
      </c>
      <c r="B1731" s="22">
        <v>44053</v>
      </c>
      <c r="C1731" t="s">
        <v>256</v>
      </c>
      <c r="D1731" s="42">
        <f>VLOOKUP(Pag_Inicio_Corr_mas_casos[[#This Row],[Corregimiento]],Hoja3!$A$2:$D$676,4,0)</f>
        <v>80821</v>
      </c>
      <c r="E1731">
        <v>12</v>
      </c>
    </row>
    <row r="1732" spans="1:5" x14ac:dyDescent="0.2">
      <c r="A1732" s="40">
        <v>44053</v>
      </c>
      <c r="B1732" s="22">
        <v>44053</v>
      </c>
      <c r="C1732" t="s">
        <v>335</v>
      </c>
      <c r="D1732" s="42">
        <f>VLOOKUP(Pag_Inicio_Corr_mas_casos[[#This Row],[Corregimiento]],Hoja3!$A$2:$D$676,4,0)</f>
        <v>30103</v>
      </c>
      <c r="E1732">
        <v>12</v>
      </c>
    </row>
    <row r="1733" spans="1:5" x14ac:dyDescent="0.2">
      <c r="A1733" s="40">
        <v>44053</v>
      </c>
      <c r="B1733" s="22">
        <v>44053</v>
      </c>
      <c r="C1733" t="s">
        <v>271</v>
      </c>
      <c r="D1733" s="42">
        <f>VLOOKUP(Pag_Inicio_Corr_mas_casos[[#This Row],[Corregimiento]],Hoja3!$A$2:$D$676,4,0)</f>
        <v>130108</v>
      </c>
      <c r="E1733">
        <v>11</v>
      </c>
    </row>
    <row r="1734" spans="1:5" x14ac:dyDescent="0.2">
      <c r="A1734" s="40">
        <v>44053</v>
      </c>
      <c r="B1734" s="22">
        <v>44053</v>
      </c>
      <c r="C1734" t="s">
        <v>258</v>
      </c>
      <c r="D1734" s="42">
        <f>VLOOKUP(Pag_Inicio_Corr_mas_casos[[#This Row],[Corregimiento]],Hoja3!$A$2:$D$676,4,0)</f>
        <v>81008</v>
      </c>
      <c r="E1734">
        <v>11</v>
      </c>
    </row>
    <row r="1735" spans="1:5" x14ac:dyDescent="0.2">
      <c r="A1735" s="40">
        <v>44053</v>
      </c>
      <c r="B1735" s="22">
        <v>44053</v>
      </c>
      <c r="C1735" t="s">
        <v>274</v>
      </c>
      <c r="D1735" s="42">
        <f>VLOOKUP(Pag_Inicio_Corr_mas_casos[[#This Row],[Corregimiento]],Hoja3!$A$2:$D$676,4,0)</f>
        <v>30113</v>
      </c>
      <c r="E1735">
        <v>11</v>
      </c>
    </row>
    <row r="1736" spans="1:5" x14ac:dyDescent="0.2">
      <c r="A1736" s="40">
        <v>44054</v>
      </c>
      <c r="B1736" s="22">
        <v>44054</v>
      </c>
      <c r="C1736" t="s">
        <v>257</v>
      </c>
      <c r="D1736" s="42">
        <f>VLOOKUP(Pag_Inicio_Corr_mas_casos[[#This Row],[Corregimiento]],Hoja3!$A$2:$D$676,4,0)</f>
        <v>81007</v>
      </c>
      <c r="E1736">
        <v>36</v>
      </c>
    </row>
    <row r="1737" spans="1:5" x14ac:dyDescent="0.2">
      <c r="A1737" s="40">
        <v>44054</v>
      </c>
      <c r="B1737" s="22">
        <v>44054</v>
      </c>
      <c r="C1737" t="s">
        <v>256</v>
      </c>
      <c r="D1737" s="42">
        <f>VLOOKUP(Pag_Inicio_Corr_mas_casos[[#This Row],[Corregimiento]],Hoja3!$A$2:$D$676,4,0)</f>
        <v>80821</v>
      </c>
      <c r="E1737">
        <v>32</v>
      </c>
    </row>
    <row r="1738" spans="1:5" x14ac:dyDescent="0.2">
      <c r="A1738" s="40">
        <v>44054</v>
      </c>
      <c r="B1738" s="22">
        <v>44054</v>
      </c>
      <c r="C1738" t="s">
        <v>264</v>
      </c>
      <c r="D1738" s="42">
        <f>VLOOKUP(Pag_Inicio_Corr_mas_casos[[#This Row],[Corregimiento]],Hoja3!$A$2:$D$676,4,0)</f>
        <v>80819</v>
      </c>
      <c r="E1738">
        <v>31</v>
      </c>
    </row>
    <row r="1739" spans="1:5" x14ac:dyDescent="0.2">
      <c r="A1739" s="40">
        <v>44054</v>
      </c>
      <c r="B1739" s="22">
        <v>44054</v>
      </c>
      <c r="C1739" t="s">
        <v>255</v>
      </c>
      <c r="D1739" s="42">
        <f>VLOOKUP(Pag_Inicio_Corr_mas_casos[[#This Row],[Corregimiento]],Hoja3!$A$2:$D$676,4,0)</f>
        <v>130102</v>
      </c>
      <c r="E1739">
        <v>29</v>
      </c>
    </row>
    <row r="1740" spans="1:5" x14ac:dyDescent="0.2">
      <c r="A1740" s="40">
        <v>44054</v>
      </c>
      <c r="B1740" s="22">
        <v>44054</v>
      </c>
      <c r="C1740" t="s">
        <v>297</v>
      </c>
      <c r="D1740" s="42">
        <f>VLOOKUP(Pag_Inicio_Corr_mas_casos[[#This Row],[Corregimiento]],Hoja3!$A$2:$D$676,4,0)</f>
        <v>81003</v>
      </c>
      <c r="E1740">
        <v>28</v>
      </c>
    </row>
    <row r="1741" spans="1:5" x14ac:dyDescent="0.2">
      <c r="A1741" s="40">
        <v>44054</v>
      </c>
      <c r="B1741" s="22">
        <v>44054</v>
      </c>
      <c r="C1741" t="s">
        <v>261</v>
      </c>
      <c r="D1741" s="42">
        <f>VLOOKUP(Pag_Inicio_Corr_mas_casos[[#This Row],[Corregimiento]],Hoja3!$A$2:$D$676,4,0)</f>
        <v>80822</v>
      </c>
      <c r="E1741">
        <v>27</v>
      </c>
    </row>
    <row r="1742" spans="1:5" x14ac:dyDescent="0.2">
      <c r="A1742" s="40">
        <v>44054</v>
      </c>
      <c r="B1742" s="22">
        <v>44054</v>
      </c>
      <c r="C1742" t="s">
        <v>260</v>
      </c>
      <c r="D1742" s="42">
        <f>VLOOKUP(Pag_Inicio_Corr_mas_casos[[#This Row],[Corregimiento]],Hoja3!$A$2:$D$676,4,0)</f>
        <v>80817</v>
      </c>
      <c r="E1742">
        <v>23</v>
      </c>
    </row>
    <row r="1743" spans="1:5" x14ac:dyDescent="0.2">
      <c r="A1743" s="40">
        <v>44054</v>
      </c>
      <c r="B1743" s="22">
        <v>44054</v>
      </c>
      <c r="C1743" t="s">
        <v>267</v>
      </c>
      <c r="D1743" s="42">
        <f>VLOOKUP(Pag_Inicio_Corr_mas_casos[[#This Row],[Corregimiento]],Hoja3!$A$2:$D$676,4,0)</f>
        <v>80812</v>
      </c>
      <c r="E1743">
        <v>20</v>
      </c>
    </row>
    <row r="1744" spans="1:5" x14ac:dyDescent="0.2">
      <c r="A1744" s="40">
        <v>44054</v>
      </c>
      <c r="B1744" s="22">
        <v>44054</v>
      </c>
      <c r="C1744" t="s">
        <v>277</v>
      </c>
      <c r="D1744" s="42">
        <f>VLOOKUP(Pag_Inicio_Corr_mas_casos[[#This Row],[Corregimiento]],Hoja3!$A$2:$D$676,4,0)</f>
        <v>80813</v>
      </c>
      <c r="E1744">
        <v>20</v>
      </c>
    </row>
    <row r="1745" spans="1:5" x14ac:dyDescent="0.2">
      <c r="A1745" s="40">
        <v>44054</v>
      </c>
      <c r="B1745" s="22">
        <v>44054</v>
      </c>
      <c r="C1745" t="s">
        <v>286</v>
      </c>
      <c r="D1745" s="42">
        <f>VLOOKUP(Pag_Inicio_Corr_mas_casos[[#This Row],[Corregimiento]],Hoja3!$A$2:$D$676,4,0)</f>
        <v>130708</v>
      </c>
      <c r="E1745">
        <v>19</v>
      </c>
    </row>
    <row r="1746" spans="1:5" x14ac:dyDescent="0.2">
      <c r="A1746" s="40">
        <v>44054</v>
      </c>
      <c r="B1746" s="22">
        <v>44054</v>
      </c>
      <c r="C1746" t="s">
        <v>298</v>
      </c>
      <c r="D1746" s="42">
        <f>VLOOKUP(Pag_Inicio_Corr_mas_casos[[#This Row],[Corregimiento]],Hoja3!$A$2:$D$676,4,0)</f>
        <v>81009</v>
      </c>
      <c r="E1746">
        <v>19</v>
      </c>
    </row>
    <row r="1747" spans="1:5" x14ac:dyDescent="0.2">
      <c r="A1747" s="40">
        <v>44054</v>
      </c>
      <c r="B1747" s="22">
        <v>44054</v>
      </c>
      <c r="C1747" t="s">
        <v>282</v>
      </c>
      <c r="D1747" s="42">
        <f>VLOOKUP(Pag_Inicio_Corr_mas_casos[[#This Row],[Corregimiento]],Hoja3!$A$2:$D$676,4,0)</f>
        <v>80815</v>
      </c>
      <c r="E1747">
        <v>18</v>
      </c>
    </row>
    <row r="1748" spans="1:5" x14ac:dyDescent="0.2">
      <c r="A1748" s="40">
        <v>44054</v>
      </c>
      <c r="B1748" s="22">
        <v>44054</v>
      </c>
      <c r="C1748" t="s">
        <v>259</v>
      </c>
      <c r="D1748" s="42">
        <f>VLOOKUP(Pag_Inicio_Corr_mas_casos[[#This Row],[Corregimiento]],Hoja3!$A$2:$D$676,4,0)</f>
        <v>80816</v>
      </c>
      <c r="E1748">
        <v>18</v>
      </c>
    </row>
    <row r="1749" spans="1:5" x14ac:dyDescent="0.2">
      <c r="A1749" s="40">
        <v>44054</v>
      </c>
      <c r="B1749" s="22">
        <v>44054</v>
      </c>
      <c r="C1749" t="s">
        <v>265</v>
      </c>
      <c r="D1749" s="42">
        <f>VLOOKUP(Pag_Inicio_Corr_mas_casos[[#This Row],[Corregimiento]],Hoja3!$A$2:$D$676,4,0)</f>
        <v>130107</v>
      </c>
      <c r="E1749">
        <v>16</v>
      </c>
    </row>
    <row r="1750" spans="1:5" x14ac:dyDescent="0.2">
      <c r="A1750" s="40">
        <v>44054</v>
      </c>
      <c r="B1750" s="22">
        <v>44054</v>
      </c>
      <c r="C1750" t="s">
        <v>262</v>
      </c>
      <c r="D1750" s="42">
        <f>VLOOKUP(Pag_Inicio_Corr_mas_casos[[#This Row],[Corregimiento]],Hoja3!$A$2:$D$676,4,0)</f>
        <v>80823</v>
      </c>
      <c r="E1750">
        <v>16</v>
      </c>
    </row>
    <row r="1751" spans="1:5" x14ac:dyDescent="0.2">
      <c r="A1751" s="40">
        <v>44054</v>
      </c>
      <c r="B1751" s="22">
        <v>44054</v>
      </c>
      <c r="C1751" t="s">
        <v>252</v>
      </c>
      <c r="D1751" s="42">
        <f>VLOOKUP(Pag_Inicio_Corr_mas_casos[[#This Row],[Corregimiento]],Hoja3!$A$2:$D$676,4,0)</f>
        <v>81002</v>
      </c>
      <c r="E1751">
        <v>14</v>
      </c>
    </row>
    <row r="1752" spans="1:5" x14ac:dyDescent="0.2">
      <c r="A1752" s="40">
        <v>44054</v>
      </c>
      <c r="B1752" s="22">
        <v>44054</v>
      </c>
      <c r="C1752" t="s">
        <v>307</v>
      </c>
      <c r="D1752" s="42">
        <f>VLOOKUP(Pag_Inicio_Corr_mas_casos[[#This Row],[Corregimiento]],Hoja3!$A$2:$D$676,4,0)</f>
        <v>130706</v>
      </c>
      <c r="E1752">
        <v>14</v>
      </c>
    </row>
    <row r="1753" spans="1:5" x14ac:dyDescent="0.2">
      <c r="A1753" s="40">
        <v>44054</v>
      </c>
      <c r="B1753" s="22">
        <v>44054</v>
      </c>
      <c r="C1753" t="s">
        <v>315</v>
      </c>
      <c r="D1753" s="42">
        <f>VLOOKUP(Pag_Inicio_Corr_mas_casos[[#This Row],[Corregimiento]],Hoja3!$A$2:$D$676,4,0)</f>
        <v>130716</v>
      </c>
      <c r="E1753">
        <v>14</v>
      </c>
    </row>
    <row r="1754" spans="1:5" x14ac:dyDescent="0.2">
      <c r="A1754" s="40">
        <v>44054</v>
      </c>
      <c r="B1754" s="22">
        <v>44054</v>
      </c>
      <c r="C1754" t="s">
        <v>296</v>
      </c>
      <c r="D1754" s="42">
        <f>VLOOKUP(Pag_Inicio_Corr_mas_casos[[#This Row],[Corregimiento]],Hoja3!$A$2:$D$676,4,0)</f>
        <v>130717</v>
      </c>
      <c r="E1754">
        <v>13</v>
      </c>
    </row>
    <row r="1755" spans="1:5" x14ac:dyDescent="0.2">
      <c r="A1755" s="40">
        <v>44054</v>
      </c>
      <c r="B1755" s="22">
        <v>44054</v>
      </c>
      <c r="C1755" t="s">
        <v>292</v>
      </c>
      <c r="D1755" s="42">
        <f>VLOOKUP(Pag_Inicio_Corr_mas_casos[[#This Row],[Corregimiento]],Hoja3!$A$2:$D$676,4,0)</f>
        <v>80809</v>
      </c>
      <c r="E1755">
        <v>13</v>
      </c>
    </row>
    <row r="1756" spans="1:5" x14ac:dyDescent="0.2">
      <c r="A1756" s="40">
        <v>44054</v>
      </c>
      <c r="B1756" s="22">
        <v>44054</v>
      </c>
      <c r="C1756" t="s">
        <v>300</v>
      </c>
      <c r="D1756" s="42">
        <f>VLOOKUP(Pag_Inicio_Corr_mas_casos[[#This Row],[Corregimiento]],Hoja3!$A$2:$D$676,4,0)</f>
        <v>130701</v>
      </c>
      <c r="E1756">
        <v>12</v>
      </c>
    </row>
    <row r="1757" spans="1:5" x14ac:dyDescent="0.2">
      <c r="A1757" s="40">
        <v>44054</v>
      </c>
      <c r="B1757" s="22">
        <v>44054</v>
      </c>
      <c r="C1757" t="s">
        <v>268</v>
      </c>
      <c r="D1757" s="42">
        <f>VLOOKUP(Pag_Inicio_Corr_mas_casos[[#This Row],[Corregimiento]],Hoja3!$A$2:$D$676,4,0)</f>
        <v>130702</v>
      </c>
      <c r="E1757">
        <v>12</v>
      </c>
    </row>
    <row r="1758" spans="1:5" x14ac:dyDescent="0.2">
      <c r="A1758" s="40">
        <v>44054</v>
      </c>
      <c r="B1758" s="22">
        <v>44054</v>
      </c>
      <c r="C1758" t="s">
        <v>269</v>
      </c>
      <c r="D1758" s="42">
        <f>VLOOKUP(Pag_Inicio_Corr_mas_casos[[#This Row],[Corregimiento]],Hoja3!$A$2:$D$676,4,0)</f>
        <v>40601</v>
      </c>
      <c r="E1758">
        <v>12</v>
      </c>
    </row>
    <row r="1759" spans="1:5" x14ac:dyDescent="0.2">
      <c r="A1759" s="40">
        <v>44054</v>
      </c>
      <c r="B1759" s="22">
        <v>44054</v>
      </c>
      <c r="C1759" t="s">
        <v>369</v>
      </c>
      <c r="D1759" s="42">
        <f>VLOOKUP(Pag_Inicio_Corr_mas_casos[[#This Row],[Corregimiento]],Hoja3!$A$2:$D$676,4,0)</f>
        <v>130705</v>
      </c>
      <c r="E1759">
        <v>12</v>
      </c>
    </row>
    <row r="1760" spans="1:5" x14ac:dyDescent="0.2">
      <c r="A1760" s="40">
        <v>44054</v>
      </c>
      <c r="B1760" s="22">
        <v>44054</v>
      </c>
      <c r="C1760" t="s">
        <v>253</v>
      </c>
      <c r="D1760" s="42">
        <f>VLOOKUP(Pag_Inicio_Corr_mas_casos[[#This Row],[Corregimiento]],Hoja3!$A$2:$D$676,4,0)</f>
        <v>130106</v>
      </c>
      <c r="E1760">
        <v>12</v>
      </c>
    </row>
    <row r="1761" spans="1:5" x14ac:dyDescent="0.2">
      <c r="A1761" s="40">
        <v>44054</v>
      </c>
      <c r="B1761" s="22">
        <v>44054</v>
      </c>
      <c r="C1761" t="s">
        <v>351</v>
      </c>
      <c r="D1761" s="42">
        <f>VLOOKUP(Pag_Inicio_Corr_mas_casos[[#This Row],[Corregimiento]],Hoja3!$A$2:$D$676,4,0)</f>
        <v>100102</v>
      </c>
      <c r="E1761">
        <v>11</v>
      </c>
    </row>
    <row r="1762" spans="1:5" x14ac:dyDescent="0.2">
      <c r="A1762" s="40">
        <v>44054</v>
      </c>
      <c r="B1762" s="22">
        <v>44054</v>
      </c>
      <c r="C1762" t="s">
        <v>251</v>
      </c>
      <c r="D1762" s="42">
        <f>VLOOKUP(Pag_Inicio_Corr_mas_casos[[#This Row],[Corregimiento]],Hoja3!$A$2:$D$676,4,0)</f>
        <v>130101</v>
      </c>
      <c r="E1762">
        <v>11</v>
      </c>
    </row>
    <row r="1763" spans="1:5" x14ac:dyDescent="0.2">
      <c r="A1763" s="40">
        <v>44054</v>
      </c>
      <c r="B1763" s="22">
        <v>44054</v>
      </c>
      <c r="C1763" t="s">
        <v>284</v>
      </c>
      <c r="D1763" s="42">
        <f>VLOOKUP(Pag_Inicio_Corr_mas_casos[[#This Row],[Corregimiento]],Hoja3!$A$2:$D$676,4,0)</f>
        <v>80811</v>
      </c>
      <c r="E1763">
        <v>11</v>
      </c>
    </row>
    <row r="1764" spans="1:5" x14ac:dyDescent="0.2">
      <c r="A1764" s="40">
        <v>44055</v>
      </c>
      <c r="B1764" s="22">
        <v>44055</v>
      </c>
      <c r="C1764" t="s">
        <v>253</v>
      </c>
      <c r="D1764" s="53">
        <f>VLOOKUP(Pag_Inicio_Corr_mas_casos[[#This Row],[Corregimiento]],Hoja3!$A$2:$D$676,4,0)</f>
        <v>130106</v>
      </c>
      <c r="E1764">
        <v>36</v>
      </c>
    </row>
    <row r="1765" spans="1:5" x14ac:dyDescent="0.2">
      <c r="A1765" s="40">
        <v>44055</v>
      </c>
      <c r="B1765" s="22">
        <v>44055</v>
      </c>
      <c r="C1765" t="s">
        <v>264</v>
      </c>
      <c r="D1765" s="53">
        <f>VLOOKUP(Pag_Inicio_Corr_mas_casos[[#This Row],[Corregimiento]],Hoja3!$A$2:$D$676,4,0)</f>
        <v>80819</v>
      </c>
      <c r="E1765">
        <v>34</v>
      </c>
    </row>
    <row r="1766" spans="1:5" x14ac:dyDescent="0.2">
      <c r="A1766" s="40">
        <v>44055</v>
      </c>
      <c r="B1766" s="22">
        <v>44055</v>
      </c>
      <c r="C1766" t="s">
        <v>251</v>
      </c>
      <c r="D1766" s="53">
        <f>VLOOKUP(Pag_Inicio_Corr_mas_casos[[#This Row],[Corregimiento]],Hoja3!$A$2:$D$676,4,0)</f>
        <v>130101</v>
      </c>
      <c r="E1766">
        <v>33</v>
      </c>
    </row>
    <row r="1767" spans="1:5" x14ac:dyDescent="0.2">
      <c r="A1767" s="40">
        <v>44055</v>
      </c>
      <c r="B1767" s="22">
        <v>44055</v>
      </c>
      <c r="C1767" t="s">
        <v>277</v>
      </c>
      <c r="D1767" s="53">
        <f>VLOOKUP(Pag_Inicio_Corr_mas_casos[[#This Row],[Corregimiento]],Hoja3!$A$2:$D$676,4,0)</f>
        <v>80813</v>
      </c>
      <c r="E1767">
        <v>32</v>
      </c>
    </row>
    <row r="1768" spans="1:5" x14ac:dyDescent="0.2">
      <c r="A1768" s="40">
        <v>44055</v>
      </c>
      <c r="B1768" s="22">
        <v>44055</v>
      </c>
      <c r="C1768" t="s">
        <v>257</v>
      </c>
      <c r="D1768" s="53">
        <f>VLOOKUP(Pag_Inicio_Corr_mas_casos[[#This Row],[Corregimiento]],Hoja3!$A$2:$D$676,4,0)</f>
        <v>81007</v>
      </c>
      <c r="E1768">
        <v>31</v>
      </c>
    </row>
    <row r="1769" spans="1:5" x14ac:dyDescent="0.2">
      <c r="A1769" s="40">
        <v>44055</v>
      </c>
      <c r="B1769" s="22">
        <v>44055</v>
      </c>
      <c r="C1769" t="s">
        <v>255</v>
      </c>
      <c r="D1769" s="53">
        <f>VLOOKUP(Pag_Inicio_Corr_mas_casos[[#This Row],[Corregimiento]],Hoja3!$A$2:$D$676,4,0)</f>
        <v>130102</v>
      </c>
      <c r="E1769">
        <v>23</v>
      </c>
    </row>
    <row r="1770" spans="1:5" x14ac:dyDescent="0.2">
      <c r="A1770" s="40">
        <v>44055</v>
      </c>
      <c r="B1770" s="22">
        <v>44055</v>
      </c>
      <c r="C1770" t="s">
        <v>260</v>
      </c>
      <c r="D1770" s="53">
        <f>VLOOKUP(Pag_Inicio_Corr_mas_casos[[#This Row],[Corregimiento]],Hoja3!$A$2:$D$676,4,0)</f>
        <v>80817</v>
      </c>
      <c r="E1770">
        <v>23</v>
      </c>
    </row>
    <row r="1771" spans="1:5" x14ac:dyDescent="0.2">
      <c r="A1771" s="40">
        <v>44055</v>
      </c>
      <c r="B1771" s="22">
        <v>44055</v>
      </c>
      <c r="C1771" t="s">
        <v>261</v>
      </c>
      <c r="D1771" s="53">
        <f>VLOOKUP(Pag_Inicio_Corr_mas_casos[[#This Row],[Corregimiento]],Hoja3!$A$2:$D$676,4,0)</f>
        <v>80822</v>
      </c>
      <c r="E1771">
        <v>22</v>
      </c>
    </row>
    <row r="1772" spans="1:5" x14ac:dyDescent="0.2">
      <c r="A1772" s="40">
        <v>44055</v>
      </c>
      <c r="B1772" s="22">
        <v>44055</v>
      </c>
      <c r="C1772" t="s">
        <v>259</v>
      </c>
      <c r="D1772" s="53">
        <f>VLOOKUP(Pag_Inicio_Corr_mas_casos[[#This Row],[Corregimiento]],Hoja3!$A$2:$D$676,4,0)</f>
        <v>80816</v>
      </c>
      <c r="E1772">
        <v>20</v>
      </c>
    </row>
    <row r="1773" spans="1:5" x14ac:dyDescent="0.2">
      <c r="A1773" s="40">
        <v>44055</v>
      </c>
      <c r="B1773" s="22">
        <v>44055</v>
      </c>
      <c r="C1773" t="s">
        <v>256</v>
      </c>
      <c r="D1773" s="53">
        <f>VLOOKUP(Pag_Inicio_Corr_mas_casos[[#This Row],[Corregimiento]],Hoja3!$A$2:$D$676,4,0)</f>
        <v>80821</v>
      </c>
      <c r="E1773">
        <v>19</v>
      </c>
    </row>
    <row r="1774" spans="1:5" x14ac:dyDescent="0.2">
      <c r="A1774" s="40">
        <v>44055</v>
      </c>
      <c r="B1774" s="22">
        <v>44055</v>
      </c>
      <c r="C1774" t="s">
        <v>252</v>
      </c>
      <c r="D1774" s="53">
        <f>VLOOKUP(Pag_Inicio_Corr_mas_casos[[#This Row],[Corregimiento]],Hoja3!$A$2:$D$676,4,0)</f>
        <v>81002</v>
      </c>
      <c r="E1774">
        <v>19</v>
      </c>
    </row>
    <row r="1775" spans="1:5" x14ac:dyDescent="0.2">
      <c r="A1775" s="40">
        <v>44055</v>
      </c>
      <c r="B1775" s="22">
        <v>44055</v>
      </c>
      <c r="C1775" t="s">
        <v>281</v>
      </c>
      <c r="D1775" s="53">
        <f>VLOOKUP(Pag_Inicio_Corr_mas_casos[[#This Row],[Corregimiento]],Hoja3!$A$2:$D$676,4,0)</f>
        <v>80820</v>
      </c>
      <c r="E1775">
        <v>19</v>
      </c>
    </row>
    <row r="1776" spans="1:5" x14ac:dyDescent="0.2">
      <c r="A1776" s="40">
        <v>44055</v>
      </c>
      <c r="B1776" s="22">
        <v>44055</v>
      </c>
      <c r="C1776" t="s">
        <v>290</v>
      </c>
      <c r="D1776" s="53">
        <f>VLOOKUP(Pag_Inicio_Corr_mas_casos[[#This Row],[Corregimiento]],Hoja3!$A$2:$D$676,4,0)</f>
        <v>130105</v>
      </c>
      <c r="E1776">
        <v>19</v>
      </c>
    </row>
    <row r="1777" spans="1:5" x14ac:dyDescent="0.2">
      <c r="A1777" s="40">
        <v>44055</v>
      </c>
      <c r="B1777" s="22">
        <v>44055</v>
      </c>
      <c r="C1777" t="s">
        <v>279</v>
      </c>
      <c r="D1777" s="53">
        <f>VLOOKUP(Pag_Inicio_Corr_mas_casos[[#This Row],[Corregimiento]],Hoja3!$A$2:$D$676,4,0)</f>
        <v>80501</v>
      </c>
      <c r="E1777">
        <v>17</v>
      </c>
    </row>
    <row r="1778" spans="1:5" x14ac:dyDescent="0.2">
      <c r="A1778" s="40">
        <v>44055</v>
      </c>
      <c r="B1778" s="22">
        <v>44055</v>
      </c>
      <c r="C1778" t="s">
        <v>267</v>
      </c>
      <c r="D1778" s="53">
        <f>VLOOKUP(Pag_Inicio_Corr_mas_casos[[#This Row],[Corregimiento]],Hoja3!$A$2:$D$676,4,0)</f>
        <v>80812</v>
      </c>
      <c r="E1778">
        <v>17</v>
      </c>
    </row>
    <row r="1779" spans="1:5" x14ac:dyDescent="0.2">
      <c r="A1779" s="40">
        <v>44055</v>
      </c>
      <c r="B1779" s="22">
        <v>44055</v>
      </c>
      <c r="C1779" t="s">
        <v>270</v>
      </c>
      <c r="D1779" s="53">
        <f>VLOOKUP(Pag_Inicio_Corr_mas_casos[[#This Row],[Corregimiento]],Hoja3!$A$2:$D$676,4,0)</f>
        <v>80806</v>
      </c>
      <c r="E1779">
        <v>16</v>
      </c>
    </row>
    <row r="1780" spans="1:5" x14ac:dyDescent="0.2">
      <c r="A1780" s="40">
        <v>44055</v>
      </c>
      <c r="B1780" s="22">
        <v>44055</v>
      </c>
      <c r="C1780" t="s">
        <v>284</v>
      </c>
      <c r="D1780" s="53">
        <f>VLOOKUP(Pag_Inicio_Corr_mas_casos[[#This Row],[Corregimiento]],Hoja3!$A$2:$D$676,4,0)</f>
        <v>80811</v>
      </c>
      <c r="E1780">
        <v>16</v>
      </c>
    </row>
    <row r="1781" spans="1:5" x14ac:dyDescent="0.2">
      <c r="A1781" s="40">
        <v>44055</v>
      </c>
      <c r="B1781" s="22">
        <v>44055</v>
      </c>
      <c r="C1781" t="s">
        <v>269</v>
      </c>
      <c r="D1781" s="53">
        <f>VLOOKUP(Pag_Inicio_Corr_mas_casos[[#This Row],[Corregimiento]],Hoja3!$A$2:$D$676,4,0)</f>
        <v>40601</v>
      </c>
      <c r="E1781">
        <v>15</v>
      </c>
    </row>
    <row r="1782" spans="1:5" x14ac:dyDescent="0.2">
      <c r="A1782" s="40">
        <v>44055</v>
      </c>
      <c r="B1782" s="22">
        <v>44055</v>
      </c>
      <c r="C1782" t="s">
        <v>272</v>
      </c>
      <c r="D1782" s="53">
        <f>VLOOKUP(Pag_Inicio_Corr_mas_casos[[#This Row],[Corregimiento]],Hoja3!$A$2:$D$676,4,0)</f>
        <v>80810</v>
      </c>
      <c r="E1782">
        <v>15</v>
      </c>
    </row>
    <row r="1783" spans="1:5" x14ac:dyDescent="0.2">
      <c r="A1783" s="40">
        <v>44055</v>
      </c>
      <c r="B1783" s="22">
        <v>44055</v>
      </c>
      <c r="C1783" t="s">
        <v>263</v>
      </c>
      <c r="D1783" s="53">
        <f>VLOOKUP(Pag_Inicio_Corr_mas_casos[[#This Row],[Corregimiento]],Hoja3!$A$2:$D$676,4,0)</f>
        <v>81001</v>
      </c>
      <c r="E1783">
        <v>14</v>
      </c>
    </row>
    <row r="1784" spans="1:5" x14ac:dyDescent="0.2">
      <c r="A1784" s="40">
        <v>44055</v>
      </c>
      <c r="B1784" s="22">
        <v>44055</v>
      </c>
      <c r="C1784" t="s">
        <v>304</v>
      </c>
      <c r="D1784" s="53">
        <f>VLOOKUP(Pag_Inicio_Corr_mas_casos[[#This Row],[Corregimiento]],Hoja3!$A$2:$D$676,4,0)</f>
        <v>80814</v>
      </c>
      <c r="E1784">
        <v>14</v>
      </c>
    </row>
    <row r="1785" spans="1:5" x14ac:dyDescent="0.2">
      <c r="A1785" s="40">
        <v>44055</v>
      </c>
      <c r="B1785" s="22">
        <v>44055</v>
      </c>
      <c r="C1785" t="s">
        <v>275</v>
      </c>
      <c r="D1785" s="53">
        <f>VLOOKUP(Pag_Inicio_Corr_mas_casos[[#This Row],[Corregimiento]],Hoja3!$A$2:$D$676,4,0)</f>
        <v>10201</v>
      </c>
      <c r="E1785">
        <v>14</v>
      </c>
    </row>
    <row r="1786" spans="1:5" x14ac:dyDescent="0.2">
      <c r="A1786" s="40">
        <v>44055</v>
      </c>
      <c r="B1786" s="22">
        <v>44055</v>
      </c>
      <c r="C1786" t="s">
        <v>288</v>
      </c>
      <c r="D1786" s="53">
        <f>VLOOKUP(Pag_Inicio_Corr_mas_casos[[#This Row],[Corregimiento]],Hoja3!$A$2:$D$676,4,0)</f>
        <v>50208</v>
      </c>
      <c r="E1786">
        <v>14</v>
      </c>
    </row>
    <row r="1787" spans="1:5" x14ac:dyDescent="0.2">
      <c r="A1787" s="40">
        <v>44055</v>
      </c>
      <c r="B1787" s="22">
        <v>44055</v>
      </c>
      <c r="C1787" t="s">
        <v>266</v>
      </c>
      <c r="D1787" s="53">
        <f>VLOOKUP(Pag_Inicio_Corr_mas_casos[[#This Row],[Corregimiento]],Hoja3!$A$2:$D$676,4,0)</f>
        <v>81006</v>
      </c>
      <c r="E1787">
        <v>13</v>
      </c>
    </row>
    <row r="1788" spans="1:5" x14ac:dyDescent="0.2">
      <c r="A1788" s="40">
        <v>44055</v>
      </c>
      <c r="B1788" s="22">
        <v>44055</v>
      </c>
      <c r="C1788" t="s">
        <v>268</v>
      </c>
      <c r="D1788" s="53">
        <f>VLOOKUP(Pag_Inicio_Corr_mas_casos[[#This Row],[Corregimiento]],Hoja3!$A$2:$D$676,4,0)</f>
        <v>130702</v>
      </c>
      <c r="E1788">
        <v>13</v>
      </c>
    </row>
    <row r="1789" spans="1:5" x14ac:dyDescent="0.2">
      <c r="A1789" s="40">
        <v>44055</v>
      </c>
      <c r="B1789" s="22">
        <v>44055</v>
      </c>
      <c r="C1789" t="s">
        <v>265</v>
      </c>
      <c r="D1789" s="53">
        <f>VLOOKUP(Pag_Inicio_Corr_mas_casos[[#This Row],[Corregimiento]],Hoja3!$A$2:$D$676,4,0)</f>
        <v>130107</v>
      </c>
      <c r="E1789">
        <v>13</v>
      </c>
    </row>
    <row r="1790" spans="1:5" x14ac:dyDescent="0.2">
      <c r="A1790" s="40">
        <v>44055</v>
      </c>
      <c r="B1790" s="22">
        <v>44055</v>
      </c>
      <c r="C1790" t="s">
        <v>286</v>
      </c>
      <c r="D1790" s="53">
        <f>VLOOKUP(Pag_Inicio_Corr_mas_casos[[#This Row],[Corregimiento]],Hoja3!$A$2:$D$676,4,0)</f>
        <v>130708</v>
      </c>
      <c r="E1790">
        <v>13</v>
      </c>
    </row>
    <row r="1791" spans="1:5" x14ac:dyDescent="0.2">
      <c r="A1791" s="40">
        <v>44055</v>
      </c>
      <c r="B1791" s="22">
        <v>44055</v>
      </c>
      <c r="C1791" t="s">
        <v>297</v>
      </c>
      <c r="D1791" s="53">
        <f>VLOOKUP(Pag_Inicio_Corr_mas_casos[[#This Row],[Corregimiento]],Hoja3!$A$2:$D$676,4,0)</f>
        <v>81003</v>
      </c>
      <c r="E1791">
        <v>13</v>
      </c>
    </row>
    <row r="1792" spans="1:5" x14ac:dyDescent="0.2">
      <c r="A1792" s="40">
        <v>44055</v>
      </c>
      <c r="B1792" s="22">
        <v>44055</v>
      </c>
      <c r="C1792" t="s">
        <v>258</v>
      </c>
      <c r="D1792" s="53">
        <f>VLOOKUP(Pag_Inicio_Corr_mas_casos[[#This Row],[Corregimiento]],Hoja3!$A$2:$D$676,4,0)</f>
        <v>81008</v>
      </c>
      <c r="E1792">
        <v>13</v>
      </c>
    </row>
    <row r="1793" spans="1:5" x14ac:dyDescent="0.2">
      <c r="A1793" s="40">
        <v>44055</v>
      </c>
      <c r="B1793" s="22">
        <v>44055</v>
      </c>
      <c r="C1793" t="s">
        <v>282</v>
      </c>
      <c r="D1793" s="53">
        <f>VLOOKUP(Pag_Inicio_Corr_mas_casos[[#This Row],[Corregimiento]],Hoja3!$A$2:$D$676,4,0)</f>
        <v>80815</v>
      </c>
      <c r="E1793">
        <v>12</v>
      </c>
    </row>
    <row r="1794" spans="1:5" x14ac:dyDescent="0.2">
      <c r="A1794" s="40">
        <v>44055</v>
      </c>
      <c r="B1794" s="22">
        <v>44055</v>
      </c>
      <c r="C1794" t="s">
        <v>306</v>
      </c>
      <c r="D1794" s="53">
        <f>VLOOKUP(Pag_Inicio_Corr_mas_casos[[#This Row],[Corregimiento]],Hoja3!$A$2:$D$676,4,0)</f>
        <v>30111</v>
      </c>
      <c r="E1794">
        <v>12</v>
      </c>
    </row>
    <row r="1795" spans="1:5" x14ac:dyDescent="0.2">
      <c r="A1795" s="40">
        <v>44056</v>
      </c>
      <c r="B1795" s="22">
        <v>44056</v>
      </c>
      <c r="C1795" t="s">
        <v>253</v>
      </c>
      <c r="D1795" s="53">
        <f>VLOOKUP(Pag_Inicio_Corr_mas_casos[[#This Row],[Corregimiento]],Hoja3!$A$2:$D$676,4,0)</f>
        <v>130106</v>
      </c>
      <c r="E1795">
        <v>37</v>
      </c>
    </row>
    <row r="1796" spans="1:5" x14ac:dyDescent="0.2">
      <c r="A1796" s="40">
        <v>44056</v>
      </c>
      <c r="B1796" s="22">
        <v>44056</v>
      </c>
      <c r="C1796" t="s">
        <v>264</v>
      </c>
      <c r="D1796" s="53">
        <f>VLOOKUP(Pag_Inicio_Corr_mas_casos[[#This Row],[Corregimiento]],Hoja3!$A$2:$D$676,4,0)</f>
        <v>80819</v>
      </c>
      <c r="E1796">
        <v>32</v>
      </c>
    </row>
    <row r="1797" spans="1:5" x14ac:dyDescent="0.2">
      <c r="A1797" s="40">
        <v>44056</v>
      </c>
      <c r="B1797" s="22">
        <v>44056</v>
      </c>
      <c r="C1797" t="s">
        <v>256</v>
      </c>
      <c r="D1797" s="53">
        <f>VLOOKUP(Pag_Inicio_Corr_mas_casos[[#This Row],[Corregimiento]],Hoja3!$A$2:$D$676,4,0)</f>
        <v>80821</v>
      </c>
      <c r="E1797">
        <v>31</v>
      </c>
    </row>
    <row r="1798" spans="1:5" x14ac:dyDescent="0.2">
      <c r="A1798" s="40">
        <v>44056</v>
      </c>
      <c r="B1798" s="22">
        <v>44056</v>
      </c>
      <c r="C1798" t="s">
        <v>277</v>
      </c>
      <c r="D1798" s="53">
        <f>VLOOKUP(Pag_Inicio_Corr_mas_casos[[#This Row],[Corregimiento]],Hoja3!$A$2:$D$676,4,0)</f>
        <v>80813</v>
      </c>
      <c r="E1798">
        <v>31</v>
      </c>
    </row>
    <row r="1799" spans="1:5" x14ac:dyDescent="0.2">
      <c r="A1799" s="40">
        <v>44056</v>
      </c>
      <c r="B1799" s="22">
        <v>44056</v>
      </c>
      <c r="C1799" t="s">
        <v>251</v>
      </c>
      <c r="D1799" s="53">
        <f>VLOOKUP(Pag_Inicio_Corr_mas_casos[[#This Row],[Corregimiento]],Hoja3!$A$2:$D$676,4,0)</f>
        <v>130101</v>
      </c>
      <c r="E1799">
        <v>25</v>
      </c>
    </row>
    <row r="1800" spans="1:5" x14ac:dyDescent="0.2">
      <c r="A1800" s="40">
        <v>44056</v>
      </c>
      <c r="B1800" s="22">
        <v>44056</v>
      </c>
      <c r="C1800" t="s">
        <v>282</v>
      </c>
      <c r="D1800" s="53">
        <f>VLOOKUP(Pag_Inicio_Corr_mas_casos[[#This Row],[Corregimiento]],Hoja3!$A$2:$D$676,4,0)</f>
        <v>80815</v>
      </c>
      <c r="E1800">
        <v>24</v>
      </c>
    </row>
    <row r="1801" spans="1:5" x14ac:dyDescent="0.2">
      <c r="A1801" s="40">
        <v>44056</v>
      </c>
      <c r="B1801" s="22">
        <v>44056</v>
      </c>
      <c r="C1801" t="s">
        <v>265</v>
      </c>
      <c r="D1801" s="53">
        <f>VLOOKUP(Pag_Inicio_Corr_mas_casos[[#This Row],[Corregimiento]],Hoja3!$A$2:$D$676,4,0)</f>
        <v>130107</v>
      </c>
      <c r="E1801">
        <v>21</v>
      </c>
    </row>
    <row r="1802" spans="1:5" x14ac:dyDescent="0.2">
      <c r="A1802" s="40">
        <v>44056</v>
      </c>
      <c r="B1802" s="22">
        <v>44056</v>
      </c>
      <c r="C1802" t="s">
        <v>281</v>
      </c>
      <c r="D1802" s="53">
        <f>VLOOKUP(Pag_Inicio_Corr_mas_casos[[#This Row],[Corregimiento]],Hoja3!$A$2:$D$676,4,0)</f>
        <v>80820</v>
      </c>
      <c r="E1802">
        <v>21</v>
      </c>
    </row>
    <row r="1803" spans="1:5" x14ac:dyDescent="0.2">
      <c r="A1803" s="40">
        <v>44056</v>
      </c>
      <c r="B1803" s="22">
        <v>44056</v>
      </c>
      <c r="C1803" t="s">
        <v>268</v>
      </c>
      <c r="D1803" s="53">
        <f>VLOOKUP(Pag_Inicio_Corr_mas_casos[[#This Row],[Corregimiento]],Hoja3!$A$2:$D$676,4,0)</f>
        <v>130702</v>
      </c>
      <c r="E1803">
        <v>20</v>
      </c>
    </row>
    <row r="1804" spans="1:5" x14ac:dyDescent="0.2">
      <c r="A1804" s="40">
        <v>44056</v>
      </c>
      <c r="B1804" s="22">
        <v>44056</v>
      </c>
      <c r="C1804" t="s">
        <v>255</v>
      </c>
      <c r="D1804" s="53">
        <f>VLOOKUP(Pag_Inicio_Corr_mas_casos[[#This Row],[Corregimiento]],Hoja3!$A$2:$D$676,4,0)</f>
        <v>130102</v>
      </c>
      <c r="E1804">
        <v>20</v>
      </c>
    </row>
    <row r="1805" spans="1:5" x14ac:dyDescent="0.2">
      <c r="A1805" s="40">
        <v>44056</v>
      </c>
      <c r="B1805" s="22">
        <v>44056</v>
      </c>
      <c r="C1805" t="s">
        <v>288</v>
      </c>
      <c r="D1805" s="53">
        <f>VLOOKUP(Pag_Inicio_Corr_mas_casos[[#This Row],[Corregimiento]],Hoja3!$A$2:$D$676,4,0)</f>
        <v>50208</v>
      </c>
      <c r="E1805">
        <v>20</v>
      </c>
    </row>
    <row r="1806" spans="1:5" x14ac:dyDescent="0.2">
      <c r="A1806" s="40">
        <v>44056</v>
      </c>
      <c r="B1806" s="22">
        <v>44056</v>
      </c>
      <c r="C1806" t="s">
        <v>260</v>
      </c>
      <c r="D1806" s="53">
        <f>VLOOKUP(Pag_Inicio_Corr_mas_casos[[#This Row],[Corregimiento]],Hoja3!$A$2:$D$676,4,0)</f>
        <v>80817</v>
      </c>
      <c r="E1806">
        <v>19</v>
      </c>
    </row>
    <row r="1807" spans="1:5" x14ac:dyDescent="0.2">
      <c r="A1807" s="40">
        <v>44056</v>
      </c>
      <c r="B1807" s="22">
        <v>44056</v>
      </c>
      <c r="C1807" t="s">
        <v>370</v>
      </c>
      <c r="D1807" s="53">
        <f>VLOOKUP(Pag_Inicio_Corr_mas_casos[[#This Row],[Corregimiento]],Hoja3!$A$2:$D$676,4,0)</f>
        <v>30405</v>
      </c>
      <c r="E1807">
        <v>18</v>
      </c>
    </row>
    <row r="1808" spans="1:5" x14ac:dyDescent="0.2">
      <c r="A1808" s="40">
        <v>44056</v>
      </c>
      <c r="B1808" s="22">
        <v>44056</v>
      </c>
      <c r="C1808" t="s">
        <v>258</v>
      </c>
      <c r="D1808" s="53">
        <f>VLOOKUP(Pag_Inicio_Corr_mas_casos[[#This Row],[Corregimiento]],Hoja3!$A$2:$D$676,4,0)</f>
        <v>81008</v>
      </c>
      <c r="E1808">
        <v>18</v>
      </c>
    </row>
    <row r="1809" spans="1:5" x14ac:dyDescent="0.2">
      <c r="A1809" s="40">
        <v>44056</v>
      </c>
      <c r="B1809" s="22">
        <v>44056</v>
      </c>
      <c r="C1809" t="s">
        <v>252</v>
      </c>
      <c r="D1809" s="53">
        <f>VLOOKUP(Pag_Inicio_Corr_mas_casos[[#This Row],[Corregimiento]],Hoja3!$A$2:$D$676,4,0)</f>
        <v>81002</v>
      </c>
      <c r="E1809">
        <v>17</v>
      </c>
    </row>
    <row r="1810" spans="1:5" x14ac:dyDescent="0.2">
      <c r="A1810" s="40">
        <v>44056</v>
      </c>
      <c r="B1810" s="22">
        <v>44056</v>
      </c>
      <c r="C1810" t="s">
        <v>267</v>
      </c>
      <c r="D1810" s="53">
        <f>VLOOKUP(Pag_Inicio_Corr_mas_casos[[#This Row],[Corregimiento]],Hoja3!$A$2:$D$676,4,0)</f>
        <v>80812</v>
      </c>
      <c r="E1810">
        <v>17</v>
      </c>
    </row>
    <row r="1811" spans="1:5" x14ac:dyDescent="0.2">
      <c r="A1811" s="40">
        <v>44056</v>
      </c>
      <c r="B1811" s="22">
        <v>44056</v>
      </c>
      <c r="C1811" t="s">
        <v>261</v>
      </c>
      <c r="D1811" s="53">
        <f>VLOOKUP(Pag_Inicio_Corr_mas_casos[[#This Row],[Corregimiento]],Hoja3!$A$2:$D$676,4,0)</f>
        <v>80822</v>
      </c>
      <c r="E1811">
        <v>15</v>
      </c>
    </row>
    <row r="1812" spans="1:5" x14ac:dyDescent="0.2">
      <c r="A1812" s="40">
        <v>44056</v>
      </c>
      <c r="B1812" s="22">
        <v>44056</v>
      </c>
      <c r="C1812" t="s">
        <v>371</v>
      </c>
      <c r="D1812" s="53">
        <f>VLOOKUP(Pag_Inicio_Corr_mas_casos[[#This Row],[Corregimiento]],Hoja3!$A$2:$D$676,4,0)</f>
        <v>40612</v>
      </c>
      <c r="E1812">
        <v>15</v>
      </c>
    </row>
    <row r="1813" spans="1:5" x14ac:dyDescent="0.2">
      <c r="A1813" s="40">
        <v>44056</v>
      </c>
      <c r="B1813" s="22">
        <v>44056</v>
      </c>
      <c r="C1813" t="s">
        <v>287</v>
      </c>
      <c r="D1813" s="53">
        <f>VLOOKUP(Pag_Inicio_Corr_mas_casos[[#This Row],[Corregimiento]],Hoja3!$A$2:$D$676,4,0)</f>
        <v>80826</v>
      </c>
      <c r="E1813">
        <v>15</v>
      </c>
    </row>
    <row r="1814" spans="1:5" x14ac:dyDescent="0.2">
      <c r="A1814" s="40">
        <v>44056</v>
      </c>
      <c r="B1814" s="22">
        <v>44056</v>
      </c>
      <c r="C1814" t="s">
        <v>266</v>
      </c>
      <c r="D1814" s="53">
        <f>VLOOKUP(Pag_Inicio_Corr_mas_casos[[#This Row],[Corregimiento]],Hoja3!$A$2:$D$676,4,0)</f>
        <v>81006</v>
      </c>
      <c r="E1814">
        <v>12</v>
      </c>
    </row>
    <row r="1815" spans="1:5" x14ac:dyDescent="0.2">
      <c r="A1815" s="40">
        <v>44056</v>
      </c>
      <c r="B1815" s="22">
        <v>44056</v>
      </c>
      <c r="C1815" t="s">
        <v>315</v>
      </c>
      <c r="D1815" s="53">
        <f>VLOOKUP(Pag_Inicio_Corr_mas_casos[[#This Row],[Corregimiento]],Hoja3!$A$2:$D$676,4,0)</f>
        <v>130716</v>
      </c>
      <c r="E1815">
        <v>12</v>
      </c>
    </row>
    <row r="1816" spans="1:5" x14ac:dyDescent="0.2">
      <c r="A1816" s="40">
        <v>44056</v>
      </c>
      <c r="B1816" s="22">
        <v>44056</v>
      </c>
      <c r="C1816" t="s">
        <v>372</v>
      </c>
      <c r="D1816" s="53">
        <f>VLOOKUP(Pag_Inicio_Corr_mas_casos[[#This Row],[Corregimiento]],Hoja3!$A$2:$D$676,4,0)</f>
        <v>40404</v>
      </c>
      <c r="E1816">
        <v>11</v>
      </c>
    </row>
    <row r="1817" spans="1:5" x14ac:dyDescent="0.2">
      <c r="A1817" s="40">
        <v>44056</v>
      </c>
      <c r="B1817" s="22">
        <v>44056</v>
      </c>
      <c r="C1817" t="s">
        <v>308</v>
      </c>
      <c r="D1817" s="53">
        <f>VLOOKUP(Pag_Inicio_Corr_mas_casos[[#This Row],[Corregimiento]],Hoja3!$A$2:$D$676,4,0)</f>
        <v>91001</v>
      </c>
      <c r="E1817">
        <v>11</v>
      </c>
    </row>
    <row r="1818" spans="1:5" x14ac:dyDescent="0.2">
      <c r="A1818" s="40">
        <v>44057</v>
      </c>
      <c r="B1818" s="22">
        <v>44057</v>
      </c>
      <c r="C1818" t="s">
        <v>260</v>
      </c>
      <c r="D1818" s="53">
        <f>VLOOKUP(Pag_Inicio_Corr_mas_casos[[#This Row],[Corregimiento]],Hoja3!$A$2:$D$676,4,0)</f>
        <v>80817</v>
      </c>
      <c r="E1818">
        <v>38</v>
      </c>
    </row>
    <row r="1819" spans="1:5" x14ac:dyDescent="0.2">
      <c r="A1819" s="40">
        <v>44057</v>
      </c>
      <c r="B1819" s="22">
        <v>44057</v>
      </c>
      <c r="C1819" t="s">
        <v>282</v>
      </c>
      <c r="D1819" s="53">
        <f>VLOOKUP(Pag_Inicio_Corr_mas_casos[[#This Row],[Corregimiento]],Hoja3!$A$2:$D$676,4,0)</f>
        <v>80815</v>
      </c>
      <c r="E1819">
        <v>44</v>
      </c>
    </row>
    <row r="1820" spans="1:5" x14ac:dyDescent="0.2">
      <c r="A1820" s="40">
        <v>44057</v>
      </c>
      <c r="B1820" s="22">
        <v>44057</v>
      </c>
      <c r="C1820" t="s">
        <v>288</v>
      </c>
      <c r="D1820" s="53">
        <f>VLOOKUP(Pag_Inicio_Corr_mas_casos[[#This Row],[Corregimiento]],Hoja3!$A$2:$D$676,4,0)</f>
        <v>50208</v>
      </c>
      <c r="E1820">
        <v>27</v>
      </c>
    </row>
    <row r="1821" spans="1:5" x14ac:dyDescent="0.2">
      <c r="A1821" s="40">
        <v>44057</v>
      </c>
      <c r="B1821" s="22">
        <v>44057</v>
      </c>
      <c r="C1821" t="s">
        <v>277</v>
      </c>
      <c r="D1821" s="53">
        <f>VLOOKUP(Pag_Inicio_Corr_mas_casos[[#This Row],[Corregimiento]],Hoja3!$A$2:$D$676,4,0)</f>
        <v>80813</v>
      </c>
      <c r="E1821">
        <v>27</v>
      </c>
    </row>
    <row r="1822" spans="1:5" x14ac:dyDescent="0.2">
      <c r="A1822" s="40">
        <v>44057</v>
      </c>
      <c r="B1822" s="22">
        <v>44057</v>
      </c>
      <c r="C1822" t="s">
        <v>256</v>
      </c>
      <c r="D1822" s="53">
        <f>VLOOKUP(Pag_Inicio_Corr_mas_casos[[#This Row],[Corregimiento]],Hoja3!$A$2:$D$676,4,0)</f>
        <v>80821</v>
      </c>
      <c r="E1822">
        <v>25</v>
      </c>
    </row>
    <row r="1823" spans="1:5" x14ac:dyDescent="0.2">
      <c r="A1823" s="40">
        <v>44057</v>
      </c>
      <c r="B1823" s="22">
        <v>44057</v>
      </c>
      <c r="C1823" t="s">
        <v>264</v>
      </c>
      <c r="D1823" s="53">
        <f>VLOOKUP(Pag_Inicio_Corr_mas_casos[[#This Row],[Corregimiento]],Hoja3!$A$2:$D$676,4,0)</f>
        <v>80819</v>
      </c>
      <c r="E1823">
        <v>21</v>
      </c>
    </row>
    <row r="1824" spans="1:5" x14ac:dyDescent="0.2">
      <c r="A1824" s="40">
        <v>44057</v>
      </c>
      <c r="B1824" s="22">
        <v>44057</v>
      </c>
      <c r="C1824" t="s">
        <v>252</v>
      </c>
      <c r="D1824" s="53">
        <f>VLOOKUP(Pag_Inicio_Corr_mas_casos[[#This Row],[Corregimiento]],Hoja3!$A$2:$D$676,4,0)</f>
        <v>81002</v>
      </c>
      <c r="E1824">
        <v>20</v>
      </c>
    </row>
    <row r="1825" spans="1:5" x14ac:dyDescent="0.2">
      <c r="A1825" s="40">
        <v>44057</v>
      </c>
      <c r="B1825" s="22">
        <v>44057</v>
      </c>
      <c r="C1825" t="s">
        <v>286</v>
      </c>
      <c r="D1825" s="53">
        <f>VLOOKUP(Pag_Inicio_Corr_mas_casos[[#This Row],[Corregimiento]],Hoja3!$A$2:$D$676,4,0)</f>
        <v>130708</v>
      </c>
      <c r="E1825">
        <v>20</v>
      </c>
    </row>
    <row r="1826" spans="1:5" x14ac:dyDescent="0.2">
      <c r="A1826" s="40">
        <v>44057</v>
      </c>
      <c r="B1826" s="22">
        <v>44057</v>
      </c>
      <c r="C1826" t="s">
        <v>281</v>
      </c>
      <c r="D1826" s="53">
        <f>VLOOKUP(Pag_Inicio_Corr_mas_casos[[#This Row],[Corregimiento]],Hoja3!$A$2:$D$676,4,0)</f>
        <v>80820</v>
      </c>
      <c r="E1826">
        <v>20</v>
      </c>
    </row>
    <row r="1827" spans="1:5" x14ac:dyDescent="0.2">
      <c r="A1827" s="40">
        <v>44057</v>
      </c>
      <c r="B1827" s="22">
        <v>44057</v>
      </c>
      <c r="C1827" t="s">
        <v>373</v>
      </c>
      <c r="D1827" s="53">
        <f>VLOOKUP(Pag_Inicio_Corr_mas_casos[[#This Row],[Corregimiento]],Hoja3!$A$2:$D$676,4,0)</f>
        <v>40301</v>
      </c>
      <c r="E1827">
        <v>18</v>
      </c>
    </row>
    <row r="1828" spans="1:5" x14ac:dyDescent="0.2">
      <c r="A1828" s="40">
        <v>44057</v>
      </c>
      <c r="B1828" s="22">
        <v>44057</v>
      </c>
      <c r="C1828" t="s">
        <v>267</v>
      </c>
      <c r="D1828" s="53">
        <f>VLOOKUP(Pag_Inicio_Corr_mas_casos[[#This Row],[Corregimiento]],Hoja3!$A$2:$D$676,4,0)</f>
        <v>80812</v>
      </c>
      <c r="E1828">
        <v>17</v>
      </c>
    </row>
    <row r="1829" spans="1:5" x14ac:dyDescent="0.2">
      <c r="A1829" s="40">
        <v>44057</v>
      </c>
      <c r="B1829" s="22">
        <v>44057</v>
      </c>
      <c r="C1829" t="s">
        <v>279</v>
      </c>
      <c r="D1829" s="53">
        <f>VLOOKUP(Pag_Inicio_Corr_mas_casos[[#This Row],[Corregimiento]],Hoja3!$A$2:$D$676,4,0)</f>
        <v>80501</v>
      </c>
      <c r="E1829">
        <v>14</v>
      </c>
    </row>
    <row r="1830" spans="1:5" x14ac:dyDescent="0.2">
      <c r="A1830" s="40">
        <v>44057</v>
      </c>
      <c r="B1830" s="22">
        <v>44057</v>
      </c>
      <c r="C1830" t="s">
        <v>259</v>
      </c>
      <c r="D1830" s="53">
        <f>VLOOKUP(Pag_Inicio_Corr_mas_casos[[#This Row],[Corregimiento]],Hoja3!$A$2:$D$676,4,0)</f>
        <v>80816</v>
      </c>
      <c r="E1830">
        <v>14</v>
      </c>
    </row>
    <row r="1831" spans="1:5" x14ac:dyDescent="0.2">
      <c r="A1831" s="40">
        <v>44057</v>
      </c>
      <c r="B1831" s="22">
        <v>44057</v>
      </c>
      <c r="C1831" t="s">
        <v>284</v>
      </c>
      <c r="D1831" s="53">
        <f>VLOOKUP(Pag_Inicio_Corr_mas_casos[[#This Row],[Corregimiento]],Hoja3!$A$2:$D$676,4,0)</f>
        <v>80811</v>
      </c>
      <c r="E1831">
        <v>13</v>
      </c>
    </row>
    <row r="1832" spans="1:5" x14ac:dyDescent="0.2">
      <c r="A1832" s="40">
        <v>44057</v>
      </c>
      <c r="B1832" s="22">
        <v>44057</v>
      </c>
      <c r="C1832" t="s">
        <v>253</v>
      </c>
      <c r="D1832" s="53">
        <f>VLOOKUP(Pag_Inicio_Corr_mas_casos[[#This Row],[Corregimiento]],Hoja3!$A$2:$D$676,4,0)</f>
        <v>130106</v>
      </c>
      <c r="E1832">
        <v>13</v>
      </c>
    </row>
    <row r="1833" spans="1:5" x14ac:dyDescent="0.2">
      <c r="A1833" s="40">
        <v>44057</v>
      </c>
      <c r="B1833" s="22">
        <v>44057</v>
      </c>
      <c r="C1833" t="s">
        <v>263</v>
      </c>
      <c r="D1833" s="53">
        <f>VLOOKUP(Pag_Inicio_Corr_mas_casos[[#This Row],[Corregimiento]],Hoja3!$A$2:$D$676,4,0)</f>
        <v>81001</v>
      </c>
      <c r="E1833">
        <v>12</v>
      </c>
    </row>
    <row r="1834" spans="1:5" x14ac:dyDescent="0.2">
      <c r="A1834" s="40">
        <v>44057</v>
      </c>
      <c r="B1834" s="22">
        <v>44057</v>
      </c>
      <c r="C1834" t="s">
        <v>251</v>
      </c>
      <c r="D1834" s="53">
        <f>VLOOKUP(Pag_Inicio_Corr_mas_casos[[#This Row],[Corregimiento]],Hoja3!$A$2:$D$676,4,0)</f>
        <v>130101</v>
      </c>
      <c r="E1834">
        <v>12</v>
      </c>
    </row>
    <row r="1835" spans="1:5" x14ac:dyDescent="0.2">
      <c r="A1835" s="40">
        <v>44057</v>
      </c>
      <c r="B1835" s="22">
        <v>44057</v>
      </c>
      <c r="C1835" t="s">
        <v>268</v>
      </c>
      <c r="D1835" s="53">
        <f>VLOOKUP(Pag_Inicio_Corr_mas_casos[[#This Row],[Corregimiento]],Hoja3!$A$2:$D$676,4,0)</f>
        <v>130702</v>
      </c>
      <c r="E1835">
        <v>12</v>
      </c>
    </row>
    <row r="1836" spans="1:5" x14ac:dyDescent="0.2">
      <c r="A1836" s="40">
        <v>44057</v>
      </c>
      <c r="B1836" s="22">
        <v>44057</v>
      </c>
      <c r="C1836" t="s">
        <v>374</v>
      </c>
      <c r="D1836" s="53">
        <f>VLOOKUP(Pag_Inicio_Corr_mas_casos[[#This Row],[Corregimiento]],Hoja3!$A$2:$D$676,4,0)</f>
        <v>40706</v>
      </c>
      <c r="E1836">
        <v>12</v>
      </c>
    </row>
    <row r="1837" spans="1:5" x14ac:dyDescent="0.2">
      <c r="A1837" s="40">
        <v>44057</v>
      </c>
      <c r="B1837" s="22">
        <v>44057</v>
      </c>
      <c r="C1837" t="s">
        <v>306</v>
      </c>
      <c r="D1837" s="53">
        <f>VLOOKUP(Pag_Inicio_Corr_mas_casos[[#This Row],[Corregimiento]],Hoja3!$A$2:$D$676,4,0)</f>
        <v>30111</v>
      </c>
      <c r="E1837">
        <v>12</v>
      </c>
    </row>
    <row r="1838" spans="1:5" x14ac:dyDescent="0.2">
      <c r="A1838" s="40">
        <v>44057</v>
      </c>
      <c r="B1838" s="22">
        <v>44057</v>
      </c>
      <c r="C1838" t="s">
        <v>261</v>
      </c>
      <c r="D1838" s="53">
        <f>VLOOKUP(Pag_Inicio_Corr_mas_casos[[#This Row],[Corregimiento]],Hoja3!$A$2:$D$676,4,0)</f>
        <v>80822</v>
      </c>
      <c r="E1838">
        <v>11</v>
      </c>
    </row>
    <row r="1839" spans="1:5" x14ac:dyDescent="0.2">
      <c r="A1839" s="40">
        <v>44057</v>
      </c>
      <c r="B1839" s="22">
        <v>44057</v>
      </c>
      <c r="C1839" t="s">
        <v>265</v>
      </c>
      <c r="D1839" s="53">
        <f>VLOOKUP(Pag_Inicio_Corr_mas_casos[[#This Row],[Corregimiento]],Hoja3!$A$2:$D$676,4,0)</f>
        <v>130107</v>
      </c>
      <c r="E1839">
        <v>11</v>
      </c>
    </row>
    <row r="1840" spans="1:5" x14ac:dyDescent="0.2">
      <c r="A1840" s="40">
        <v>44057</v>
      </c>
      <c r="B1840" s="22">
        <v>44057</v>
      </c>
      <c r="C1840" t="s">
        <v>308</v>
      </c>
      <c r="D1840" s="53">
        <f>VLOOKUP(Pag_Inicio_Corr_mas_casos[[#This Row],[Corregimiento]],Hoja3!$A$2:$D$676,4,0)</f>
        <v>91001</v>
      </c>
      <c r="E1840">
        <v>11</v>
      </c>
    </row>
    <row r="1841" spans="1:5" x14ac:dyDescent="0.2">
      <c r="A1841" s="40">
        <v>44058</v>
      </c>
      <c r="B1841" s="22">
        <v>44058</v>
      </c>
      <c r="C1841" t="s">
        <v>279</v>
      </c>
      <c r="D1841" s="53">
        <f>VLOOKUP(Pag_Inicio_Corr_mas_casos[[#This Row],[Corregimiento]],Hoja3!$A$2:$D$676,4,0)</f>
        <v>80501</v>
      </c>
      <c r="E1841">
        <v>39</v>
      </c>
    </row>
    <row r="1842" spans="1:5" x14ac:dyDescent="0.2">
      <c r="A1842" s="40">
        <v>44058</v>
      </c>
      <c r="B1842" s="22">
        <v>44058</v>
      </c>
      <c r="C1842" t="s">
        <v>262</v>
      </c>
      <c r="D1842" s="53">
        <f>VLOOKUP(Pag_Inicio_Corr_mas_casos[[#This Row],[Corregimiento]],Hoja3!$A$2:$D$676,4,0)</f>
        <v>80823</v>
      </c>
      <c r="E1842">
        <v>38</v>
      </c>
    </row>
    <row r="1843" spans="1:5" x14ac:dyDescent="0.2">
      <c r="A1843" s="40">
        <v>44058</v>
      </c>
      <c r="B1843" s="22">
        <v>44058</v>
      </c>
      <c r="C1843" t="s">
        <v>256</v>
      </c>
      <c r="D1843" s="53">
        <f>VLOOKUP(Pag_Inicio_Corr_mas_casos[[#This Row],[Corregimiento]],Hoja3!$A$2:$D$676,4,0)</f>
        <v>80821</v>
      </c>
      <c r="E1843">
        <v>37</v>
      </c>
    </row>
    <row r="1844" spans="1:5" x14ac:dyDescent="0.2">
      <c r="A1844" s="40">
        <v>44058</v>
      </c>
      <c r="B1844" s="22">
        <v>44058</v>
      </c>
      <c r="C1844" t="s">
        <v>257</v>
      </c>
      <c r="D1844" s="53">
        <f>VLOOKUP(Pag_Inicio_Corr_mas_casos[[#This Row],[Corregimiento]],Hoja3!$A$2:$D$676,4,0)</f>
        <v>81007</v>
      </c>
      <c r="E1844">
        <v>36</v>
      </c>
    </row>
    <row r="1845" spans="1:5" x14ac:dyDescent="0.2">
      <c r="A1845" s="40">
        <v>44058</v>
      </c>
      <c r="B1845" s="22">
        <v>44058</v>
      </c>
      <c r="C1845" t="s">
        <v>277</v>
      </c>
      <c r="D1845" s="53">
        <f>VLOOKUP(Pag_Inicio_Corr_mas_casos[[#This Row],[Corregimiento]],Hoja3!$A$2:$D$676,4,0)</f>
        <v>80813</v>
      </c>
      <c r="E1845">
        <v>35</v>
      </c>
    </row>
    <row r="1846" spans="1:5" x14ac:dyDescent="0.2">
      <c r="A1846" s="40">
        <v>44058</v>
      </c>
      <c r="B1846" s="22">
        <v>44058</v>
      </c>
      <c r="C1846" t="s">
        <v>261</v>
      </c>
      <c r="D1846" s="53">
        <f>VLOOKUP(Pag_Inicio_Corr_mas_casos[[#This Row],[Corregimiento]],Hoja3!$A$2:$D$676,4,0)</f>
        <v>80822</v>
      </c>
      <c r="E1846">
        <v>34</v>
      </c>
    </row>
    <row r="1847" spans="1:5" x14ac:dyDescent="0.2">
      <c r="A1847" s="40">
        <v>44058</v>
      </c>
      <c r="B1847" s="22">
        <v>44058</v>
      </c>
      <c r="C1847" t="s">
        <v>263</v>
      </c>
      <c r="D1847" s="53">
        <f>VLOOKUP(Pag_Inicio_Corr_mas_casos[[#This Row],[Corregimiento]],Hoja3!$A$2:$D$676,4,0)</f>
        <v>81001</v>
      </c>
      <c r="E1847">
        <v>33</v>
      </c>
    </row>
    <row r="1848" spans="1:5" x14ac:dyDescent="0.2">
      <c r="A1848" s="40">
        <v>44058</v>
      </c>
      <c r="B1848" s="22">
        <v>44058</v>
      </c>
      <c r="C1848" t="s">
        <v>282</v>
      </c>
      <c r="D1848" s="53">
        <f>VLOOKUP(Pag_Inicio_Corr_mas_casos[[#This Row],[Corregimiento]],Hoja3!$A$2:$D$676,4,0)</f>
        <v>80815</v>
      </c>
      <c r="E1848">
        <v>59</v>
      </c>
    </row>
    <row r="1849" spans="1:5" x14ac:dyDescent="0.2">
      <c r="A1849" s="40">
        <v>44058</v>
      </c>
      <c r="B1849" s="22">
        <v>44058</v>
      </c>
      <c r="C1849" t="s">
        <v>244</v>
      </c>
      <c r="D1849" s="53">
        <f>VLOOKUP(Pag_Inicio_Corr_mas_casos[[#This Row],[Corregimiento]],Hoja3!$A$2:$D$676,4,0)</f>
        <v>130709</v>
      </c>
      <c r="E1849">
        <v>30</v>
      </c>
    </row>
    <row r="1850" spans="1:5" x14ac:dyDescent="0.2">
      <c r="A1850" s="40">
        <v>44058</v>
      </c>
      <c r="B1850" s="22">
        <v>44058</v>
      </c>
      <c r="C1850" t="s">
        <v>251</v>
      </c>
      <c r="D1850" s="53">
        <f>VLOOKUP(Pag_Inicio_Corr_mas_casos[[#This Row],[Corregimiento]],Hoja3!$A$2:$D$676,4,0)</f>
        <v>130101</v>
      </c>
      <c r="E1850">
        <v>27</v>
      </c>
    </row>
    <row r="1851" spans="1:5" x14ac:dyDescent="0.2">
      <c r="A1851" s="40">
        <v>44058</v>
      </c>
      <c r="B1851" s="22">
        <v>44058</v>
      </c>
      <c r="C1851" t="s">
        <v>281</v>
      </c>
      <c r="D1851" s="53">
        <f>VLOOKUP(Pag_Inicio_Corr_mas_casos[[#This Row],[Corregimiento]],Hoja3!$A$2:$D$676,4,0)</f>
        <v>80820</v>
      </c>
      <c r="E1851">
        <v>27</v>
      </c>
    </row>
    <row r="1852" spans="1:5" x14ac:dyDescent="0.2">
      <c r="A1852" s="40">
        <v>44058</v>
      </c>
      <c r="B1852" s="22">
        <v>44058</v>
      </c>
      <c r="C1852" t="s">
        <v>252</v>
      </c>
      <c r="D1852" s="53">
        <f>VLOOKUP(Pag_Inicio_Corr_mas_casos[[#This Row],[Corregimiento]],Hoja3!$A$2:$D$676,4,0)</f>
        <v>81002</v>
      </c>
      <c r="E1852">
        <v>24</v>
      </c>
    </row>
    <row r="1853" spans="1:5" x14ac:dyDescent="0.2">
      <c r="A1853" s="40">
        <v>44058</v>
      </c>
      <c r="B1853" s="22">
        <v>44058</v>
      </c>
      <c r="C1853" t="s">
        <v>307</v>
      </c>
      <c r="D1853" s="53">
        <f>VLOOKUP(Pag_Inicio_Corr_mas_casos[[#This Row],[Corregimiento]],Hoja3!$A$2:$D$676,4,0)</f>
        <v>130706</v>
      </c>
      <c r="E1853">
        <v>23</v>
      </c>
    </row>
    <row r="1854" spans="1:5" x14ac:dyDescent="0.2">
      <c r="A1854" s="40">
        <v>44058</v>
      </c>
      <c r="B1854" s="22">
        <v>44058</v>
      </c>
      <c r="C1854" t="s">
        <v>286</v>
      </c>
      <c r="D1854" s="53">
        <f>VLOOKUP(Pag_Inicio_Corr_mas_casos[[#This Row],[Corregimiento]],Hoja3!$A$2:$D$676,4,0)</f>
        <v>130708</v>
      </c>
      <c r="E1854">
        <v>22</v>
      </c>
    </row>
    <row r="1855" spans="1:5" x14ac:dyDescent="0.2">
      <c r="A1855" s="40">
        <v>44058</v>
      </c>
      <c r="B1855" s="22">
        <v>44058</v>
      </c>
      <c r="C1855" t="s">
        <v>277</v>
      </c>
      <c r="D1855" s="53">
        <f>VLOOKUP(Pag_Inicio_Corr_mas_casos[[#This Row],[Corregimiento]],Hoja3!$A$2:$D$676,4,0)</f>
        <v>80813</v>
      </c>
      <c r="E1855">
        <v>22</v>
      </c>
    </row>
    <row r="1856" spans="1:5" x14ac:dyDescent="0.2">
      <c r="A1856" s="40">
        <v>44058</v>
      </c>
      <c r="B1856" s="22">
        <v>44058</v>
      </c>
      <c r="C1856" t="s">
        <v>298</v>
      </c>
      <c r="D1856" s="53">
        <f>VLOOKUP(Pag_Inicio_Corr_mas_casos[[#This Row],[Corregimiento]],Hoja3!$A$2:$D$676,4,0)</f>
        <v>81009</v>
      </c>
      <c r="E1856">
        <v>21</v>
      </c>
    </row>
    <row r="1857" spans="1:5" x14ac:dyDescent="0.2">
      <c r="A1857" s="40">
        <v>44059</v>
      </c>
      <c r="B1857" s="22">
        <v>44059</v>
      </c>
      <c r="C1857" t="s">
        <v>264</v>
      </c>
      <c r="D1857" s="53">
        <f>VLOOKUP(Pag_Inicio_Corr_mas_casos[[#This Row],[Corregimiento]],Hoja3!$A$2:$D$676,4,0)</f>
        <v>80819</v>
      </c>
      <c r="E1857">
        <v>29</v>
      </c>
    </row>
    <row r="1858" spans="1:5" x14ac:dyDescent="0.2">
      <c r="A1858" s="40">
        <v>44059</v>
      </c>
      <c r="B1858" s="22">
        <v>44059</v>
      </c>
      <c r="C1858" t="s">
        <v>256</v>
      </c>
      <c r="D1858" s="53">
        <f>VLOOKUP(Pag_Inicio_Corr_mas_casos[[#This Row],[Corregimiento]],Hoja3!$A$2:$D$676,4,0)</f>
        <v>80821</v>
      </c>
      <c r="E1858">
        <v>25</v>
      </c>
    </row>
    <row r="1859" spans="1:5" x14ac:dyDescent="0.2">
      <c r="A1859" s="40">
        <v>44059</v>
      </c>
      <c r="B1859" s="22">
        <v>44059</v>
      </c>
      <c r="C1859" t="s">
        <v>286</v>
      </c>
      <c r="D1859" s="53">
        <f>VLOOKUP(Pag_Inicio_Corr_mas_casos[[#This Row],[Corregimiento]],Hoja3!$A$2:$D$676,4,0)</f>
        <v>130708</v>
      </c>
      <c r="E1859">
        <v>22</v>
      </c>
    </row>
    <row r="1860" spans="1:5" x14ac:dyDescent="0.2">
      <c r="A1860" s="40">
        <v>44059</v>
      </c>
      <c r="B1860" s="22">
        <v>44059</v>
      </c>
      <c r="C1860" t="s">
        <v>260</v>
      </c>
      <c r="D1860" s="53">
        <f>VLOOKUP(Pag_Inicio_Corr_mas_casos[[#This Row],[Corregimiento]],Hoja3!$A$2:$D$676,4,0)</f>
        <v>80817</v>
      </c>
      <c r="E1860">
        <v>22</v>
      </c>
    </row>
    <row r="1861" spans="1:5" x14ac:dyDescent="0.2">
      <c r="A1861" s="40">
        <v>44059</v>
      </c>
      <c r="B1861" s="22">
        <v>44059</v>
      </c>
      <c r="C1861" t="s">
        <v>253</v>
      </c>
      <c r="D1861" s="53">
        <f>VLOOKUP(Pag_Inicio_Corr_mas_casos[[#This Row],[Corregimiento]],Hoja3!$A$2:$D$676,4,0)</f>
        <v>130106</v>
      </c>
      <c r="E1861">
        <v>18</v>
      </c>
    </row>
    <row r="1862" spans="1:5" x14ac:dyDescent="0.2">
      <c r="A1862" s="40">
        <v>44059</v>
      </c>
      <c r="B1862" s="22">
        <v>44059</v>
      </c>
      <c r="C1862" t="s">
        <v>252</v>
      </c>
      <c r="D1862" s="53">
        <f>VLOOKUP(Pag_Inicio_Corr_mas_casos[[#This Row],[Corregimiento]],Hoja3!$A$2:$D$676,4,0)</f>
        <v>81002</v>
      </c>
      <c r="E1862">
        <v>16</v>
      </c>
    </row>
    <row r="1863" spans="1:5" x14ac:dyDescent="0.2">
      <c r="A1863" s="40">
        <v>44059</v>
      </c>
      <c r="B1863" s="22">
        <v>44059</v>
      </c>
      <c r="C1863" t="s">
        <v>261</v>
      </c>
      <c r="D1863" s="53">
        <f>VLOOKUP(Pag_Inicio_Corr_mas_casos[[#This Row],[Corregimiento]],Hoja3!$A$2:$D$676,4,0)</f>
        <v>80822</v>
      </c>
      <c r="E1863">
        <v>15</v>
      </c>
    </row>
    <row r="1864" spans="1:5" x14ac:dyDescent="0.2">
      <c r="A1864" s="40">
        <v>44059</v>
      </c>
      <c r="B1864" s="22">
        <v>44059</v>
      </c>
      <c r="C1864" t="s">
        <v>251</v>
      </c>
      <c r="D1864" s="53">
        <f>VLOOKUP(Pag_Inicio_Corr_mas_casos[[#This Row],[Corregimiento]],Hoja3!$A$2:$D$676,4,0)</f>
        <v>130101</v>
      </c>
      <c r="E1864">
        <v>14</v>
      </c>
    </row>
    <row r="1865" spans="1:5" x14ac:dyDescent="0.2">
      <c r="A1865" s="40">
        <v>44059</v>
      </c>
      <c r="B1865" s="22">
        <v>44059</v>
      </c>
      <c r="C1865" t="s">
        <v>287</v>
      </c>
      <c r="D1865" s="53">
        <f>VLOOKUP(Pag_Inicio_Corr_mas_casos[[#This Row],[Corregimiento]],Hoja3!$A$2:$D$676,4,0)</f>
        <v>80826</v>
      </c>
      <c r="E1865">
        <v>14</v>
      </c>
    </row>
    <row r="1866" spans="1:5" x14ac:dyDescent="0.2">
      <c r="A1866" s="40">
        <v>44059</v>
      </c>
      <c r="B1866" s="22">
        <v>44059</v>
      </c>
      <c r="C1866" t="s">
        <v>281</v>
      </c>
      <c r="D1866" s="53">
        <f>VLOOKUP(Pag_Inicio_Corr_mas_casos[[#This Row],[Corregimiento]],Hoja3!$A$2:$D$676,4,0)</f>
        <v>80820</v>
      </c>
      <c r="E1866">
        <v>13</v>
      </c>
    </row>
    <row r="1867" spans="1:5" x14ac:dyDescent="0.2">
      <c r="A1867" s="40">
        <v>44059</v>
      </c>
      <c r="B1867" s="22">
        <v>44059</v>
      </c>
      <c r="C1867" t="s">
        <v>257</v>
      </c>
      <c r="D1867" s="53">
        <f>VLOOKUP(Pag_Inicio_Corr_mas_casos[[#This Row],[Corregimiento]],Hoja3!$A$2:$D$676,4,0)</f>
        <v>81007</v>
      </c>
      <c r="E1867">
        <v>12</v>
      </c>
    </row>
    <row r="1868" spans="1:5" x14ac:dyDescent="0.2">
      <c r="A1868" s="40">
        <v>44059</v>
      </c>
      <c r="B1868" s="22">
        <v>44059</v>
      </c>
      <c r="C1868" t="s">
        <v>267</v>
      </c>
      <c r="D1868" s="53">
        <f>VLOOKUP(Pag_Inicio_Corr_mas_casos[[#This Row],[Corregimiento]],Hoja3!$A$2:$D$676,4,0)</f>
        <v>80812</v>
      </c>
      <c r="E1868">
        <v>12</v>
      </c>
    </row>
    <row r="1869" spans="1:5" x14ac:dyDescent="0.2">
      <c r="A1869" s="40">
        <v>44059</v>
      </c>
      <c r="B1869" s="22">
        <v>44059</v>
      </c>
      <c r="C1869" t="s">
        <v>277</v>
      </c>
      <c r="D1869" s="53">
        <f>VLOOKUP(Pag_Inicio_Corr_mas_casos[[#This Row],[Corregimiento]],Hoja3!$A$2:$D$676,4,0)</f>
        <v>80813</v>
      </c>
      <c r="E1869">
        <v>12</v>
      </c>
    </row>
    <row r="1870" spans="1:5" x14ac:dyDescent="0.2">
      <c r="A1870" s="40">
        <v>44059</v>
      </c>
      <c r="B1870" s="22">
        <v>44059</v>
      </c>
      <c r="C1870" t="s">
        <v>282</v>
      </c>
      <c r="D1870" s="53">
        <f>VLOOKUP(Pag_Inicio_Corr_mas_casos[[#This Row],[Corregimiento]],Hoja3!$A$2:$D$676,4,0)</f>
        <v>80815</v>
      </c>
      <c r="E1870">
        <v>11</v>
      </c>
    </row>
    <row r="1871" spans="1:5" x14ac:dyDescent="0.2">
      <c r="A1871" s="40">
        <v>44059</v>
      </c>
      <c r="B1871" s="22">
        <v>44059</v>
      </c>
      <c r="C1871" t="s">
        <v>258</v>
      </c>
      <c r="D1871" s="53">
        <f>VLOOKUP(Pag_Inicio_Corr_mas_casos[[#This Row],[Corregimiento]],Hoja3!$A$2:$D$676,4,0)</f>
        <v>81008</v>
      </c>
      <c r="E1871">
        <v>11</v>
      </c>
    </row>
    <row r="1872" spans="1:5" x14ac:dyDescent="0.2">
      <c r="A1872" s="40">
        <v>44059</v>
      </c>
      <c r="B1872" s="22">
        <v>44059</v>
      </c>
      <c r="C1872" t="s">
        <v>289</v>
      </c>
      <c r="D1872" s="53">
        <f>VLOOKUP(Pag_Inicio_Corr_mas_casos[[#This Row],[Corregimiento]],Hoja3!$A$2:$D$676,4,0)</f>
        <v>80803</v>
      </c>
      <c r="E187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248</v>
      </c>
      <c r="B1" t="s">
        <v>74</v>
      </c>
      <c r="C1" t="s">
        <v>375</v>
      </c>
      <c r="D1" t="s">
        <v>376</v>
      </c>
    </row>
    <row r="2" spans="1:4" x14ac:dyDescent="0.2">
      <c r="A2" t="s">
        <v>256</v>
      </c>
      <c r="B2" t="s">
        <v>242</v>
      </c>
      <c r="C2" t="s">
        <v>242</v>
      </c>
      <c r="D2">
        <v>80821</v>
      </c>
    </row>
    <row r="3" spans="1:4" x14ac:dyDescent="0.2">
      <c r="A3" t="s">
        <v>377</v>
      </c>
      <c r="B3" t="s">
        <v>238</v>
      </c>
      <c r="C3" t="s">
        <v>378</v>
      </c>
      <c r="D3">
        <v>30202</v>
      </c>
    </row>
    <row r="4" spans="1:4" x14ac:dyDescent="0.2">
      <c r="A4" t="s">
        <v>379</v>
      </c>
      <c r="B4" t="s">
        <v>245</v>
      </c>
      <c r="C4" t="s">
        <v>245</v>
      </c>
      <c r="D4">
        <v>70313</v>
      </c>
    </row>
    <row r="5" spans="1:4" x14ac:dyDescent="0.2">
      <c r="A5" t="s">
        <v>380</v>
      </c>
      <c r="B5" t="s">
        <v>237</v>
      </c>
      <c r="C5" t="s">
        <v>381</v>
      </c>
      <c r="D5">
        <v>120502</v>
      </c>
    </row>
    <row r="6" spans="1:4" x14ac:dyDescent="0.2">
      <c r="A6" t="s">
        <v>382</v>
      </c>
      <c r="B6" t="s">
        <v>241</v>
      </c>
      <c r="C6" t="s">
        <v>383</v>
      </c>
      <c r="D6">
        <v>50313</v>
      </c>
    </row>
    <row r="7" spans="1:4" x14ac:dyDescent="0.2">
      <c r="A7" t="s">
        <v>320</v>
      </c>
      <c r="B7" t="s">
        <v>243</v>
      </c>
      <c r="C7" t="s">
        <v>384</v>
      </c>
      <c r="D7">
        <v>20101</v>
      </c>
    </row>
    <row r="8" spans="1:4" x14ac:dyDescent="0.2">
      <c r="A8" t="s">
        <v>351</v>
      </c>
      <c r="B8" t="s">
        <v>240</v>
      </c>
      <c r="C8" t="s">
        <v>240</v>
      </c>
      <c r="D8">
        <v>100102</v>
      </c>
    </row>
    <row r="9" spans="1:4" x14ac:dyDescent="0.2">
      <c r="A9" t="s">
        <v>318</v>
      </c>
      <c r="B9" t="s">
        <v>247</v>
      </c>
      <c r="C9" t="s">
        <v>385</v>
      </c>
      <c r="D9">
        <v>40101</v>
      </c>
    </row>
    <row r="10" spans="1:4" x14ac:dyDescent="0.2">
      <c r="A10" t="s">
        <v>261</v>
      </c>
      <c r="B10" t="s">
        <v>242</v>
      </c>
      <c r="C10" t="s">
        <v>242</v>
      </c>
      <c r="D10">
        <v>80822</v>
      </c>
    </row>
    <row r="11" spans="1:4" x14ac:dyDescent="0.2">
      <c r="A11" t="s">
        <v>324</v>
      </c>
      <c r="B11" t="s">
        <v>236</v>
      </c>
      <c r="C11" t="s">
        <v>386</v>
      </c>
      <c r="D11">
        <v>10401</v>
      </c>
    </row>
    <row r="12" spans="1:4" x14ac:dyDescent="0.2">
      <c r="A12" t="s">
        <v>387</v>
      </c>
      <c r="B12" t="s">
        <v>237</v>
      </c>
      <c r="C12" t="s">
        <v>388</v>
      </c>
      <c r="D12">
        <v>120902</v>
      </c>
    </row>
    <row r="13" spans="1:4" x14ac:dyDescent="0.2">
      <c r="A13" t="s">
        <v>372</v>
      </c>
      <c r="B13" t="s">
        <v>247</v>
      </c>
      <c r="C13" t="s">
        <v>389</v>
      </c>
      <c r="D13">
        <v>40404</v>
      </c>
    </row>
    <row r="14" spans="1:4" x14ac:dyDescent="0.2">
      <c r="A14" t="s">
        <v>358</v>
      </c>
      <c r="B14" t="s">
        <v>237</v>
      </c>
      <c r="C14" t="s">
        <v>390</v>
      </c>
      <c r="D14">
        <v>120302</v>
      </c>
    </row>
    <row r="15" spans="1:4" x14ac:dyDescent="0.2">
      <c r="A15" t="s">
        <v>391</v>
      </c>
      <c r="B15" t="s">
        <v>237</v>
      </c>
      <c r="C15" t="s">
        <v>381</v>
      </c>
      <c r="D15">
        <v>120503</v>
      </c>
    </row>
    <row r="16" spans="1:4" x14ac:dyDescent="0.2">
      <c r="A16" t="s">
        <v>392</v>
      </c>
      <c r="B16" t="s">
        <v>245</v>
      </c>
      <c r="C16" t="s">
        <v>393</v>
      </c>
      <c r="D16">
        <v>70702</v>
      </c>
    </row>
    <row r="17" spans="1:4" x14ac:dyDescent="0.2">
      <c r="A17" t="s">
        <v>394</v>
      </c>
      <c r="B17" t="s">
        <v>239</v>
      </c>
      <c r="C17" t="s">
        <v>395</v>
      </c>
      <c r="D17">
        <v>130703</v>
      </c>
    </row>
    <row r="18" spans="1:4" x14ac:dyDescent="0.2">
      <c r="A18" t="s">
        <v>263</v>
      </c>
      <c r="B18" t="s">
        <v>242</v>
      </c>
      <c r="C18" t="s">
        <v>396</v>
      </c>
      <c r="D18">
        <v>81001</v>
      </c>
    </row>
    <row r="19" spans="1:4" x14ac:dyDescent="0.2">
      <c r="A19" t="s">
        <v>304</v>
      </c>
      <c r="B19" t="s">
        <v>242</v>
      </c>
      <c r="C19" t="s">
        <v>242</v>
      </c>
      <c r="D19">
        <v>80814</v>
      </c>
    </row>
    <row r="20" spans="1:4" x14ac:dyDescent="0.2">
      <c r="A20" t="s">
        <v>397</v>
      </c>
      <c r="B20" t="s">
        <v>243</v>
      </c>
      <c r="C20" t="s">
        <v>398</v>
      </c>
      <c r="D20">
        <v>20201</v>
      </c>
    </row>
    <row r="21" spans="1:4" x14ac:dyDescent="0.2">
      <c r="A21" t="s">
        <v>399</v>
      </c>
      <c r="B21" t="s">
        <v>246</v>
      </c>
      <c r="C21" t="s">
        <v>400</v>
      </c>
      <c r="D21">
        <v>91202</v>
      </c>
    </row>
    <row r="22" spans="1:4" x14ac:dyDescent="0.2">
      <c r="A22" t="s">
        <v>266</v>
      </c>
      <c r="B22" t="s">
        <v>242</v>
      </c>
      <c r="C22" t="s">
        <v>396</v>
      </c>
      <c r="D22">
        <v>81006</v>
      </c>
    </row>
    <row r="23" spans="1:4" x14ac:dyDescent="0.2">
      <c r="A23" t="s">
        <v>401</v>
      </c>
      <c r="B23" t="s">
        <v>239</v>
      </c>
      <c r="C23" t="s">
        <v>395</v>
      </c>
      <c r="D23">
        <v>130704</v>
      </c>
    </row>
    <row r="24" spans="1:4" x14ac:dyDescent="0.2">
      <c r="A24" t="s">
        <v>251</v>
      </c>
      <c r="B24" t="s">
        <v>239</v>
      </c>
      <c r="C24" t="s">
        <v>402</v>
      </c>
      <c r="D24">
        <v>130101</v>
      </c>
    </row>
    <row r="25" spans="1:4" x14ac:dyDescent="0.2">
      <c r="A25" t="s">
        <v>403</v>
      </c>
      <c r="B25" t="s">
        <v>247</v>
      </c>
      <c r="C25" t="s">
        <v>322</v>
      </c>
      <c r="D25">
        <v>40502</v>
      </c>
    </row>
    <row r="26" spans="1:4" x14ac:dyDescent="0.2">
      <c r="A26" t="s">
        <v>404</v>
      </c>
      <c r="B26" t="s">
        <v>246</v>
      </c>
      <c r="C26" t="s">
        <v>405</v>
      </c>
      <c r="D26">
        <v>90101</v>
      </c>
    </row>
    <row r="27" spans="1:4" x14ac:dyDescent="0.2">
      <c r="A27" t="s">
        <v>406</v>
      </c>
      <c r="B27" t="s">
        <v>247</v>
      </c>
      <c r="C27" t="s">
        <v>294</v>
      </c>
      <c r="D27">
        <v>40204</v>
      </c>
    </row>
    <row r="28" spans="1:4" x14ac:dyDescent="0.2">
      <c r="A28" t="s">
        <v>407</v>
      </c>
      <c r="B28" t="s">
        <v>247</v>
      </c>
      <c r="C28" t="s">
        <v>408</v>
      </c>
      <c r="D28">
        <v>40302</v>
      </c>
    </row>
    <row r="29" spans="1:4" x14ac:dyDescent="0.2">
      <c r="A29" t="s">
        <v>409</v>
      </c>
      <c r="B29" t="s">
        <v>237</v>
      </c>
      <c r="C29" t="s">
        <v>329</v>
      </c>
      <c r="D29">
        <v>120702</v>
      </c>
    </row>
    <row r="30" spans="1:4" x14ac:dyDescent="0.2">
      <c r="A30" t="s">
        <v>353</v>
      </c>
      <c r="B30" t="s">
        <v>246</v>
      </c>
      <c r="C30" t="s">
        <v>410</v>
      </c>
      <c r="D30">
        <v>91102</v>
      </c>
    </row>
    <row r="31" spans="1:4" x14ac:dyDescent="0.2">
      <c r="A31" t="s">
        <v>353</v>
      </c>
      <c r="B31" t="s">
        <v>245</v>
      </c>
      <c r="C31" t="s">
        <v>411</v>
      </c>
      <c r="D31">
        <v>70402</v>
      </c>
    </row>
    <row r="32" spans="1:4" x14ac:dyDescent="0.2">
      <c r="A32" t="s">
        <v>412</v>
      </c>
      <c r="B32" t="s">
        <v>236</v>
      </c>
      <c r="C32" t="s">
        <v>413</v>
      </c>
      <c r="D32">
        <v>10306</v>
      </c>
    </row>
    <row r="33" spans="1:4" x14ac:dyDescent="0.2">
      <c r="A33" t="s">
        <v>414</v>
      </c>
      <c r="B33" t="s">
        <v>245</v>
      </c>
      <c r="C33" t="s">
        <v>349</v>
      </c>
      <c r="D33">
        <v>70202</v>
      </c>
    </row>
    <row r="34" spans="1:4" x14ac:dyDescent="0.2">
      <c r="A34" t="s">
        <v>415</v>
      </c>
      <c r="B34" t="s">
        <v>245</v>
      </c>
      <c r="C34" t="s">
        <v>411</v>
      </c>
      <c r="D34">
        <v>70403</v>
      </c>
    </row>
    <row r="35" spans="1:4" x14ac:dyDescent="0.2">
      <c r="A35" t="s">
        <v>368</v>
      </c>
      <c r="B35" t="s">
        <v>237</v>
      </c>
      <c r="C35" t="s">
        <v>390</v>
      </c>
      <c r="D35">
        <v>120303</v>
      </c>
    </row>
    <row r="36" spans="1:4" x14ac:dyDescent="0.2">
      <c r="A36" t="s">
        <v>416</v>
      </c>
      <c r="B36" t="s">
        <v>246</v>
      </c>
      <c r="C36" t="s">
        <v>417</v>
      </c>
      <c r="D36">
        <v>90202</v>
      </c>
    </row>
    <row r="37" spans="1:4" x14ac:dyDescent="0.2">
      <c r="A37" t="s">
        <v>418</v>
      </c>
      <c r="B37" t="s">
        <v>236</v>
      </c>
      <c r="C37" t="s">
        <v>419</v>
      </c>
      <c r="D37">
        <v>10213</v>
      </c>
    </row>
    <row r="38" spans="1:4" x14ac:dyDescent="0.2">
      <c r="A38" t="s">
        <v>348</v>
      </c>
      <c r="B38" t="s">
        <v>236</v>
      </c>
      <c r="C38" t="s">
        <v>386</v>
      </c>
      <c r="D38">
        <v>10403</v>
      </c>
    </row>
    <row r="39" spans="1:4" x14ac:dyDescent="0.2">
      <c r="A39" t="s">
        <v>300</v>
      </c>
      <c r="B39" t="s">
        <v>239</v>
      </c>
      <c r="C39" t="s">
        <v>395</v>
      </c>
      <c r="D39">
        <v>130701</v>
      </c>
    </row>
    <row r="40" spans="1:4" x14ac:dyDescent="0.2">
      <c r="A40" t="s">
        <v>268</v>
      </c>
      <c r="B40" t="s">
        <v>239</v>
      </c>
      <c r="C40" t="s">
        <v>395</v>
      </c>
      <c r="D40">
        <v>130702</v>
      </c>
    </row>
    <row r="41" spans="1:4" x14ac:dyDescent="0.2">
      <c r="A41" t="s">
        <v>420</v>
      </c>
      <c r="B41" t="s">
        <v>236</v>
      </c>
      <c r="C41" t="s">
        <v>386</v>
      </c>
      <c r="D41">
        <v>10402</v>
      </c>
    </row>
    <row r="42" spans="1:4" x14ac:dyDescent="0.2">
      <c r="A42" t="s">
        <v>334</v>
      </c>
      <c r="B42" t="s">
        <v>238</v>
      </c>
      <c r="C42" t="s">
        <v>238</v>
      </c>
      <c r="D42">
        <v>30101</v>
      </c>
    </row>
    <row r="43" spans="1:4" x14ac:dyDescent="0.2">
      <c r="A43" t="s">
        <v>421</v>
      </c>
      <c r="B43" t="s">
        <v>238</v>
      </c>
      <c r="C43" t="s">
        <v>238</v>
      </c>
      <c r="D43">
        <v>30102</v>
      </c>
    </row>
    <row r="44" spans="1:4" x14ac:dyDescent="0.2">
      <c r="A44" t="s">
        <v>422</v>
      </c>
      <c r="B44" t="s">
        <v>243</v>
      </c>
      <c r="C44" t="s">
        <v>384</v>
      </c>
      <c r="D44">
        <v>20105</v>
      </c>
    </row>
    <row r="45" spans="1:4" x14ac:dyDescent="0.2">
      <c r="A45" t="s">
        <v>423</v>
      </c>
      <c r="B45" t="s">
        <v>236</v>
      </c>
      <c r="C45" t="s">
        <v>236</v>
      </c>
      <c r="D45">
        <v>10102</v>
      </c>
    </row>
    <row r="46" spans="1:4" x14ac:dyDescent="0.2">
      <c r="A46" t="s">
        <v>424</v>
      </c>
      <c r="B46" t="s">
        <v>245</v>
      </c>
      <c r="C46" t="s">
        <v>349</v>
      </c>
      <c r="D46">
        <v>70203</v>
      </c>
    </row>
    <row r="47" spans="1:4" x14ac:dyDescent="0.2">
      <c r="A47" t="s">
        <v>425</v>
      </c>
      <c r="B47" t="s">
        <v>239</v>
      </c>
      <c r="C47" t="s">
        <v>426</v>
      </c>
      <c r="D47">
        <v>130402</v>
      </c>
    </row>
    <row r="48" spans="1:4" x14ac:dyDescent="0.2">
      <c r="A48" t="s">
        <v>257</v>
      </c>
      <c r="B48" t="s">
        <v>242</v>
      </c>
      <c r="C48" t="s">
        <v>396</v>
      </c>
      <c r="D48">
        <v>81007</v>
      </c>
    </row>
    <row r="49" spans="1:4" x14ac:dyDescent="0.2">
      <c r="A49" t="s">
        <v>252</v>
      </c>
      <c r="B49" t="s">
        <v>242</v>
      </c>
      <c r="C49" t="s">
        <v>396</v>
      </c>
      <c r="D49">
        <v>81002</v>
      </c>
    </row>
    <row r="50" spans="1:4" x14ac:dyDescent="0.2">
      <c r="A50" t="s">
        <v>303</v>
      </c>
      <c r="B50" t="s">
        <v>242</v>
      </c>
      <c r="C50" t="s">
        <v>242</v>
      </c>
      <c r="D50">
        <v>80807</v>
      </c>
    </row>
    <row r="51" spans="1:4" x14ac:dyDescent="0.2">
      <c r="A51" t="s">
        <v>303</v>
      </c>
      <c r="B51" t="s">
        <v>247</v>
      </c>
      <c r="C51" t="s">
        <v>427</v>
      </c>
      <c r="D51">
        <v>41302</v>
      </c>
    </row>
    <row r="52" spans="1:4" x14ac:dyDescent="0.2">
      <c r="A52" t="s">
        <v>270</v>
      </c>
      <c r="B52" t="s">
        <v>242</v>
      </c>
      <c r="C52" t="s">
        <v>242</v>
      </c>
      <c r="D52">
        <v>80806</v>
      </c>
    </row>
    <row r="53" spans="1:4" x14ac:dyDescent="0.2">
      <c r="A53" t="s">
        <v>428</v>
      </c>
      <c r="B53" t="s">
        <v>247</v>
      </c>
      <c r="C53" t="s">
        <v>429</v>
      </c>
      <c r="D53">
        <v>40602</v>
      </c>
    </row>
    <row r="54" spans="1:4" x14ac:dyDescent="0.2">
      <c r="A54" t="s">
        <v>325</v>
      </c>
      <c r="B54" t="s">
        <v>237</v>
      </c>
      <c r="C54" t="s">
        <v>278</v>
      </c>
      <c r="D54">
        <v>120601</v>
      </c>
    </row>
    <row r="55" spans="1:4" x14ac:dyDescent="0.2">
      <c r="A55" t="s">
        <v>430</v>
      </c>
      <c r="B55" t="s">
        <v>246</v>
      </c>
      <c r="C55" t="s">
        <v>431</v>
      </c>
      <c r="D55">
        <v>90402</v>
      </c>
    </row>
    <row r="56" spans="1:4" x14ac:dyDescent="0.2">
      <c r="A56" t="s">
        <v>432</v>
      </c>
      <c r="B56" t="s">
        <v>247</v>
      </c>
      <c r="C56" t="s">
        <v>433</v>
      </c>
      <c r="D56">
        <v>41202</v>
      </c>
    </row>
    <row r="57" spans="1:4" x14ac:dyDescent="0.2">
      <c r="A57" t="s">
        <v>434</v>
      </c>
      <c r="B57" t="s">
        <v>237</v>
      </c>
      <c r="C57" t="s">
        <v>435</v>
      </c>
      <c r="D57">
        <v>120102</v>
      </c>
    </row>
    <row r="58" spans="1:4" x14ac:dyDescent="0.2">
      <c r="A58" t="s">
        <v>321</v>
      </c>
      <c r="B58" t="s">
        <v>241</v>
      </c>
      <c r="C58" t="s">
        <v>309</v>
      </c>
      <c r="D58">
        <v>50202</v>
      </c>
    </row>
    <row r="59" spans="1:4" x14ac:dyDescent="0.2">
      <c r="A59" t="s">
        <v>436</v>
      </c>
      <c r="B59" t="s">
        <v>247</v>
      </c>
      <c r="C59" t="s">
        <v>433</v>
      </c>
      <c r="D59">
        <v>41203</v>
      </c>
    </row>
    <row r="60" spans="1:4" x14ac:dyDescent="0.2">
      <c r="A60" t="s">
        <v>350</v>
      </c>
      <c r="B60" t="s">
        <v>236</v>
      </c>
      <c r="C60" t="s">
        <v>236</v>
      </c>
      <c r="D60">
        <v>10101</v>
      </c>
    </row>
    <row r="61" spans="1:4" x14ac:dyDescent="0.2">
      <c r="A61" t="s">
        <v>373</v>
      </c>
      <c r="B61" t="s">
        <v>247</v>
      </c>
      <c r="C61" t="s">
        <v>408</v>
      </c>
      <c r="D61">
        <v>40301</v>
      </c>
    </row>
    <row r="62" spans="1:4" x14ac:dyDescent="0.2">
      <c r="A62" t="s">
        <v>437</v>
      </c>
      <c r="B62" t="s">
        <v>247</v>
      </c>
      <c r="C62" t="s">
        <v>389</v>
      </c>
      <c r="D62">
        <v>40401</v>
      </c>
    </row>
    <row r="63" spans="1:4" x14ac:dyDescent="0.2">
      <c r="A63" t="s">
        <v>438</v>
      </c>
      <c r="B63" t="s">
        <v>246</v>
      </c>
      <c r="C63" t="s">
        <v>431</v>
      </c>
      <c r="D63">
        <v>90403</v>
      </c>
    </row>
    <row r="64" spans="1:4" x14ac:dyDescent="0.2">
      <c r="A64" t="s">
        <v>439</v>
      </c>
      <c r="B64" t="s">
        <v>247</v>
      </c>
      <c r="C64" t="s">
        <v>440</v>
      </c>
      <c r="D64">
        <v>41002</v>
      </c>
    </row>
    <row r="65" spans="1:4" x14ac:dyDescent="0.2">
      <c r="A65" t="s">
        <v>441</v>
      </c>
      <c r="B65" t="s">
        <v>242</v>
      </c>
      <c r="C65" t="s">
        <v>442</v>
      </c>
      <c r="D65">
        <v>80602</v>
      </c>
    </row>
    <row r="66" spans="1:4" x14ac:dyDescent="0.2">
      <c r="A66" t="s">
        <v>335</v>
      </c>
      <c r="B66" t="s">
        <v>238</v>
      </c>
      <c r="C66" t="s">
        <v>238</v>
      </c>
      <c r="D66">
        <v>30103</v>
      </c>
    </row>
    <row r="67" spans="1:4" x14ac:dyDescent="0.2">
      <c r="A67" t="s">
        <v>443</v>
      </c>
      <c r="B67" t="s">
        <v>239</v>
      </c>
      <c r="C67" t="s">
        <v>426</v>
      </c>
      <c r="D67">
        <v>130403</v>
      </c>
    </row>
    <row r="68" spans="1:4" x14ac:dyDescent="0.2">
      <c r="A68" t="s">
        <v>444</v>
      </c>
      <c r="B68" t="s">
        <v>237</v>
      </c>
      <c r="C68" t="s">
        <v>381</v>
      </c>
      <c r="D68">
        <v>120501</v>
      </c>
    </row>
    <row r="69" spans="1:4" x14ac:dyDescent="0.2">
      <c r="A69" t="s">
        <v>322</v>
      </c>
      <c r="B69" t="s">
        <v>247</v>
      </c>
      <c r="C69" t="s">
        <v>322</v>
      </c>
      <c r="D69">
        <v>40503</v>
      </c>
    </row>
    <row r="70" spans="1:4" x14ac:dyDescent="0.2">
      <c r="A70" t="s">
        <v>445</v>
      </c>
      <c r="B70" t="s">
        <v>237</v>
      </c>
      <c r="C70" t="s">
        <v>446</v>
      </c>
      <c r="D70">
        <v>120802</v>
      </c>
    </row>
    <row r="71" spans="1:4" x14ac:dyDescent="0.2">
      <c r="A71" t="s">
        <v>265</v>
      </c>
      <c r="B71" t="s">
        <v>239</v>
      </c>
      <c r="C71" t="s">
        <v>402</v>
      </c>
      <c r="D71">
        <v>130107</v>
      </c>
    </row>
    <row r="72" spans="1:4" x14ac:dyDescent="0.2">
      <c r="A72" t="s">
        <v>447</v>
      </c>
      <c r="B72" t="s">
        <v>243</v>
      </c>
      <c r="C72" t="s">
        <v>398</v>
      </c>
      <c r="D72">
        <v>20210</v>
      </c>
    </row>
    <row r="73" spans="1:4" x14ac:dyDescent="0.2">
      <c r="A73" t="s">
        <v>448</v>
      </c>
      <c r="B73" t="s">
        <v>244</v>
      </c>
      <c r="C73" t="s">
        <v>449</v>
      </c>
      <c r="D73">
        <v>60502</v>
      </c>
    </row>
    <row r="74" spans="1:4" x14ac:dyDescent="0.2">
      <c r="A74" t="s">
        <v>448</v>
      </c>
      <c r="B74" t="s">
        <v>239</v>
      </c>
      <c r="C74" t="s">
        <v>426</v>
      </c>
      <c r="D74">
        <v>130404</v>
      </c>
    </row>
    <row r="75" spans="1:4" x14ac:dyDescent="0.2">
      <c r="A75" t="s">
        <v>448</v>
      </c>
      <c r="B75" t="s">
        <v>243</v>
      </c>
      <c r="C75" t="s">
        <v>398</v>
      </c>
      <c r="D75">
        <v>20202</v>
      </c>
    </row>
    <row r="76" spans="1:4" x14ac:dyDescent="0.2">
      <c r="A76" t="s">
        <v>450</v>
      </c>
      <c r="B76" t="s">
        <v>238</v>
      </c>
      <c r="C76" t="s">
        <v>451</v>
      </c>
      <c r="D76">
        <v>30402</v>
      </c>
    </row>
    <row r="77" spans="1:4" x14ac:dyDescent="0.2">
      <c r="A77" t="s">
        <v>282</v>
      </c>
      <c r="B77" t="s">
        <v>242</v>
      </c>
      <c r="C77" t="s">
        <v>242</v>
      </c>
      <c r="D77">
        <v>80815</v>
      </c>
    </row>
    <row r="78" spans="1:4" x14ac:dyDescent="0.2">
      <c r="A78" t="s">
        <v>452</v>
      </c>
      <c r="B78" t="s">
        <v>239</v>
      </c>
      <c r="C78" t="s">
        <v>453</v>
      </c>
      <c r="D78">
        <v>130302</v>
      </c>
    </row>
    <row r="79" spans="1:4" x14ac:dyDescent="0.2">
      <c r="A79" t="s">
        <v>454</v>
      </c>
      <c r="B79" t="s">
        <v>237</v>
      </c>
      <c r="C79" t="s">
        <v>278</v>
      </c>
      <c r="D79">
        <v>120610</v>
      </c>
    </row>
    <row r="80" spans="1:4" x14ac:dyDescent="0.2">
      <c r="A80" t="s">
        <v>455</v>
      </c>
      <c r="B80" t="s">
        <v>247</v>
      </c>
      <c r="C80" t="s">
        <v>389</v>
      </c>
      <c r="D80">
        <v>40402</v>
      </c>
    </row>
    <row r="81" spans="1:4" x14ac:dyDescent="0.2">
      <c r="A81" t="s">
        <v>456</v>
      </c>
      <c r="B81" t="s">
        <v>246</v>
      </c>
      <c r="C81" t="s">
        <v>410</v>
      </c>
      <c r="D81">
        <v>91103</v>
      </c>
    </row>
    <row r="82" spans="1:4" x14ac:dyDescent="0.2">
      <c r="A82" t="s">
        <v>457</v>
      </c>
      <c r="B82" t="s">
        <v>246</v>
      </c>
      <c r="C82" t="s">
        <v>417</v>
      </c>
      <c r="D82">
        <v>90201</v>
      </c>
    </row>
    <row r="83" spans="1:4" x14ac:dyDescent="0.2">
      <c r="A83" t="s">
        <v>458</v>
      </c>
      <c r="B83" t="s">
        <v>246</v>
      </c>
      <c r="C83" t="s">
        <v>383</v>
      </c>
      <c r="D83">
        <v>90902</v>
      </c>
    </row>
    <row r="84" spans="1:4" x14ac:dyDescent="0.2">
      <c r="A84" t="s">
        <v>459</v>
      </c>
      <c r="B84" t="s">
        <v>237</v>
      </c>
      <c r="C84" t="s">
        <v>435</v>
      </c>
      <c r="D84">
        <v>120103</v>
      </c>
    </row>
    <row r="85" spans="1:4" x14ac:dyDescent="0.2">
      <c r="A85" t="s">
        <v>460</v>
      </c>
      <c r="B85" t="s">
        <v>245</v>
      </c>
      <c r="C85" t="s">
        <v>393</v>
      </c>
      <c r="D85">
        <v>70710</v>
      </c>
    </row>
    <row r="86" spans="1:4" x14ac:dyDescent="0.2">
      <c r="A86" t="s">
        <v>461</v>
      </c>
      <c r="B86" t="s">
        <v>241</v>
      </c>
      <c r="C86" t="s">
        <v>462</v>
      </c>
      <c r="D86">
        <v>50102</v>
      </c>
    </row>
    <row r="87" spans="1:4" x14ac:dyDescent="0.2">
      <c r="A87" t="s">
        <v>463</v>
      </c>
      <c r="B87" t="s">
        <v>239</v>
      </c>
      <c r="C87" t="s">
        <v>453</v>
      </c>
      <c r="D87">
        <v>130303</v>
      </c>
    </row>
    <row r="88" spans="1:4" x14ac:dyDescent="0.2">
      <c r="A88" t="s">
        <v>464</v>
      </c>
      <c r="B88" t="s">
        <v>247</v>
      </c>
      <c r="C88" t="s">
        <v>385</v>
      </c>
      <c r="D88">
        <v>40108</v>
      </c>
    </row>
    <row r="89" spans="1:4" x14ac:dyDescent="0.2">
      <c r="A89" t="s">
        <v>465</v>
      </c>
      <c r="B89" t="s">
        <v>246</v>
      </c>
      <c r="C89" t="s">
        <v>466</v>
      </c>
      <c r="D89">
        <v>91007</v>
      </c>
    </row>
    <row r="90" spans="1:4" x14ac:dyDescent="0.2">
      <c r="A90" t="s">
        <v>467</v>
      </c>
      <c r="B90" t="s">
        <v>245</v>
      </c>
      <c r="C90" t="s">
        <v>393</v>
      </c>
      <c r="D90">
        <v>70703</v>
      </c>
    </row>
    <row r="91" spans="1:4" x14ac:dyDescent="0.2">
      <c r="A91" t="s">
        <v>468</v>
      </c>
      <c r="B91" t="s">
        <v>247</v>
      </c>
      <c r="C91" t="s">
        <v>440</v>
      </c>
      <c r="D91">
        <v>41003</v>
      </c>
    </row>
    <row r="92" spans="1:4" x14ac:dyDescent="0.2">
      <c r="A92" t="s">
        <v>469</v>
      </c>
      <c r="B92" t="s">
        <v>243</v>
      </c>
      <c r="C92" t="s">
        <v>470</v>
      </c>
      <c r="D92">
        <v>20602</v>
      </c>
    </row>
    <row r="93" spans="1:4" x14ac:dyDescent="0.2">
      <c r="A93" t="s">
        <v>469</v>
      </c>
      <c r="B93" t="s">
        <v>237</v>
      </c>
      <c r="C93" t="s">
        <v>329</v>
      </c>
      <c r="D93">
        <v>120708</v>
      </c>
    </row>
    <row r="94" spans="1:4" x14ac:dyDescent="0.2">
      <c r="A94" t="s">
        <v>354</v>
      </c>
      <c r="B94" t="s">
        <v>246</v>
      </c>
      <c r="C94" t="s">
        <v>471</v>
      </c>
      <c r="D94">
        <v>90301</v>
      </c>
    </row>
    <row r="95" spans="1:4" x14ac:dyDescent="0.2">
      <c r="A95" t="s">
        <v>340</v>
      </c>
      <c r="B95" t="s">
        <v>242</v>
      </c>
      <c r="C95" t="s">
        <v>472</v>
      </c>
      <c r="D95">
        <v>80502</v>
      </c>
    </row>
    <row r="96" spans="1:4" x14ac:dyDescent="0.2">
      <c r="A96" t="s">
        <v>473</v>
      </c>
      <c r="B96" t="s">
        <v>243</v>
      </c>
      <c r="C96" t="s">
        <v>474</v>
      </c>
      <c r="D96">
        <v>20402</v>
      </c>
    </row>
    <row r="97" spans="1:4" x14ac:dyDescent="0.2">
      <c r="A97" t="s">
        <v>317</v>
      </c>
      <c r="B97" t="s">
        <v>239</v>
      </c>
      <c r="C97" t="s">
        <v>453</v>
      </c>
      <c r="D97">
        <v>130301</v>
      </c>
    </row>
    <row r="98" spans="1:4" x14ac:dyDescent="0.2">
      <c r="A98" t="s">
        <v>475</v>
      </c>
      <c r="B98" t="s">
        <v>246</v>
      </c>
      <c r="C98" t="s">
        <v>466</v>
      </c>
      <c r="D98">
        <v>91009</v>
      </c>
    </row>
    <row r="99" spans="1:4" x14ac:dyDescent="0.2">
      <c r="A99" t="s">
        <v>476</v>
      </c>
      <c r="B99" t="s">
        <v>237</v>
      </c>
      <c r="C99" t="s">
        <v>477</v>
      </c>
      <c r="D99">
        <v>120202</v>
      </c>
    </row>
    <row r="100" spans="1:4" x14ac:dyDescent="0.2">
      <c r="A100" t="s">
        <v>299</v>
      </c>
      <c r="B100" t="s">
        <v>238</v>
      </c>
      <c r="C100" t="s">
        <v>238</v>
      </c>
      <c r="D100">
        <v>30104</v>
      </c>
    </row>
    <row r="101" spans="1:4" x14ac:dyDescent="0.2">
      <c r="A101" t="s">
        <v>478</v>
      </c>
      <c r="B101" t="s">
        <v>246</v>
      </c>
      <c r="C101" t="s">
        <v>410</v>
      </c>
      <c r="D101">
        <v>91104</v>
      </c>
    </row>
    <row r="102" spans="1:4" x14ac:dyDescent="0.2">
      <c r="A102" t="s">
        <v>479</v>
      </c>
      <c r="B102" t="s">
        <v>246</v>
      </c>
      <c r="C102" t="s">
        <v>480</v>
      </c>
      <c r="D102">
        <v>90705</v>
      </c>
    </row>
    <row r="103" spans="1:4" x14ac:dyDescent="0.2">
      <c r="A103" t="s">
        <v>481</v>
      </c>
      <c r="B103" t="s">
        <v>236</v>
      </c>
      <c r="C103" t="s">
        <v>236</v>
      </c>
      <c r="D103">
        <v>10103</v>
      </c>
    </row>
    <row r="104" spans="1:4" x14ac:dyDescent="0.2">
      <c r="A104" t="s">
        <v>482</v>
      </c>
      <c r="B104" t="s">
        <v>246</v>
      </c>
      <c r="C104" t="s">
        <v>483</v>
      </c>
      <c r="D104">
        <v>90606</v>
      </c>
    </row>
    <row r="105" spans="1:4" x14ac:dyDescent="0.2">
      <c r="A105" t="s">
        <v>484</v>
      </c>
      <c r="B105" t="s">
        <v>239</v>
      </c>
      <c r="C105" t="s">
        <v>453</v>
      </c>
      <c r="D105">
        <v>130304</v>
      </c>
    </row>
    <row r="106" spans="1:4" x14ac:dyDescent="0.2">
      <c r="A106" t="s">
        <v>485</v>
      </c>
      <c r="B106" t="s">
        <v>237</v>
      </c>
      <c r="C106" t="s">
        <v>435</v>
      </c>
      <c r="D106">
        <v>120104</v>
      </c>
    </row>
    <row r="107" spans="1:4" x14ac:dyDescent="0.2">
      <c r="A107" t="s">
        <v>486</v>
      </c>
      <c r="B107" t="s">
        <v>237</v>
      </c>
      <c r="C107" t="s">
        <v>390</v>
      </c>
      <c r="D107">
        <v>120304</v>
      </c>
    </row>
    <row r="108" spans="1:4" x14ac:dyDescent="0.2">
      <c r="A108" t="s">
        <v>487</v>
      </c>
      <c r="B108" t="s">
        <v>246</v>
      </c>
      <c r="C108" t="s">
        <v>488</v>
      </c>
      <c r="D108">
        <v>90502</v>
      </c>
    </row>
    <row r="109" spans="1:4" x14ac:dyDescent="0.2">
      <c r="A109" t="s">
        <v>489</v>
      </c>
      <c r="B109" t="s">
        <v>237</v>
      </c>
      <c r="C109" t="s">
        <v>435</v>
      </c>
      <c r="D109">
        <v>120105</v>
      </c>
    </row>
    <row r="110" spans="1:4" x14ac:dyDescent="0.2">
      <c r="A110" t="s">
        <v>490</v>
      </c>
      <c r="B110" t="s">
        <v>237</v>
      </c>
      <c r="C110" t="s">
        <v>491</v>
      </c>
      <c r="D110">
        <v>120401</v>
      </c>
    </row>
    <row r="111" spans="1:4" x14ac:dyDescent="0.2">
      <c r="A111" t="s">
        <v>492</v>
      </c>
      <c r="B111" t="s">
        <v>244</v>
      </c>
      <c r="C111" t="s">
        <v>493</v>
      </c>
      <c r="D111">
        <v>60402</v>
      </c>
    </row>
    <row r="112" spans="1:4" x14ac:dyDescent="0.2">
      <c r="A112" t="s">
        <v>326</v>
      </c>
      <c r="B112" t="s">
        <v>237</v>
      </c>
      <c r="C112" t="s">
        <v>381</v>
      </c>
      <c r="D112">
        <v>120504</v>
      </c>
    </row>
    <row r="113" spans="1:4" x14ac:dyDescent="0.2">
      <c r="A113" t="s">
        <v>494</v>
      </c>
      <c r="B113" t="s">
        <v>246</v>
      </c>
      <c r="C113" t="s">
        <v>471</v>
      </c>
      <c r="D113">
        <v>90302</v>
      </c>
    </row>
    <row r="114" spans="1:4" x14ac:dyDescent="0.2">
      <c r="A114" t="s">
        <v>495</v>
      </c>
      <c r="B114" t="s">
        <v>237</v>
      </c>
      <c r="C114" t="s">
        <v>390</v>
      </c>
      <c r="D114">
        <v>120305</v>
      </c>
    </row>
    <row r="115" spans="1:4" x14ac:dyDescent="0.2">
      <c r="A115" t="s">
        <v>337</v>
      </c>
      <c r="B115" t="s">
        <v>247</v>
      </c>
      <c r="C115" t="s">
        <v>496</v>
      </c>
      <c r="D115">
        <v>41402</v>
      </c>
    </row>
    <row r="116" spans="1:4" x14ac:dyDescent="0.2">
      <c r="A116" t="s">
        <v>271</v>
      </c>
      <c r="B116" t="s">
        <v>239</v>
      </c>
      <c r="C116" t="s">
        <v>402</v>
      </c>
      <c r="D116">
        <v>130108</v>
      </c>
    </row>
    <row r="117" spans="1:4" x14ac:dyDescent="0.2">
      <c r="A117" t="s">
        <v>497</v>
      </c>
      <c r="B117" t="s">
        <v>247</v>
      </c>
      <c r="C117" t="s">
        <v>427</v>
      </c>
      <c r="D117">
        <v>41303</v>
      </c>
    </row>
    <row r="118" spans="1:4" x14ac:dyDescent="0.2">
      <c r="A118" t="s">
        <v>498</v>
      </c>
      <c r="B118" t="s">
        <v>239</v>
      </c>
      <c r="C118" t="s">
        <v>426</v>
      </c>
      <c r="D118">
        <v>130401</v>
      </c>
    </row>
    <row r="119" spans="1:4" x14ac:dyDescent="0.2">
      <c r="A119" t="s">
        <v>275</v>
      </c>
      <c r="B119" t="s">
        <v>236</v>
      </c>
      <c r="C119" t="s">
        <v>419</v>
      </c>
      <c r="D119">
        <v>10201</v>
      </c>
    </row>
    <row r="120" spans="1:4" x14ac:dyDescent="0.2">
      <c r="A120" t="s">
        <v>462</v>
      </c>
      <c r="B120" t="s">
        <v>241</v>
      </c>
      <c r="C120" t="s">
        <v>462</v>
      </c>
      <c r="D120">
        <v>50103</v>
      </c>
    </row>
    <row r="121" spans="1:4" x14ac:dyDescent="0.2">
      <c r="A121" t="s">
        <v>472</v>
      </c>
      <c r="B121" t="s">
        <v>244</v>
      </c>
      <c r="C121" t="s">
        <v>499</v>
      </c>
      <c r="D121">
        <v>60202</v>
      </c>
    </row>
    <row r="122" spans="1:4" x14ac:dyDescent="0.2">
      <c r="A122" t="s">
        <v>279</v>
      </c>
      <c r="B122" t="s">
        <v>242</v>
      </c>
      <c r="C122" t="s">
        <v>472</v>
      </c>
      <c r="D122">
        <v>80501</v>
      </c>
    </row>
    <row r="123" spans="1:4" x14ac:dyDescent="0.2">
      <c r="A123" t="s">
        <v>500</v>
      </c>
      <c r="B123" t="s">
        <v>239</v>
      </c>
      <c r="C123" t="s">
        <v>426</v>
      </c>
      <c r="D123">
        <v>130405</v>
      </c>
    </row>
    <row r="124" spans="1:4" x14ac:dyDescent="0.2">
      <c r="A124" t="s">
        <v>330</v>
      </c>
      <c r="B124" t="s">
        <v>237</v>
      </c>
      <c r="C124" t="s">
        <v>390</v>
      </c>
      <c r="D124">
        <v>120301</v>
      </c>
    </row>
    <row r="125" spans="1:4" x14ac:dyDescent="0.2">
      <c r="A125" t="s">
        <v>501</v>
      </c>
      <c r="B125" t="s">
        <v>243</v>
      </c>
      <c r="C125" t="s">
        <v>470</v>
      </c>
      <c r="D125">
        <v>20604</v>
      </c>
    </row>
    <row r="126" spans="1:4" x14ac:dyDescent="0.2">
      <c r="A126" t="s">
        <v>502</v>
      </c>
      <c r="B126" t="s">
        <v>242</v>
      </c>
      <c r="C126" t="s">
        <v>442</v>
      </c>
      <c r="D126">
        <v>80601</v>
      </c>
    </row>
    <row r="127" spans="1:4" x14ac:dyDescent="0.2">
      <c r="A127" t="s">
        <v>247</v>
      </c>
      <c r="B127" t="s">
        <v>247</v>
      </c>
      <c r="C127" t="s">
        <v>429</v>
      </c>
      <c r="D127">
        <v>40604</v>
      </c>
    </row>
    <row r="128" spans="1:4" x14ac:dyDescent="0.2">
      <c r="A128" t="s">
        <v>503</v>
      </c>
      <c r="B128" t="s">
        <v>236</v>
      </c>
      <c r="C128" t="s">
        <v>413</v>
      </c>
      <c r="D128">
        <v>10301</v>
      </c>
    </row>
    <row r="129" spans="1:4" x14ac:dyDescent="0.2">
      <c r="A129" t="s">
        <v>504</v>
      </c>
      <c r="B129" t="s">
        <v>246</v>
      </c>
      <c r="C129" t="s">
        <v>417</v>
      </c>
      <c r="D129">
        <v>90203</v>
      </c>
    </row>
    <row r="130" spans="1:4" x14ac:dyDescent="0.2">
      <c r="A130" t="s">
        <v>505</v>
      </c>
      <c r="B130" t="s">
        <v>244</v>
      </c>
      <c r="C130" t="s">
        <v>506</v>
      </c>
      <c r="D130">
        <v>60101</v>
      </c>
    </row>
    <row r="131" spans="1:4" x14ac:dyDescent="0.2">
      <c r="A131" t="s">
        <v>507</v>
      </c>
      <c r="B131" t="s">
        <v>244</v>
      </c>
      <c r="C131" t="s">
        <v>499</v>
      </c>
      <c r="D131">
        <v>60203</v>
      </c>
    </row>
    <row r="132" spans="1:4" x14ac:dyDescent="0.2">
      <c r="A132" t="s">
        <v>508</v>
      </c>
      <c r="B132" t="s">
        <v>245</v>
      </c>
      <c r="C132" t="s">
        <v>411</v>
      </c>
      <c r="D132">
        <v>70405</v>
      </c>
    </row>
    <row r="133" spans="1:4" x14ac:dyDescent="0.2">
      <c r="A133" t="s">
        <v>509</v>
      </c>
      <c r="B133" t="s">
        <v>244</v>
      </c>
      <c r="C133" t="s">
        <v>510</v>
      </c>
      <c r="D133">
        <v>60702</v>
      </c>
    </row>
    <row r="134" spans="1:4" x14ac:dyDescent="0.2">
      <c r="A134" t="s">
        <v>511</v>
      </c>
      <c r="B134" t="s">
        <v>239</v>
      </c>
      <c r="C134" t="s">
        <v>453</v>
      </c>
      <c r="D134">
        <v>130305</v>
      </c>
    </row>
    <row r="135" spans="1:4" x14ac:dyDescent="0.2">
      <c r="A135" t="s">
        <v>512</v>
      </c>
      <c r="B135" t="s">
        <v>239</v>
      </c>
      <c r="C135" t="s">
        <v>453</v>
      </c>
      <c r="D135">
        <v>130306</v>
      </c>
    </row>
    <row r="136" spans="1:4" x14ac:dyDescent="0.2">
      <c r="A136" t="s">
        <v>513</v>
      </c>
      <c r="B136" t="s">
        <v>238</v>
      </c>
      <c r="C136" t="s">
        <v>238</v>
      </c>
      <c r="D136">
        <v>30105</v>
      </c>
    </row>
    <row r="137" spans="1:4" x14ac:dyDescent="0.2">
      <c r="A137" t="s">
        <v>319</v>
      </c>
      <c r="B137" t="s">
        <v>514</v>
      </c>
      <c r="C137" t="s">
        <v>515</v>
      </c>
      <c r="D137">
        <v>110101</v>
      </c>
    </row>
    <row r="138" spans="1:4" x14ac:dyDescent="0.2">
      <c r="A138" t="s">
        <v>516</v>
      </c>
      <c r="B138" t="s">
        <v>247</v>
      </c>
      <c r="C138" t="s">
        <v>429</v>
      </c>
      <c r="D138">
        <v>40603</v>
      </c>
    </row>
    <row r="139" spans="1:4" x14ac:dyDescent="0.2">
      <c r="A139" t="s">
        <v>517</v>
      </c>
      <c r="B139" t="s">
        <v>236</v>
      </c>
      <c r="C139" t="s">
        <v>419</v>
      </c>
      <c r="D139">
        <v>10208</v>
      </c>
    </row>
    <row r="140" spans="1:4" x14ac:dyDescent="0.2">
      <c r="A140" t="s">
        <v>243</v>
      </c>
      <c r="B140" t="s">
        <v>243</v>
      </c>
      <c r="C140" t="s">
        <v>470</v>
      </c>
      <c r="D140">
        <v>20603</v>
      </c>
    </row>
    <row r="141" spans="1:4" x14ac:dyDescent="0.2">
      <c r="A141" t="s">
        <v>518</v>
      </c>
      <c r="B141" t="s">
        <v>238</v>
      </c>
      <c r="C141" t="s">
        <v>519</v>
      </c>
      <c r="D141">
        <v>30302</v>
      </c>
    </row>
    <row r="142" spans="1:4" x14ac:dyDescent="0.2">
      <c r="A142" t="s">
        <v>520</v>
      </c>
      <c r="B142" t="s">
        <v>242</v>
      </c>
      <c r="C142" t="s">
        <v>472</v>
      </c>
      <c r="D142">
        <v>80507</v>
      </c>
    </row>
    <row r="143" spans="1:4" x14ac:dyDescent="0.2">
      <c r="A143" t="s">
        <v>521</v>
      </c>
      <c r="B143" t="s">
        <v>241</v>
      </c>
      <c r="C143" t="s">
        <v>309</v>
      </c>
      <c r="D143">
        <v>50209</v>
      </c>
    </row>
    <row r="144" spans="1:4" x14ac:dyDescent="0.2">
      <c r="A144" t="s">
        <v>522</v>
      </c>
      <c r="B144" t="s">
        <v>247</v>
      </c>
      <c r="C144" t="s">
        <v>408</v>
      </c>
      <c r="D144">
        <v>40303</v>
      </c>
    </row>
    <row r="145" spans="1:4" x14ac:dyDescent="0.2">
      <c r="A145" t="s">
        <v>523</v>
      </c>
      <c r="B145" t="s">
        <v>246</v>
      </c>
      <c r="C145" t="s">
        <v>488</v>
      </c>
      <c r="D145">
        <v>90503</v>
      </c>
    </row>
    <row r="146" spans="1:4" x14ac:dyDescent="0.2">
      <c r="A146" t="s">
        <v>523</v>
      </c>
      <c r="B146" t="s">
        <v>245</v>
      </c>
      <c r="C146" t="s">
        <v>411</v>
      </c>
      <c r="D146">
        <v>70404</v>
      </c>
    </row>
    <row r="147" spans="1:4" x14ac:dyDescent="0.2">
      <c r="A147" t="s">
        <v>524</v>
      </c>
      <c r="B147" t="s">
        <v>246</v>
      </c>
      <c r="C147" t="s">
        <v>292</v>
      </c>
      <c r="D147">
        <v>90802</v>
      </c>
    </row>
    <row r="148" spans="1:4" x14ac:dyDescent="0.2">
      <c r="A148" t="s">
        <v>525</v>
      </c>
      <c r="B148" t="s">
        <v>246</v>
      </c>
      <c r="C148" t="s">
        <v>483</v>
      </c>
      <c r="D148">
        <v>90607</v>
      </c>
    </row>
    <row r="149" spans="1:4" x14ac:dyDescent="0.2">
      <c r="A149" t="s">
        <v>273</v>
      </c>
      <c r="B149" t="s">
        <v>238</v>
      </c>
      <c r="C149" t="s">
        <v>238</v>
      </c>
      <c r="D149">
        <v>30107</v>
      </c>
    </row>
    <row r="150" spans="1:4" x14ac:dyDescent="0.2">
      <c r="A150" t="s">
        <v>328</v>
      </c>
      <c r="B150" t="s">
        <v>238</v>
      </c>
      <c r="C150" t="s">
        <v>238</v>
      </c>
      <c r="D150">
        <v>30115</v>
      </c>
    </row>
    <row r="151" spans="1:4" x14ac:dyDescent="0.2">
      <c r="A151" t="s">
        <v>526</v>
      </c>
      <c r="B151" t="s">
        <v>238</v>
      </c>
      <c r="C151" t="s">
        <v>527</v>
      </c>
      <c r="D151">
        <v>30502</v>
      </c>
    </row>
    <row r="152" spans="1:4" x14ac:dyDescent="0.2">
      <c r="A152" t="s">
        <v>528</v>
      </c>
      <c r="B152" t="s">
        <v>241</v>
      </c>
      <c r="C152" t="s">
        <v>383</v>
      </c>
      <c r="D152">
        <v>50314</v>
      </c>
    </row>
    <row r="153" spans="1:4" x14ac:dyDescent="0.2">
      <c r="A153" t="s">
        <v>529</v>
      </c>
      <c r="B153" t="s">
        <v>247</v>
      </c>
      <c r="C153" t="s">
        <v>496</v>
      </c>
      <c r="D153">
        <v>41403</v>
      </c>
    </row>
    <row r="154" spans="1:4" x14ac:dyDescent="0.2">
      <c r="A154" t="s">
        <v>295</v>
      </c>
      <c r="B154" t="s">
        <v>242</v>
      </c>
      <c r="C154" t="s">
        <v>242</v>
      </c>
      <c r="D154">
        <v>80805</v>
      </c>
    </row>
    <row r="155" spans="1:4" x14ac:dyDescent="0.2">
      <c r="A155" t="s">
        <v>269</v>
      </c>
      <c r="B155" t="s">
        <v>247</v>
      </c>
      <c r="C155" t="s">
        <v>429</v>
      </c>
      <c r="D155">
        <v>40601</v>
      </c>
    </row>
    <row r="156" spans="1:4" x14ac:dyDescent="0.2">
      <c r="A156" t="s">
        <v>331</v>
      </c>
      <c r="B156" t="s">
        <v>247</v>
      </c>
      <c r="C156" t="s">
        <v>429</v>
      </c>
      <c r="D156">
        <v>40611</v>
      </c>
    </row>
    <row r="157" spans="1:4" x14ac:dyDescent="0.2">
      <c r="A157" t="s">
        <v>371</v>
      </c>
      <c r="B157" t="s">
        <v>247</v>
      </c>
      <c r="C157" t="s">
        <v>429</v>
      </c>
      <c r="D157">
        <v>40612</v>
      </c>
    </row>
    <row r="158" spans="1:4" x14ac:dyDescent="0.2">
      <c r="A158" t="s">
        <v>530</v>
      </c>
      <c r="B158" t="s">
        <v>237</v>
      </c>
      <c r="C158" t="s">
        <v>390</v>
      </c>
      <c r="D158">
        <v>120313</v>
      </c>
    </row>
    <row r="159" spans="1:4" x14ac:dyDescent="0.2">
      <c r="A159" t="s">
        <v>531</v>
      </c>
      <c r="B159" t="s">
        <v>237</v>
      </c>
      <c r="C159" t="s">
        <v>390</v>
      </c>
      <c r="D159">
        <v>120315</v>
      </c>
    </row>
    <row r="160" spans="1:4" x14ac:dyDescent="0.2">
      <c r="A160" t="s">
        <v>532</v>
      </c>
      <c r="B160" t="s">
        <v>247</v>
      </c>
      <c r="C160" t="s">
        <v>385</v>
      </c>
      <c r="D160">
        <v>40102</v>
      </c>
    </row>
    <row r="161" spans="1:4" x14ac:dyDescent="0.2">
      <c r="A161" t="s">
        <v>336</v>
      </c>
      <c r="B161" t="s">
        <v>247</v>
      </c>
      <c r="C161" t="s">
        <v>533</v>
      </c>
      <c r="D161">
        <v>40701</v>
      </c>
    </row>
    <row r="162" spans="1:4" x14ac:dyDescent="0.2">
      <c r="A162" t="s">
        <v>534</v>
      </c>
      <c r="B162" t="s">
        <v>247</v>
      </c>
      <c r="C162" t="s">
        <v>440</v>
      </c>
      <c r="D162">
        <v>41007</v>
      </c>
    </row>
    <row r="163" spans="1:4" x14ac:dyDescent="0.2">
      <c r="A163" t="s">
        <v>287</v>
      </c>
      <c r="B163" t="s">
        <v>242</v>
      </c>
      <c r="C163" t="s">
        <v>242</v>
      </c>
      <c r="D163">
        <v>80826</v>
      </c>
    </row>
    <row r="164" spans="1:4" x14ac:dyDescent="0.2">
      <c r="A164" t="s">
        <v>535</v>
      </c>
      <c r="B164" t="s">
        <v>247</v>
      </c>
      <c r="C164" t="s">
        <v>533</v>
      </c>
      <c r="D164">
        <v>40702</v>
      </c>
    </row>
    <row r="165" spans="1:4" x14ac:dyDescent="0.2">
      <c r="A165" t="s">
        <v>536</v>
      </c>
      <c r="B165" t="s">
        <v>246</v>
      </c>
      <c r="C165" t="s">
        <v>466</v>
      </c>
      <c r="D165">
        <v>91010</v>
      </c>
    </row>
    <row r="166" spans="1:4" x14ac:dyDescent="0.2">
      <c r="A166" t="s">
        <v>537</v>
      </c>
      <c r="B166" t="s">
        <v>246</v>
      </c>
      <c r="C166" t="s">
        <v>383</v>
      </c>
      <c r="D166">
        <v>90903</v>
      </c>
    </row>
    <row r="167" spans="1:4" x14ac:dyDescent="0.2">
      <c r="A167" t="s">
        <v>369</v>
      </c>
      <c r="B167" t="s">
        <v>239</v>
      </c>
      <c r="C167" t="s">
        <v>395</v>
      </c>
      <c r="D167">
        <v>130705</v>
      </c>
    </row>
    <row r="168" spans="1:4" x14ac:dyDescent="0.2">
      <c r="A168" t="s">
        <v>538</v>
      </c>
      <c r="B168" t="s">
        <v>246</v>
      </c>
      <c r="C168" t="s">
        <v>471</v>
      </c>
      <c r="D168">
        <v>90307</v>
      </c>
    </row>
    <row r="169" spans="1:4" x14ac:dyDescent="0.2">
      <c r="A169" t="s">
        <v>539</v>
      </c>
      <c r="B169" t="s">
        <v>237</v>
      </c>
      <c r="C169" t="s">
        <v>381</v>
      </c>
      <c r="D169">
        <v>120505</v>
      </c>
    </row>
    <row r="170" spans="1:4" x14ac:dyDescent="0.2">
      <c r="A170" t="s">
        <v>540</v>
      </c>
      <c r="B170" t="s">
        <v>244</v>
      </c>
      <c r="C170" t="s">
        <v>541</v>
      </c>
      <c r="D170">
        <v>60604</v>
      </c>
    </row>
    <row r="171" spans="1:4" x14ac:dyDescent="0.2">
      <c r="A171" t="s">
        <v>542</v>
      </c>
      <c r="B171" t="s">
        <v>246</v>
      </c>
      <c r="C171" t="s">
        <v>405</v>
      </c>
      <c r="D171">
        <v>90102</v>
      </c>
    </row>
    <row r="172" spans="1:4" x14ac:dyDescent="0.2">
      <c r="A172" t="s">
        <v>543</v>
      </c>
      <c r="B172" t="s">
        <v>245</v>
      </c>
      <c r="C172" t="s">
        <v>393</v>
      </c>
      <c r="D172">
        <v>70704</v>
      </c>
    </row>
    <row r="173" spans="1:4" x14ac:dyDescent="0.2">
      <c r="A173" t="s">
        <v>544</v>
      </c>
      <c r="B173" t="s">
        <v>247</v>
      </c>
      <c r="C173" t="s">
        <v>322</v>
      </c>
      <c r="D173">
        <v>40513</v>
      </c>
    </row>
    <row r="174" spans="1:4" x14ac:dyDescent="0.2">
      <c r="A174" t="s">
        <v>545</v>
      </c>
      <c r="B174" t="s">
        <v>245</v>
      </c>
      <c r="C174" t="s">
        <v>393</v>
      </c>
      <c r="D174">
        <v>70705</v>
      </c>
    </row>
    <row r="175" spans="1:4" x14ac:dyDescent="0.2">
      <c r="A175" t="s">
        <v>545</v>
      </c>
      <c r="B175" t="s">
        <v>246</v>
      </c>
      <c r="C175" t="s">
        <v>400</v>
      </c>
      <c r="D175">
        <v>91203</v>
      </c>
    </row>
    <row r="176" spans="1:4" x14ac:dyDescent="0.2">
      <c r="A176" t="s">
        <v>545</v>
      </c>
      <c r="B176" t="s">
        <v>239</v>
      </c>
      <c r="C176" t="s">
        <v>453</v>
      </c>
      <c r="D176">
        <v>130307</v>
      </c>
    </row>
    <row r="177" spans="1:4" x14ac:dyDescent="0.2">
      <c r="A177" t="s">
        <v>546</v>
      </c>
      <c r="B177" t="s">
        <v>244</v>
      </c>
      <c r="C177" t="s">
        <v>547</v>
      </c>
      <c r="D177">
        <v>60303</v>
      </c>
    </row>
    <row r="178" spans="1:4" x14ac:dyDescent="0.2">
      <c r="A178" t="s">
        <v>548</v>
      </c>
      <c r="B178" t="s">
        <v>245</v>
      </c>
      <c r="C178" t="s">
        <v>549</v>
      </c>
      <c r="D178">
        <v>70602</v>
      </c>
    </row>
    <row r="179" spans="1:4" x14ac:dyDescent="0.2">
      <c r="A179" t="s">
        <v>550</v>
      </c>
      <c r="B179" t="s">
        <v>243</v>
      </c>
      <c r="C179" t="s">
        <v>474</v>
      </c>
      <c r="D179">
        <v>20403</v>
      </c>
    </row>
    <row r="180" spans="1:4" x14ac:dyDescent="0.2">
      <c r="A180" t="s">
        <v>551</v>
      </c>
      <c r="B180" t="s">
        <v>244</v>
      </c>
      <c r="C180" t="s">
        <v>547</v>
      </c>
      <c r="D180">
        <v>60302</v>
      </c>
    </row>
    <row r="181" spans="1:4" x14ac:dyDescent="0.2">
      <c r="A181" t="s">
        <v>552</v>
      </c>
      <c r="B181" t="s">
        <v>245</v>
      </c>
      <c r="C181" t="s">
        <v>349</v>
      </c>
      <c r="D181">
        <v>70204</v>
      </c>
    </row>
    <row r="182" spans="1:4" x14ac:dyDescent="0.2">
      <c r="A182" t="s">
        <v>553</v>
      </c>
      <c r="B182" t="s">
        <v>244</v>
      </c>
      <c r="C182" t="s">
        <v>547</v>
      </c>
      <c r="D182">
        <v>60304</v>
      </c>
    </row>
    <row r="183" spans="1:4" x14ac:dyDescent="0.2">
      <c r="A183" t="s">
        <v>553</v>
      </c>
      <c r="B183" t="s">
        <v>245</v>
      </c>
      <c r="C183" t="s">
        <v>411</v>
      </c>
      <c r="D183">
        <v>70406</v>
      </c>
    </row>
    <row r="184" spans="1:4" x14ac:dyDescent="0.2">
      <c r="A184" t="s">
        <v>554</v>
      </c>
      <c r="B184" t="s">
        <v>243</v>
      </c>
      <c r="C184" t="s">
        <v>398</v>
      </c>
      <c r="D184">
        <v>20203</v>
      </c>
    </row>
    <row r="185" spans="1:4" x14ac:dyDescent="0.2">
      <c r="A185" t="s">
        <v>254</v>
      </c>
      <c r="B185" t="s">
        <v>242</v>
      </c>
      <c r="C185" t="s">
        <v>242</v>
      </c>
      <c r="D185">
        <v>80802</v>
      </c>
    </row>
    <row r="186" spans="1:4" x14ac:dyDescent="0.2">
      <c r="A186" t="s">
        <v>555</v>
      </c>
      <c r="B186" t="s">
        <v>244</v>
      </c>
      <c r="C186" t="s">
        <v>541</v>
      </c>
      <c r="D186">
        <v>60606</v>
      </c>
    </row>
    <row r="187" spans="1:4" x14ac:dyDescent="0.2">
      <c r="A187" t="s">
        <v>556</v>
      </c>
      <c r="B187" t="s">
        <v>245</v>
      </c>
      <c r="C187" t="s">
        <v>349</v>
      </c>
      <c r="D187">
        <v>70205</v>
      </c>
    </row>
    <row r="188" spans="1:4" x14ac:dyDescent="0.2">
      <c r="A188" t="s">
        <v>557</v>
      </c>
      <c r="B188" t="s">
        <v>246</v>
      </c>
      <c r="C188" t="s">
        <v>417</v>
      </c>
      <c r="D188">
        <v>90204</v>
      </c>
    </row>
    <row r="189" spans="1:4" x14ac:dyDescent="0.2">
      <c r="A189" t="s">
        <v>307</v>
      </c>
      <c r="B189" t="s">
        <v>239</v>
      </c>
      <c r="C189" t="s">
        <v>395</v>
      </c>
      <c r="D189">
        <v>130706</v>
      </c>
    </row>
    <row r="190" spans="1:4" x14ac:dyDescent="0.2">
      <c r="A190" t="s">
        <v>307</v>
      </c>
      <c r="B190" t="s">
        <v>243</v>
      </c>
      <c r="C190" t="s">
        <v>470</v>
      </c>
      <c r="D190">
        <v>20605</v>
      </c>
    </row>
    <row r="191" spans="1:4" x14ac:dyDescent="0.2">
      <c r="A191" t="s">
        <v>558</v>
      </c>
      <c r="B191" t="s">
        <v>243</v>
      </c>
      <c r="C191" t="s">
        <v>559</v>
      </c>
      <c r="D191">
        <v>20502</v>
      </c>
    </row>
    <row r="192" spans="1:4" x14ac:dyDescent="0.2">
      <c r="A192" t="s">
        <v>560</v>
      </c>
      <c r="B192" t="s">
        <v>245</v>
      </c>
      <c r="C192" t="s">
        <v>393</v>
      </c>
      <c r="D192">
        <v>70706</v>
      </c>
    </row>
    <row r="193" spans="1:4" x14ac:dyDescent="0.2">
      <c r="A193" t="s">
        <v>561</v>
      </c>
      <c r="B193" t="s">
        <v>243</v>
      </c>
      <c r="C193" t="s">
        <v>384</v>
      </c>
      <c r="D193">
        <v>20102</v>
      </c>
    </row>
    <row r="194" spans="1:4" x14ac:dyDescent="0.2">
      <c r="A194" t="s">
        <v>561</v>
      </c>
      <c r="B194" t="s">
        <v>247</v>
      </c>
      <c r="C194" t="s">
        <v>427</v>
      </c>
      <c r="D194">
        <v>41304</v>
      </c>
    </row>
    <row r="195" spans="1:4" x14ac:dyDescent="0.2">
      <c r="A195" t="s">
        <v>562</v>
      </c>
      <c r="B195" t="s">
        <v>246</v>
      </c>
      <c r="C195" t="s">
        <v>383</v>
      </c>
      <c r="D195">
        <v>90904</v>
      </c>
    </row>
    <row r="196" spans="1:4" x14ac:dyDescent="0.2">
      <c r="A196" t="s">
        <v>563</v>
      </c>
      <c r="B196" t="s">
        <v>245</v>
      </c>
      <c r="C196" t="s">
        <v>245</v>
      </c>
      <c r="D196">
        <v>70315</v>
      </c>
    </row>
    <row r="197" spans="1:4" x14ac:dyDescent="0.2">
      <c r="A197" t="s">
        <v>333</v>
      </c>
      <c r="B197" t="s">
        <v>236</v>
      </c>
      <c r="C197" t="s">
        <v>419</v>
      </c>
      <c r="D197">
        <v>10206</v>
      </c>
    </row>
    <row r="198" spans="1:4" x14ac:dyDescent="0.2">
      <c r="A198" t="s">
        <v>564</v>
      </c>
      <c r="B198" t="s">
        <v>245</v>
      </c>
      <c r="C198" t="s">
        <v>565</v>
      </c>
      <c r="D198">
        <v>70102</v>
      </c>
    </row>
    <row r="199" spans="1:4" x14ac:dyDescent="0.2">
      <c r="A199" t="s">
        <v>566</v>
      </c>
      <c r="B199" t="s">
        <v>239</v>
      </c>
      <c r="C199" t="s">
        <v>567</v>
      </c>
      <c r="D199">
        <v>130902</v>
      </c>
    </row>
    <row r="200" spans="1:4" x14ac:dyDescent="0.2">
      <c r="A200" t="s">
        <v>568</v>
      </c>
      <c r="B200" t="s">
        <v>238</v>
      </c>
      <c r="C200" t="s">
        <v>378</v>
      </c>
      <c r="D200">
        <v>30203</v>
      </c>
    </row>
    <row r="201" spans="1:4" x14ac:dyDescent="0.2">
      <c r="A201" t="s">
        <v>569</v>
      </c>
      <c r="B201" t="s">
        <v>238</v>
      </c>
      <c r="C201" t="s">
        <v>519</v>
      </c>
      <c r="D201">
        <v>30303</v>
      </c>
    </row>
    <row r="202" spans="1:4" x14ac:dyDescent="0.2">
      <c r="A202" t="s">
        <v>569</v>
      </c>
      <c r="B202" t="s">
        <v>245</v>
      </c>
      <c r="C202" t="s">
        <v>245</v>
      </c>
      <c r="D202">
        <v>70302</v>
      </c>
    </row>
    <row r="203" spans="1:4" x14ac:dyDescent="0.2">
      <c r="A203" t="s">
        <v>570</v>
      </c>
      <c r="B203" t="s">
        <v>243</v>
      </c>
      <c r="C203" t="s">
        <v>571</v>
      </c>
      <c r="D203">
        <v>20302</v>
      </c>
    </row>
    <row r="204" spans="1:4" x14ac:dyDescent="0.2">
      <c r="A204" t="s">
        <v>572</v>
      </c>
      <c r="B204" t="s">
        <v>245</v>
      </c>
      <c r="C204" t="s">
        <v>565</v>
      </c>
      <c r="D204">
        <v>70109</v>
      </c>
    </row>
    <row r="205" spans="1:4" x14ac:dyDescent="0.2">
      <c r="A205" t="s">
        <v>573</v>
      </c>
      <c r="B205" t="s">
        <v>243</v>
      </c>
      <c r="C205" t="s">
        <v>384</v>
      </c>
      <c r="D205">
        <v>20108</v>
      </c>
    </row>
    <row r="206" spans="1:4" x14ac:dyDescent="0.2">
      <c r="A206" t="s">
        <v>574</v>
      </c>
      <c r="B206" t="s">
        <v>246</v>
      </c>
      <c r="C206" t="s">
        <v>431</v>
      </c>
      <c r="D206">
        <v>90407</v>
      </c>
    </row>
    <row r="207" spans="1:4" x14ac:dyDescent="0.2">
      <c r="A207" t="s">
        <v>574</v>
      </c>
      <c r="B207" t="s">
        <v>239</v>
      </c>
      <c r="C207" t="s">
        <v>567</v>
      </c>
      <c r="D207">
        <v>130903</v>
      </c>
    </row>
    <row r="208" spans="1:4" x14ac:dyDescent="0.2">
      <c r="A208" t="s">
        <v>575</v>
      </c>
      <c r="B208" t="s">
        <v>239</v>
      </c>
      <c r="C208" t="s">
        <v>426</v>
      </c>
      <c r="D208">
        <v>130406</v>
      </c>
    </row>
    <row r="209" spans="1:4" x14ac:dyDescent="0.2">
      <c r="A209" t="s">
        <v>576</v>
      </c>
      <c r="B209" t="s">
        <v>244</v>
      </c>
      <c r="C209" t="s">
        <v>510</v>
      </c>
      <c r="D209">
        <v>60704</v>
      </c>
    </row>
    <row r="210" spans="1:4" x14ac:dyDescent="0.2">
      <c r="A210" t="s">
        <v>577</v>
      </c>
      <c r="B210" t="s">
        <v>242</v>
      </c>
      <c r="C210" t="s">
        <v>472</v>
      </c>
      <c r="D210">
        <v>80504</v>
      </c>
    </row>
    <row r="211" spans="1:4" x14ac:dyDescent="0.2">
      <c r="A211" t="s">
        <v>578</v>
      </c>
      <c r="B211" t="s">
        <v>245</v>
      </c>
      <c r="C211" t="s">
        <v>565</v>
      </c>
      <c r="D211">
        <v>70103</v>
      </c>
    </row>
    <row r="212" spans="1:4" x14ac:dyDescent="0.2">
      <c r="A212" t="s">
        <v>579</v>
      </c>
      <c r="B212" t="s">
        <v>245</v>
      </c>
      <c r="C212" t="s">
        <v>349</v>
      </c>
      <c r="D212">
        <v>70206</v>
      </c>
    </row>
    <row r="213" spans="1:4" x14ac:dyDescent="0.2">
      <c r="A213" t="s">
        <v>580</v>
      </c>
      <c r="B213" t="s">
        <v>246</v>
      </c>
      <c r="C213" t="s">
        <v>410</v>
      </c>
      <c r="D213">
        <v>91105</v>
      </c>
    </row>
    <row r="214" spans="1:4" x14ac:dyDescent="0.2">
      <c r="A214" t="s">
        <v>581</v>
      </c>
      <c r="B214" t="s">
        <v>246</v>
      </c>
      <c r="C214" t="s">
        <v>488</v>
      </c>
      <c r="D214">
        <v>90504</v>
      </c>
    </row>
    <row r="215" spans="1:4" x14ac:dyDescent="0.2">
      <c r="A215" t="s">
        <v>582</v>
      </c>
      <c r="B215" t="s">
        <v>245</v>
      </c>
      <c r="C215" t="s">
        <v>349</v>
      </c>
      <c r="D215">
        <v>70207</v>
      </c>
    </row>
    <row r="216" spans="1:4" x14ac:dyDescent="0.2">
      <c r="A216" t="s">
        <v>583</v>
      </c>
      <c r="B216" t="s">
        <v>247</v>
      </c>
      <c r="C216" t="s">
        <v>584</v>
      </c>
      <c r="D216">
        <v>40902</v>
      </c>
    </row>
    <row r="217" spans="1:4" x14ac:dyDescent="0.2">
      <c r="A217" t="s">
        <v>585</v>
      </c>
      <c r="B217" t="s">
        <v>244</v>
      </c>
      <c r="C217" t="s">
        <v>541</v>
      </c>
      <c r="D217">
        <v>60603</v>
      </c>
    </row>
    <row r="218" spans="1:4" x14ac:dyDescent="0.2">
      <c r="A218" t="s">
        <v>586</v>
      </c>
      <c r="B218" t="s">
        <v>243</v>
      </c>
      <c r="C218" t="s">
        <v>559</v>
      </c>
      <c r="D218">
        <v>20503</v>
      </c>
    </row>
    <row r="219" spans="1:4" x14ac:dyDescent="0.2">
      <c r="A219" t="s">
        <v>587</v>
      </c>
      <c r="B219" t="s">
        <v>246</v>
      </c>
      <c r="C219" t="s">
        <v>383</v>
      </c>
      <c r="D219">
        <v>90905</v>
      </c>
    </row>
    <row r="220" spans="1:4" x14ac:dyDescent="0.2">
      <c r="A220" t="s">
        <v>588</v>
      </c>
      <c r="B220" t="s">
        <v>237</v>
      </c>
      <c r="C220" t="s">
        <v>381</v>
      </c>
      <c r="D220">
        <v>120506</v>
      </c>
    </row>
    <row r="221" spans="1:4" x14ac:dyDescent="0.2">
      <c r="A221" t="s">
        <v>589</v>
      </c>
      <c r="B221" t="s">
        <v>244</v>
      </c>
      <c r="C221" t="s">
        <v>541</v>
      </c>
      <c r="D221">
        <v>60605</v>
      </c>
    </row>
    <row r="222" spans="1:4" x14ac:dyDescent="0.2">
      <c r="A222" t="s">
        <v>589</v>
      </c>
      <c r="B222" t="s">
        <v>245</v>
      </c>
      <c r="C222" t="s">
        <v>349</v>
      </c>
      <c r="D222">
        <v>70208</v>
      </c>
    </row>
    <row r="223" spans="1:4" x14ac:dyDescent="0.2">
      <c r="A223" t="s">
        <v>590</v>
      </c>
      <c r="B223" t="s">
        <v>237</v>
      </c>
      <c r="C223" t="s">
        <v>381</v>
      </c>
      <c r="D223">
        <v>120510</v>
      </c>
    </row>
    <row r="224" spans="1:4" x14ac:dyDescent="0.2">
      <c r="A224" t="s">
        <v>591</v>
      </c>
      <c r="B224" t="s">
        <v>243</v>
      </c>
      <c r="C224" t="s">
        <v>559</v>
      </c>
      <c r="D224">
        <v>20504</v>
      </c>
    </row>
    <row r="225" spans="1:4" x14ac:dyDescent="0.2">
      <c r="A225" t="s">
        <v>592</v>
      </c>
      <c r="B225" t="s">
        <v>246</v>
      </c>
      <c r="C225" t="s">
        <v>471</v>
      </c>
      <c r="D225">
        <v>90303</v>
      </c>
    </row>
    <row r="226" spans="1:4" x14ac:dyDescent="0.2">
      <c r="A226" t="s">
        <v>341</v>
      </c>
      <c r="B226" t="s">
        <v>237</v>
      </c>
      <c r="C226" t="s">
        <v>381</v>
      </c>
      <c r="D226">
        <v>120507</v>
      </c>
    </row>
    <row r="227" spans="1:4" x14ac:dyDescent="0.2">
      <c r="A227" t="s">
        <v>593</v>
      </c>
      <c r="B227" t="s">
        <v>237</v>
      </c>
      <c r="C227" t="s">
        <v>381</v>
      </c>
      <c r="D227">
        <v>120511</v>
      </c>
    </row>
    <row r="228" spans="1:4" x14ac:dyDescent="0.2">
      <c r="A228" t="s">
        <v>594</v>
      </c>
      <c r="B228" t="s">
        <v>247</v>
      </c>
      <c r="C228" t="s">
        <v>584</v>
      </c>
      <c r="D228">
        <v>40903</v>
      </c>
    </row>
    <row r="229" spans="1:4" x14ac:dyDescent="0.2">
      <c r="A229" t="s">
        <v>595</v>
      </c>
      <c r="B229" t="s">
        <v>243</v>
      </c>
      <c r="C229" t="s">
        <v>571</v>
      </c>
      <c r="D229">
        <v>20303</v>
      </c>
    </row>
    <row r="230" spans="1:4" x14ac:dyDescent="0.2">
      <c r="A230" t="s">
        <v>595</v>
      </c>
      <c r="B230" t="s">
        <v>246</v>
      </c>
      <c r="C230" t="s">
        <v>417</v>
      </c>
      <c r="D230">
        <v>90205</v>
      </c>
    </row>
    <row r="231" spans="1:4" x14ac:dyDescent="0.2">
      <c r="A231" t="s">
        <v>596</v>
      </c>
      <c r="B231" t="s">
        <v>246</v>
      </c>
      <c r="C231" t="s">
        <v>488</v>
      </c>
      <c r="D231">
        <v>90505</v>
      </c>
    </row>
    <row r="232" spans="1:4" x14ac:dyDescent="0.2">
      <c r="A232" t="s">
        <v>597</v>
      </c>
      <c r="B232" t="s">
        <v>247</v>
      </c>
      <c r="C232" t="s">
        <v>584</v>
      </c>
      <c r="D232">
        <v>40904</v>
      </c>
    </row>
    <row r="233" spans="1:4" x14ac:dyDescent="0.2">
      <c r="A233" t="s">
        <v>598</v>
      </c>
      <c r="B233" t="s">
        <v>241</v>
      </c>
      <c r="C233" t="s">
        <v>309</v>
      </c>
      <c r="D233">
        <v>50201</v>
      </c>
    </row>
    <row r="234" spans="1:4" x14ac:dyDescent="0.2">
      <c r="A234" t="s">
        <v>599</v>
      </c>
      <c r="B234" t="s">
        <v>243</v>
      </c>
      <c r="C234" t="s">
        <v>398</v>
      </c>
      <c r="D234">
        <v>20204</v>
      </c>
    </row>
    <row r="235" spans="1:4" x14ac:dyDescent="0.2">
      <c r="A235" t="s">
        <v>600</v>
      </c>
      <c r="B235" t="s">
        <v>244</v>
      </c>
      <c r="C235" t="s">
        <v>510</v>
      </c>
      <c r="D235">
        <v>60703</v>
      </c>
    </row>
    <row r="236" spans="1:4" x14ac:dyDescent="0.2">
      <c r="A236" t="s">
        <v>600</v>
      </c>
      <c r="B236" t="s">
        <v>246</v>
      </c>
      <c r="C236" t="s">
        <v>488</v>
      </c>
      <c r="D236">
        <v>90506</v>
      </c>
    </row>
    <row r="237" spans="1:4" x14ac:dyDescent="0.2">
      <c r="A237" t="s">
        <v>601</v>
      </c>
      <c r="B237" t="s">
        <v>243</v>
      </c>
      <c r="C237" t="s">
        <v>384</v>
      </c>
      <c r="D237">
        <v>20103</v>
      </c>
    </row>
    <row r="238" spans="1:4" x14ac:dyDescent="0.2">
      <c r="A238" t="s">
        <v>602</v>
      </c>
      <c r="B238" t="s">
        <v>236</v>
      </c>
      <c r="C238" t="s">
        <v>419</v>
      </c>
      <c r="D238">
        <v>10214</v>
      </c>
    </row>
    <row r="239" spans="1:4" x14ac:dyDescent="0.2">
      <c r="A239" t="s">
        <v>603</v>
      </c>
      <c r="B239" t="s">
        <v>247</v>
      </c>
      <c r="C239" t="s">
        <v>385</v>
      </c>
      <c r="D239">
        <v>40103</v>
      </c>
    </row>
    <row r="240" spans="1:4" x14ac:dyDescent="0.2">
      <c r="A240" t="s">
        <v>604</v>
      </c>
      <c r="B240" t="s">
        <v>236</v>
      </c>
      <c r="C240" t="s">
        <v>419</v>
      </c>
      <c r="D240">
        <v>10204</v>
      </c>
    </row>
    <row r="241" spans="1:4" x14ac:dyDescent="0.2">
      <c r="A241" t="s">
        <v>605</v>
      </c>
      <c r="B241" t="s">
        <v>244</v>
      </c>
      <c r="C241" t="s">
        <v>493</v>
      </c>
      <c r="D241">
        <v>60406</v>
      </c>
    </row>
    <row r="242" spans="1:4" x14ac:dyDescent="0.2">
      <c r="A242" t="s">
        <v>606</v>
      </c>
      <c r="B242" t="s">
        <v>244</v>
      </c>
      <c r="C242" t="s">
        <v>499</v>
      </c>
      <c r="D242">
        <v>60204</v>
      </c>
    </row>
    <row r="243" spans="1:4" x14ac:dyDescent="0.2">
      <c r="A243" t="s">
        <v>607</v>
      </c>
      <c r="B243" t="s">
        <v>243</v>
      </c>
      <c r="C243" t="s">
        <v>398</v>
      </c>
      <c r="D243">
        <v>20205</v>
      </c>
    </row>
    <row r="244" spans="1:4" x14ac:dyDescent="0.2">
      <c r="A244" t="s">
        <v>608</v>
      </c>
      <c r="B244" t="s">
        <v>237</v>
      </c>
      <c r="C244" t="s">
        <v>435</v>
      </c>
      <c r="D244">
        <v>120106</v>
      </c>
    </row>
    <row r="245" spans="1:4" x14ac:dyDescent="0.2">
      <c r="A245" t="s">
        <v>609</v>
      </c>
      <c r="B245" t="s">
        <v>244</v>
      </c>
      <c r="C245" t="s">
        <v>493</v>
      </c>
      <c r="D245">
        <v>60408</v>
      </c>
    </row>
    <row r="246" spans="1:4" x14ac:dyDescent="0.2">
      <c r="A246" t="s">
        <v>262</v>
      </c>
      <c r="B246" t="s">
        <v>242</v>
      </c>
      <c r="C246" t="s">
        <v>242</v>
      </c>
      <c r="D246">
        <v>80823</v>
      </c>
    </row>
    <row r="247" spans="1:4" x14ac:dyDescent="0.2">
      <c r="A247" t="s">
        <v>610</v>
      </c>
      <c r="B247" t="s">
        <v>245</v>
      </c>
      <c r="C247" t="s">
        <v>411</v>
      </c>
      <c r="D247">
        <v>70407</v>
      </c>
    </row>
    <row r="248" spans="1:4" x14ac:dyDescent="0.2">
      <c r="A248" t="s">
        <v>611</v>
      </c>
      <c r="B248" t="s">
        <v>239</v>
      </c>
      <c r="C248" t="s">
        <v>395</v>
      </c>
      <c r="D248">
        <v>130707</v>
      </c>
    </row>
    <row r="249" spans="1:4" x14ac:dyDescent="0.2">
      <c r="A249" t="s">
        <v>612</v>
      </c>
      <c r="B249" t="s">
        <v>236</v>
      </c>
      <c r="C249" t="s">
        <v>419</v>
      </c>
      <c r="D249">
        <v>10216</v>
      </c>
    </row>
    <row r="250" spans="1:4" x14ac:dyDescent="0.2">
      <c r="A250" t="s">
        <v>613</v>
      </c>
      <c r="B250" t="s">
        <v>236</v>
      </c>
      <c r="C250" t="s">
        <v>419</v>
      </c>
      <c r="D250">
        <v>10215</v>
      </c>
    </row>
    <row r="251" spans="1:4" x14ac:dyDescent="0.2">
      <c r="A251" t="s">
        <v>614</v>
      </c>
      <c r="B251" t="s">
        <v>236</v>
      </c>
      <c r="C251" t="s">
        <v>419</v>
      </c>
      <c r="D251">
        <v>10217</v>
      </c>
    </row>
    <row r="252" spans="1:4" x14ac:dyDescent="0.2">
      <c r="A252" t="s">
        <v>615</v>
      </c>
      <c r="B252" t="s">
        <v>245</v>
      </c>
      <c r="C252" t="s">
        <v>393</v>
      </c>
      <c r="D252">
        <v>70707</v>
      </c>
    </row>
    <row r="253" spans="1:4" x14ac:dyDescent="0.2">
      <c r="A253" t="s">
        <v>616</v>
      </c>
      <c r="B253" t="s">
        <v>241</v>
      </c>
      <c r="C253" t="s">
        <v>462</v>
      </c>
      <c r="D253">
        <v>50104</v>
      </c>
    </row>
    <row r="254" spans="1:4" x14ac:dyDescent="0.2">
      <c r="A254" t="s">
        <v>617</v>
      </c>
      <c r="B254" t="s">
        <v>246</v>
      </c>
      <c r="C254" t="s">
        <v>383</v>
      </c>
      <c r="D254">
        <v>90906</v>
      </c>
    </row>
    <row r="255" spans="1:4" x14ac:dyDescent="0.2">
      <c r="A255" t="s">
        <v>618</v>
      </c>
      <c r="B255" t="s">
        <v>238</v>
      </c>
      <c r="C255" t="s">
        <v>519</v>
      </c>
      <c r="D255">
        <v>30304</v>
      </c>
    </row>
    <row r="256" spans="1:4" x14ac:dyDescent="0.2">
      <c r="A256" t="s">
        <v>619</v>
      </c>
      <c r="B256" t="s">
        <v>246</v>
      </c>
      <c r="C256" t="s">
        <v>483</v>
      </c>
      <c r="D256">
        <v>90602</v>
      </c>
    </row>
    <row r="257" spans="1:4" x14ac:dyDescent="0.2">
      <c r="A257" t="s">
        <v>620</v>
      </c>
      <c r="B257" t="s">
        <v>247</v>
      </c>
      <c r="C257" t="s">
        <v>322</v>
      </c>
      <c r="D257">
        <v>40505</v>
      </c>
    </row>
    <row r="258" spans="1:4" x14ac:dyDescent="0.2">
      <c r="A258" t="s">
        <v>621</v>
      </c>
      <c r="B258" t="s">
        <v>242</v>
      </c>
      <c r="C258" t="s">
        <v>442</v>
      </c>
      <c r="D258">
        <v>80603</v>
      </c>
    </row>
    <row r="259" spans="1:4" x14ac:dyDescent="0.2">
      <c r="A259" t="s">
        <v>622</v>
      </c>
      <c r="B259" t="s">
        <v>247</v>
      </c>
      <c r="C259" t="s">
        <v>408</v>
      </c>
      <c r="D259">
        <v>40304</v>
      </c>
    </row>
    <row r="260" spans="1:4" x14ac:dyDescent="0.2">
      <c r="A260" t="s">
        <v>623</v>
      </c>
      <c r="B260" t="s">
        <v>236</v>
      </c>
      <c r="C260" t="s">
        <v>419</v>
      </c>
      <c r="D260">
        <v>10203</v>
      </c>
    </row>
    <row r="261" spans="1:4" x14ac:dyDescent="0.2">
      <c r="A261" t="s">
        <v>624</v>
      </c>
      <c r="B261" t="s">
        <v>247</v>
      </c>
      <c r="C261" t="s">
        <v>429</v>
      </c>
      <c r="D261">
        <v>40605</v>
      </c>
    </row>
    <row r="262" spans="1:4" x14ac:dyDescent="0.2">
      <c r="A262" t="s">
        <v>286</v>
      </c>
      <c r="B262" t="s">
        <v>239</v>
      </c>
      <c r="C262" t="s">
        <v>395</v>
      </c>
      <c r="D262">
        <v>130708</v>
      </c>
    </row>
    <row r="263" spans="1:4" x14ac:dyDescent="0.2">
      <c r="A263" t="s">
        <v>345</v>
      </c>
      <c r="B263" t="s">
        <v>247</v>
      </c>
      <c r="C263" t="s">
        <v>345</v>
      </c>
      <c r="D263">
        <v>40801</v>
      </c>
    </row>
    <row r="264" spans="1:4" x14ac:dyDescent="0.2">
      <c r="A264" t="s">
        <v>625</v>
      </c>
      <c r="B264" t="s">
        <v>245</v>
      </c>
      <c r="C264" t="s">
        <v>393</v>
      </c>
      <c r="D264">
        <v>70708</v>
      </c>
    </row>
    <row r="265" spans="1:4" x14ac:dyDescent="0.2">
      <c r="A265" t="s">
        <v>626</v>
      </c>
      <c r="B265" t="s">
        <v>245</v>
      </c>
      <c r="C265" t="s">
        <v>565</v>
      </c>
      <c r="D265">
        <v>70101</v>
      </c>
    </row>
    <row r="266" spans="1:4" x14ac:dyDescent="0.2">
      <c r="A266" t="s">
        <v>627</v>
      </c>
      <c r="B266" t="s">
        <v>245</v>
      </c>
      <c r="C266" t="s">
        <v>565</v>
      </c>
      <c r="D266">
        <v>70104</v>
      </c>
    </row>
    <row r="267" spans="1:4" x14ac:dyDescent="0.2">
      <c r="A267" t="s">
        <v>628</v>
      </c>
      <c r="B267" t="s">
        <v>247</v>
      </c>
      <c r="C267" t="s">
        <v>385</v>
      </c>
      <c r="D267">
        <v>40104</v>
      </c>
    </row>
    <row r="268" spans="1:4" x14ac:dyDescent="0.2">
      <c r="A268" t="s">
        <v>628</v>
      </c>
      <c r="B268" t="s">
        <v>246</v>
      </c>
      <c r="C268" t="s">
        <v>410</v>
      </c>
      <c r="D268">
        <v>91106</v>
      </c>
    </row>
    <row r="269" spans="1:4" x14ac:dyDescent="0.2">
      <c r="A269" t="s">
        <v>629</v>
      </c>
      <c r="B269" t="s">
        <v>247</v>
      </c>
      <c r="C269" t="s">
        <v>408</v>
      </c>
      <c r="D269">
        <v>40305</v>
      </c>
    </row>
    <row r="270" spans="1:4" x14ac:dyDescent="0.2">
      <c r="A270" t="s">
        <v>630</v>
      </c>
      <c r="B270" t="s">
        <v>239</v>
      </c>
      <c r="C270" t="s">
        <v>567</v>
      </c>
      <c r="D270">
        <v>130904</v>
      </c>
    </row>
    <row r="271" spans="1:4" x14ac:dyDescent="0.2">
      <c r="A271" t="s">
        <v>630</v>
      </c>
      <c r="B271" t="s">
        <v>237</v>
      </c>
      <c r="C271" t="s">
        <v>381</v>
      </c>
      <c r="D271">
        <v>120508</v>
      </c>
    </row>
    <row r="272" spans="1:4" x14ac:dyDescent="0.2">
      <c r="A272" t="s">
        <v>631</v>
      </c>
      <c r="B272" t="s">
        <v>237</v>
      </c>
      <c r="C272" t="s">
        <v>381</v>
      </c>
      <c r="D272">
        <v>120509</v>
      </c>
    </row>
    <row r="273" spans="1:4" x14ac:dyDescent="0.2">
      <c r="A273" t="s">
        <v>632</v>
      </c>
      <c r="B273" t="s">
        <v>243</v>
      </c>
      <c r="C273" t="s">
        <v>474</v>
      </c>
      <c r="D273">
        <v>20404</v>
      </c>
    </row>
    <row r="274" spans="1:4" x14ac:dyDescent="0.2">
      <c r="A274" t="s">
        <v>633</v>
      </c>
      <c r="B274" t="s">
        <v>237</v>
      </c>
      <c r="C274" t="s">
        <v>446</v>
      </c>
      <c r="D274">
        <v>120803</v>
      </c>
    </row>
    <row r="275" spans="1:4" x14ac:dyDescent="0.2">
      <c r="A275" t="s">
        <v>634</v>
      </c>
      <c r="B275" t="s">
        <v>237</v>
      </c>
      <c r="C275" t="s">
        <v>278</v>
      </c>
      <c r="D275">
        <v>120604</v>
      </c>
    </row>
    <row r="276" spans="1:4" x14ac:dyDescent="0.2">
      <c r="A276" t="s">
        <v>359</v>
      </c>
      <c r="B276" t="s">
        <v>237</v>
      </c>
      <c r="C276" t="s">
        <v>491</v>
      </c>
      <c r="D276">
        <v>120402</v>
      </c>
    </row>
    <row r="277" spans="1:4" x14ac:dyDescent="0.2">
      <c r="A277" t="s">
        <v>635</v>
      </c>
      <c r="B277" t="s">
        <v>237</v>
      </c>
      <c r="C277" t="s">
        <v>477</v>
      </c>
      <c r="D277">
        <v>120203</v>
      </c>
    </row>
    <row r="278" spans="1:4" x14ac:dyDescent="0.2">
      <c r="A278" t="s">
        <v>636</v>
      </c>
      <c r="B278" t="s">
        <v>237</v>
      </c>
      <c r="C278" t="s">
        <v>477</v>
      </c>
      <c r="D278">
        <v>120204</v>
      </c>
    </row>
    <row r="279" spans="1:4" x14ac:dyDescent="0.2">
      <c r="A279" t="s">
        <v>637</v>
      </c>
      <c r="B279" t="s">
        <v>237</v>
      </c>
      <c r="C279" t="s">
        <v>477</v>
      </c>
      <c r="D279">
        <v>120205</v>
      </c>
    </row>
    <row r="280" spans="1:4" x14ac:dyDescent="0.2">
      <c r="A280" t="s">
        <v>638</v>
      </c>
      <c r="B280" t="s">
        <v>237</v>
      </c>
      <c r="C280" t="s">
        <v>477</v>
      </c>
      <c r="D280">
        <v>120206</v>
      </c>
    </row>
    <row r="281" spans="1:4" x14ac:dyDescent="0.2">
      <c r="A281" t="s">
        <v>639</v>
      </c>
      <c r="B281" t="s">
        <v>237</v>
      </c>
      <c r="C281" t="s">
        <v>477</v>
      </c>
      <c r="D281">
        <v>120201</v>
      </c>
    </row>
    <row r="282" spans="1:4" x14ac:dyDescent="0.2">
      <c r="A282" t="s">
        <v>244</v>
      </c>
      <c r="B282" t="s">
        <v>239</v>
      </c>
      <c r="C282" t="s">
        <v>395</v>
      </c>
      <c r="D282">
        <v>130709</v>
      </c>
    </row>
    <row r="283" spans="1:4" x14ac:dyDescent="0.2">
      <c r="A283" t="s">
        <v>640</v>
      </c>
      <c r="B283" t="s">
        <v>246</v>
      </c>
      <c r="C283" t="s">
        <v>410</v>
      </c>
      <c r="D283">
        <v>91111</v>
      </c>
    </row>
    <row r="284" spans="1:4" x14ac:dyDescent="0.2">
      <c r="A284" t="s">
        <v>641</v>
      </c>
      <c r="B284" t="s">
        <v>247</v>
      </c>
      <c r="C284" t="s">
        <v>433</v>
      </c>
      <c r="D284">
        <v>41201</v>
      </c>
    </row>
    <row r="285" spans="1:4" x14ac:dyDescent="0.2">
      <c r="A285" t="s">
        <v>642</v>
      </c>
      <c r="B285" t="s">
        <v>247</v>
      </c>
      <c r="C285" t="s">
        <v>345</v>
      </c>
      <c r="D285">
        <v>40802</v>
      </c>
    </row>
    <row r="286" spans="1:4" x14ac:dyDescent="0.2">
      <c r="A286" t="s">
        <v>643</v>
      </c>
      <c r="B286" t="s">
        <v>239</v>
      </c>
      <c r="C286" t="s">
        <v>395</v>
      </c>
      <c r="D286">
        <v>130710</v>
      </c>
    </row>
    <row r="287" spans="1:4" x14ac:dyDescent="0.2">
      <c r="A287" t="s">
        <v>644</v>
      </c>
      <c r="B287" t="s">
        <v>245</v>
      </c>
      <c r="C287" t="s">
        <v>393</v>
      </c>
      <c r="D287">
        <v>70711</v>
      </c>
    </row>
    <row r="288" spans="1:4" x14ac:dyDescent="0.2">
      <c r="A288" t="s">
        <v>645</v>
      </c>
      <c r="B288" t="s">
        <v>238</v>
      </c>
      <c r="C288" t="s">
        <v>451</v>
      </c>
      <c r="D288">
        <v>30404</v>
      </c>
    </row>
    <row r="289" spans="1:4" x14ac:dyDescent="0.2">
      <c r="A289" t="s">
        <v>646</v>
      </c>
      <c r="B289" t="s">
        <v>239</v>
      </c>
      <c r="C289" t="s">
        <v>395</v>
      </c>
      <c r="D289">
        <v>130711</v>
      </c>
    </row>
    <row r="290" spans="1:4" x14ac:dyDescent="0.2">
      <c r="A290" t="s">
        <v>647</v>
      </c>
      <c r="B290" t="s">
        <v>237</v>
      </c>
      <c r="C290" t="s">
        <v>491</v>
      </c>
      <c r="D290">
        <v>120403</v>
      </c>
    </row>
    <row r="291" spans="1:4" x14ac:dyDescent="0.2">
      <c r="A291" t="s">
        <v>648</v>
      </c>
      <c r="B291" t="s">
        <v>241</v>
      </c>
      <c r="C291" t="s">
        <v>462</v>
      </c>
      <c r="D291">
        <v>50105</v>
      </c>
    </row>
    <row r="292" spans="1:4" x14ac:dyDescent="0.2">
      <c r="A292" t="s">
        <v>649</v>
      </c>
      <c r="B292" t="s">
        <v>247</v>
      </c>
      <c r="C292" t="s">
        <v>389</v>
      </c>
      <c r="D292">
        <v>40405</v>
      </c>
    </row>
    <row r="293" spans="1:4" x14ac:dyDescent="0.2">
      <c r="A293" t="s">
        <v>650</v>
      </c>
      <c r="B293" t="s">
        <v>514</v>
      </c>
      <c r="C293" t="s">
        <v>651</v>
      </c>
      <c r="D293">
        <v>110202</v>
      </c>
    </row>
    <row r="294" spans="1:4" x14ac:dyDescent="0.2">
      <c r="A294" t="s">
        <v>297</v>
      </c>
      <c r="B294" t="s">
        <v>242</v>
      </c>
      <c r="C294" t="s">
        <v>396</v>
      </c>
      <c r="D294">
        <v>81003</v>
      </c>
    </row>
    <row r="295" spans="1:4" x14ac:dyDescent="0.2">
      <c r="A295" t="s">
        <v>255</v>
      </c>
      <c r="B295" t="s">
        <v>239</v>
      </c>
      <c r="C295" t="s">
        <v>402</v>
      </c>
      <c r="D295">
        <v>130102</v>
      </c>
    </row>
    <row r="296" spans="1:4" x14ac:dyDescent="0.2">
      <c r="A296" t="s">
        <v>267</v>
      </c>
      <c r="B296" t="s">
        <v>242</v>
      </c>
      <c r="C296" t="s">
        <v>242</v>
      </c>
      <c r="D296">
        <v>80812</v>
      </c>
    </row>
    <row r="297" spans="1:4" x14ac:dyDescent="0.2">
      <c r="A297" t="s">
        <v>267</v>
      </c>
      <c r="B297" t="s">
        <v>243</v>
      </c>
      <c r="C297" t="s">
        <v>398</v>
      </c>
      <c r="D297">
        <v>20206</v>
      </c>
    </row>
    <row r="298" spans="1:4" x14ac:dyDescent="0.2">
      <c r="A298" t="s">
        <v>652</v>
      </c>
      <c r="B298" t="s">
        <v>247</v>
      </c>
      <c r="C298" t="s">
        <v>653</v>
      </c>
      <c r="D298">
        <v>41102</v>
      </c>
    </row>
    <row r="299" spans="1:4" x14ac:dyDescent="0.2">
      <c r="A299" t="s">
        <v>654</v>
      </c>
      <c r="B299" t="s">
        <v>247</v>
      </c>
      <c r="C299" t="s">
        <v>427</v>
      </c>
      <c r="D299">
        <v>41305</v>
      </c>
    </row>
    <row r="300" spans="1:4" x14ac:dyDescent="0.2">
      <c r="A300" t="s">
        <v>278</v>
      </c>
      <c r="B300" t="s">
        <v>237</v>
      </c>
      <c r="C300" t="s">
        <v>278</v>
      </c>
      <c r="D300">
        <v>120605</v>
      </c>
    </row>
    <row r="301" spans="1:4" x14ac:dyDescent="0.2">
      <c r="A301" t="s">
        <v>655</v>
      </c>
      <c r="B301" t="s">
        <v>237</v>
      </c>
      <c r="C301" t="s">
        <v>390</v>
      </c>
      <c r="D301">
        <v>120306</v>
      </c>
    </row>
    <row r="302" spans="1:4" x14ac:dyDescent="0.2">
      <c r="A302" t="s">
        <v>329</v>
      </c>
      <c r="B302" t="s">
        <v>237</v>
      </c>
      <c r="C302" t="s">
        <v>329</v>
      </c>
      <c r="D302">
        <v>120701</v>
      </c>
    </row>
    <row r="303" spans="1:4" x14ac:dyDescent="0.2">
      <c r="A303" t="s">
        <v>656</v>
      </c>
      <c r="B303" t="s">
        <v>244</v>
      </c>
      <c r="C303" t="s">
        <v>506</v>
      </c>
      <c r="D303">
        <v>60102</v>
      </c>
    </row>
    <row r="304" spans="1:4" x14ac:dyDescent="0.2">
      <c r="A304" t="s">
        <v>656</v>
      </c>
      <c r="B304" t="s">
        <v>244</v>
      </c>
      <c r="C304" t="s">
        <v>547</v>
      </c>
      <c r="D304">
        <v>60305</v>
      </c>
    </row>
    <row r="305" spans="1:4" x14ac:dyDescent="0.2">
      <c r="A305" t="s">
        <v>657</v>
      </c>
      <c r="B305" t="s">
        <v>246</v>
      </c>
      <c r="C305" t="s">
        <v>405</v>
      </c>
      <c r="D305">
        <v>90104</v>
      </c>
    </row>
    <row r="306" spans="1:4" x14ac:dyDescent="0.2">
      <c r="A306" t="s">
        <v>658</v>
      </c>
      <c r="B306" t="s">
        <v>246</v>
      </c>
      <c r="C306" t="s">
        <v>466</v>
      </c>
      <c r="D306">
        <v>91002</v>
      </c>
    </row>
    <row r="307" spans="1:4" x14ac:dyDescent="0.2">
      <c r="A307" t="s">
        <v>658</v>
      </c>
      <c r="B307" t="s">
        <v>245</v>
      </c>
      <c r="C307" t="s">
        <v>245</v>
      </c>
      <c r="D307">
        <v>70303</v>
      </c>
    </row>
    <row r="308" spans="1:4" x14ac:dyDescent="0.2">
      <c r="A308" t="s">
        <v>361</v>
      </c>
      <c r="B308" t="s">
        <v>247</v>
      </c>
      <c r="C308" t="s">
        <v>322</v>
      </c>
      <c r="D308">
        <v>40501</v>
      </c>
    </row>
    <row r="309" spans="1:4" x14ac:dyDescent="0.2">
      <c r="A309" t="s">
        <v>659</v>
      </c>
      <c r="B309" t="s">
        <v>238</v>
      </c>
      <c r="C309" t="s">
        <v>378</v>
      </c>
      <c r="D309">
        <v>30204</v>
      </c>
    </row>
    <row r="310" spans="1:4" x14ac:dyDescent="0.2">
      <c r="A310" t="s">
        <v>660</v>
      </c>
      <c r="B310" t="s">
        <v>245</v>
      </c>
      <c r="C310" t="s">
        <v>565</v>
      </c>
      <c r="D310">
        <v>70105</v>
      </c>
    </row>
    <row r="311" spans="1:4" x14ac:dyDescent="0.2">
      <c r="A311" t="s">
        <v>661</v>
      </c>
      <c r="B311" t="s">
        <v>242</v>
      </c>
      <c r="C311" t="s">
        <v>662</v>
      </c>
      <c r="D311">
        <v>80202</v>
      </c>
    </row>
    <row r="312" spans="1:4" x14ac:dyDescent="0.2">
      <c r="A312" t="s">
        <v>663</v>
      </c>
      <c r="B312" t="s">
        <v>239</v>
      </c>
      <c r="C312" t="s">
        <v>567</v>
      </c>
      <c r="D312">
        <v>130905</v>
      </c>
    </row>
    <row r="313" spans="1:4" x14ac:dyDescent="0.2">
      <c r="A313" t="s">
        <v>664</v>
      </c>
      <c r="B313" t="s">
        <v>242</v>
      </c>
      <c r="C313" t="s">
        <v>662</v>
      </c>
      <c r="D313">
        <v>80203</v>
      </c>
    </row>
    <row r="314" spans="1:4" x14ac:dyDescent="0.2">
      <c r="A314" t="s">
        <v>665</v>
      </c>
      <c r="B314" t="s">
        <v>245</v>
      </c>
      <c r="C314" t="s">
        <v>245</v>
      </c>
      <c r="D314">
        <v>70304</v>
      </c>
    </row>
    <row r="315" spans="1:4" x14ac:dyDescent="0.2">
      <c r="A315" t="s">
        <v>666</v>
      </c>
      <c r="B315" t="s">
        <v>247</v>
      </c>
      <c r="C315" t="s">
        <v>322</v>
      </c>
      <c r="D315">
        <v>40506</v>
      </c>
    </row>
    <row r="316" spans="1:4" x14ac:dyDescent="0.2">
      <c r="A316" t="s">
        <v>301</v>
      </c>
      <c r="B316" t="s">
        <v>242</v>
      </c>
      <c r="C316" t="s">
        <v>242</v>
      </c>
      <c r="D316">
        <v>80804</v>
      </c>
    </row>
    <row r="317" spans="1:4" x14ac:dyDescent="0.2">
      <c r="A317" t="s">
        <v>667</v>
      </c>
      <c r="B317" t="s">
        <v>246</v>
      </c>
      <c r="C317" t="s">
        <v>483</v>
      </c>
      <c r="D317">
        <v>90603</v>
      </c>
    </row>
    <row r="318" spans="1:4" x14ac:dyDescent="0.2">
      <c r="A318" t="s">
        <v>668</v>
      </c>
      <c r="B318" t="s">
        <v>236</v>
      </c>
      <c r="C318" t="s">
        <v>419</v>
      </c>
      <c r="D318">
        <v>10209</v>
      </c>
    </row>
    <row r="319" spans="1:4" x14ac:dyDescent="0.2">
      <c r="A319" t="s">
        <v>669</v>
      </c>
      <c r="B319" t="s">
        <v>242</v>
      </c>
      <c r="C319" t="s">
        <v>662</v>
      </c>
      <c r="D319">
        <v>80204</v>
      </c>
    </row>
    <row r="320" spans="1:4" x14ac:dyDescent="0.2">
      <c r="A320" t="s">
        <v>670</v>
      </c>
      <c r="B320" t="s">
        <v>239</v>
      </c>
      <c r="C320" t="s">
        <v>567</v>
      </c>
      <c r="D320">
        <v>130906</v>
      </c>
    </row>
    <row r="321" spans="1:4" x14ac:dyDescent="0.2">
      <c r="A321" t="s">
        <v>670</v>
      </c>
      <c r="B321" t="s">
        <v>246</v>
      </c>
      <c r="C321" t="s">
        <v>417</v>
      </c>
      <c r="D321">
        <v>90206</v>
      </c>
    </row>
    <row r="322" spans="1:4" x14ac:dyDescent="0.2">
      <c r="A322" t="s">
        <v>671</v>
      </c>
      <c r="B322" t="s">
        <v>245</v>
      </c>
      <c r="C322" t="s">
        <v>349</v>
      </c>
      <c r="D322">
        <v>70209</v>
      </c>
    </row>
    <row r="323" spans="1:4" x14ac:dyDescent="0.2">
      <c r="A323" t="s">
        <v>431</v>
      </c>
      <c r="B323" t="s">
        <v>245</v>
      </c>
      <c r="C323" t="s">
        <v>411</v>
      </c>
      <c r="D323">
        <v>70408</v>
      </c>
    </row>
    <row r="324" spans="1:4" x14ac:dyDescent="0.2">
      <c r="A324" t="s">
        <v>672</v>
      </c>
      <c r="B324" t="s">
        <v>246</v>
      </c>
      <c r="C324" t="s">
        <v>431</v>
      </c>
      <c r="D324">
        <v>90401</v>
      </c>
    </row>
    <row r="325" spans="1:4" x14ac:dyDescent="0.2">
      <c r="A325" t="s">
        <v>673</v>
      </c>
      <c r="B325" t="s">
        <v>245</v>
      </c>
      <c r="C325" t="s">
        <v>349</v>
      </c>
      <c r="D325">
        <v>70210</v>
      </c>
    </row>
    <row r="326" spans="1:4" x14ac:dyDescent="0.2">
      <c r="A326" t="s">
        <v>674</v>
      </c>
      <c r="B326" t="s">
        <v>246</v>
      </c>
      <c r="C326" t="s">
        <v>405</v>
      </c>
      <c r="D326">
        <v>90103</v>
      </c>
    </row>
    <row r="327" spans="1:4" x14ac:dyDescent="0.2">
      <c r="A327" t="s">
        <v>675</v>
      </c>
      <c r="B327" t="s">
        <v>245</v>
      </c>
      <c r="C327" t="s">
        <v>349</v>
      </c>
      <c r="D327">
        <v>70211</v>
      </c>
    </row>
    <row r="328" spans="1:4" x14ac:dyDescent="0.2">
      <c r="A328" t="s">
        <v>676</v>
      </c>
      <c r="B328" t="s">
        <v>241</v>
      </c>
      <c r="C328" t="s">
        <v>462</v>
      </c>
      <c r="D328">
        <v>50101</v>
      </c>
    </row>
    <row r="329" spans="1:4" x14ac:dyDescent="0.2">
      <c r="A329" t="s">
        <v>677</v>
      </c>
      <c r="B329" t="s">
        <v>245</v>
      </c>
      <c r="C329" t="s">
        <v>565</v>
      </c>
      <c r="D329">
        <v>70106</v>
      </c>
    </row>
    <row r="330" spans="1:4" x14ac:dyDescent="0.2">
      <c r="A330" t="s">
        <v>678</v>
      </c>
      <c r="B330" t="s">
        <v>243</v>
      </c>
      <c r="C330" t="s">
        <v>559</v>
      </c>
      <c r="D330">
        <v>20505</v>
      </c>
    </row>
    <row r="331" spans="1:4" x14ac:dyDescent="0.2">
      <c r="A331" t="s">
        <v>679</v>
      </c>
      <c r="B331" t="s">
        <v>246</v>
      </c>
      <c r="C331" t="s">
        <v>466</v>
      </c>
      <c r="D331">
        <v>91003</v>
      </c>
    </row>
    <row r="332" spans="1:4" x14ac:dyDescent="0.2">
      <c r="A332" t="s">
        <v>680</v>
      </c>
      <c r="B332" t="s">
        <v>243</v>
      </c>
      <c r="C332" t="s">
        <v>571</v>
      </c>
      <c r="D332">
        <v>20301</v>
      </c>
    </row>
    <row r="333" spans="1:4" x14ac:dyDescent="0.2">
      <c r="A333" t="s">
        <v>681</v>
      </c>
      <c r="B333" t="s">
        <v>244</v>
      </c>
      <c r="C333" t="s">
        <v>547</v>
      </c>
      <c r="D333">
        <v>60306</v>
      </c>
    </row>
    <row r="334" spans="1:4" x14ac:dyDescent="0.2">
      <c r="A334" t="s">
        <v>682</v>
      </c>
      <c r="B334" t="s">
        <v>246</v>
      </c>
      <c r="C334" t="s">
        <v>417</v>
      </c>
      <c r="D334">
        <v>90207</v>
      </c>
    </row>
    <row r="335" spans="1:4" x14ac:dyDescent="0.2">
      <c r="A335" t="s">
        <v>683</v>
      </c>
      <c r="B335" t="s">
        <v>246</v>
      </c>
      <c r="C335" t="s">
        <v>466</v>
      </c>
      <c r="D335">
        <v>91004</v>
      </c>
    </row>
    <row r="336" spans="1:4" x14ac:dyDescent="0.2">
      <c r="A336" t="s">
        <v>684</v>
      </c>
      <c r="B336" t="s">
        <v>239</v>
      </c>
      <c r="C336" t="s">
        <v>395</v>
      </c>
      <c r="D336">
        <v>130712</v>
      </c>
    </row>
    <row r="337" spans="1:4" x14ac:dyDescent="0.2">
      <c r="A337" t="s">
        <v>685</v>
      </c>
      <c r="B337" t="s">
        <v>246</v>
      </c>
      <c r="C337" t="s">
        <v>410</v>
      </c>
      <c r="D337">
        <v>91107</v>
      </c>
    </row>
    <row r="338" spans="1:4" x14ac:dyDescent="0.2">
      <c r="A338" t="s">
        <v>686</v>
      </c>
      <c r="B338" t="s">
        <v>246</v>
      </c>
      <c r="C338" t="s">
        <v>417</v>
      </c>
      <c r="D338">
        <v>90208</v>
      </c>
    </row>
    <row r="339" spans="1:4" x14ac:dyDescent="0.2">
      <c r="A339" t="s">
        <v>687</v>
      </c>
      <c r="B339" t="s">
        <v>245</v>
      </c>
      <c r="C339" t="s">
        <v>349</v>
      </c>
      <c r="D339">
        <v>70212</v>
      </c>
    </row>
    <row r="340" spans="1:4" x14ac:dyDescent="0.2">
      <c r="A340" t="s">
        <v>688</v>
      </c>
      <c r="B340" t="s">
        <v>246</v>
      </c>
      <c r="C340" t="s">
        <v>410</v>
      </c>
      <c r="D340">
        <v>91112</v>
      </c>
    </row>
    <row r="341" spans="1:4" x14ac:dyDescent="0.2">
      <c r="A341" t="s">
        <v>689</v>
      </c>
      <c r="B341" t="s">
        <v>239</v>
      </c>
      <c r="C341" t="s">
        <v>453</v>
      </c>
      <c r="D341">
        <v>130308</v>
      </c>
    </row>
    <row r="342" spans="1:4" x14ac:dyDescent="0.2">
      <c r="A342" t="s">
        <v>690</v>
      </c>
      <c r="B342" t="s">
        <v>245</v>
      </c>
      <c r="C342" t="s">
        <v>393</v>
      </c>
      <c r="D342">
        <v>70709</v>
      </c>
    </row>
    <row r="343" spans="1:4" x14ac:dyDescent="0.2">
      <c r="A343" t="s">
        <v>691</v>
      </c>
      <c r="B343" t="s">
        <v>245</v>
      </c>
      <c r="C343" t="s">
        <v>245</v>
      </c>
      <c r="D343">
        <v>70301</v>
      </c>
    </row>
    <row r="344" spans="1:4" x14ac:dyDescent="0.2">
      <c r="A344" t="s">
        <v>692</v>
      </c>
      <c r="B344" t="s">
        <v>246</v>
      </c>
      <c r="C344" t="s">
        <v>417</v>
      </c>
      <c r="D344">
        <v>90209</v>
      </c>
    </row>
    <row r="345" spans="1:4" x14ac:dyDescent="0.2">
      <c r="A345" t="s">
        <v>693</v>
      </c>
      <c r="B345" t="s">
        <v>245</v>
      </c>
      <c r="C345" t="s">
        <v>549</v>
      </c>
      <c r="D345">
        <v>70603</v>
      </c>
    </row>
    <row r="346" spans="1:4" x14ac:dyDescent="0.2">
      <c r="A346" t="s">
        <v>694</v>
      </c>
      <c r="B346" t="s">
        <v>247</v>
      </c>
      <c r="C346" t="s">
        <v>653</v>
      </c>
      <c r="D346">
        <v>41103</v>
      </c>
    </row>
    <row r="347" spans="1:4" x14ac:dyDescent="0.2">
      <c r="A347" t="s">
        <v>283</v>
      </c>
      <c r="B347" t="s">
        <v>514</v>
      </c>
      <c r="C347" t="s">
        <v>515</v>
      </c>
      <c r="D347">
        <v>110102</v>
      </c>
    </row>
    <row r="348" spans="1:4" x14ac:dyDescent="0.2">
      <c r="A348" t="s">
        <v>695</v>
      </c>
      <c r="B348" t="s">
        <v>247</v>
      </c>
      <c r="C348" t="s">
        <v>427</v>
      </c>
      <c r="D348">
        <v>41306</v>
      </c>
    </row>
    <row r="349" spans="1:4" x14ac:dyDescent="0.2">
      <c r="A349" t="s">
        <v>696</v>
      </c>
      <c r="B349" t="s">
        <v>237</v>
      </c>
      <c r="C349" t="s">
        <v>491</v>
      </c>
      <c r="D349">
        <v>120404</v>
      </c>
    </row>
    <row r="350" spans="1:4" x14ac:dyDescent="0.2">
      <c r="A350" t="s">
        <v>697</v>
      </c>
      <c r="B350" t="s">
        <v>244</v>
      </c>
      <c r="C350" t="s">
        <v>541</v>
      </c>
      <c r="D350">
        <v>60602</v>
      </c>
    </row>
    <row r="351" spans="1:4" x14ac:dyDescent="0.2">
      <c r="A351" t="s">
        <v>698</v>
      </c>
      <c r="B351" t="s">
        <v>245</v>
      </c>
      <c r="C351" t="s">
        <v>245</v>
      </c>
      <c r="D351">
        <v>70305</v>
      </c>
    </row>
    <row r="352" spans="1:4" x14ac:dyDescent="0.2">
      <c r="A352" t="s">
        <v>698</v>
      </c>
      <c r="B352" t="s">
        <v>246</v>
      </c>
      <c r="C352" t="s">
        <v>471</v>
      </c>
      <c r="D352">
        <v>90308</v>
      </c>
    </row>
    <row r="353" spans="1:4" x14ac:dyDescent="0.2">
      <c r="A353" t="s">
        <v>259</v>
      </c>
      <c r="B353" t="s">
        <v>242</v>
      </c>
      <c r="C353" t="s">
        <v>242</v>
      </c>
      <c r="D353">
        <v>80816</v>
      </c>
    </row>
    <row r="354" spans="1:4" x14ac:dyDescent="0.2">
      <c r="A354" t="s">
        <v>699</v>
      </c>
      <c r="B354" t="s">
        <v>236</v>
      </c>
      <c r="C354" t="s">
        <v>419</v>
      </c>
      <c r="D354">
        <v>10210</v>
      </c>
    </row>
    <row r="355" spans="1:4" x14ac:dyDescent="0.2">
      <c r="A355" t="s">
        <v>700</v>
      </c>
      <c r="B355" t="s">
        <v>245</v>
      </c>
      <c r="C355" t="s">
        <v>245</v>
      </c>
      <c r="D355">
        <v>70306</v>
      </c>
    </row>
    <row r="356" spans="1:4" x14ac:dyDescent="0.2">
      <c r="A356" t="s">
        <v>701</v>
      </c>
      <c r="B356" t="s">
        <v>246</v>
      </c>
      <c r="C356" t="s">
        <v>417</v>
      </c>
      <c r="D356">
        <v>90210</v>
      </c>
    </row>
    <row r="357" spans="1:4" x14ac:dyDescent="0.2">
      <c r="A357" t="s">
        <v>702</v>
      </c>
      <c r="B357" t="s">
        <v>243</v>
      </c>
      <c r="C357" t="s">
        <v>474</v>
      </c>
      <c r="D357">
        <v>20405</v>
      </c>
    </row>
    <row r="358" spans="1:4" x14ac:dyDescent="0.2">
      <c r="A358" t="s">
        <v>702</v>
      </c>
      <c r="B358" t="s">
        <v>246</v>
      </c>
      <c r="C358" t="s">
        <v>480</v>
      </c>
      <c r="D358">
        <v>90702</v>
      </c>
    </row>
    <row r="359" spans="1:4" x14ac:dyDescent="0.2">
      <c r="A359" t="s">
        <v>703</v>
      </c>
      <c r="B359" t="s">
        <v>239</v>
      </c>
      <c r="C359" t="s">
        <v>426</v>
      </c>
      <c r="D359">
        <v>130407</v>
      </c>
    </row>
    <row r="360" spans="1:4" x14ac:dyDescent="0.2">
      <c r="A360" t="s">
        <v>703</v>
      </c>
      <c r="B360" t="s">
        <v>247</v>
      </c>
      <c r="C360" t="s">
        <v>653</v>
      </c>
      <c r="D360">
        <v>41101</v>
      </c>
    </row>
    <row r="361" spans="1:4" x14ac:dyDescent="0.2">
      <c r="A361" t="s">
        <v>704</v>
      </c>
      <c r="B361" t="s">
        <v>244</v>
      </c>
      <c r="C361" t="s">
        <v>547</v>
      </c>
      <c r="D361">
        <v>60309</v>
      </c>
    </row>
    <row r="362" spans="1:4" x14ac:dyDescent="0.2">
      <c r="A362" t="s">
        <v>355</v>
      </c>
      <c r="B362" t="s">
        <v>247</v>
      </c>
      <c r="C362" t="s">
        <v>429</v>
      </c>
      <c r="D362">
        <v>40606</v>
      </c>
    </row>
    <row r="363" spans="1:4" x14ac:dyDescent="0.2">
      <c r="A363" t="s">
        <v>355</v>
      </c>
      <c r="B363" t="s">
        <v>243</v>
      </c>
      <c r="C363" t="s">
        <v>571</v>
      </c>
      <c r="D363">
        <v>20306</v>
      </c>
    </row>
    <row r="364" spans="1:4" x14ac:dyDescent="0.2">
      <c r="A364" t="s">
        <v>281</v>
      </c>
      <c r="B364" t="s">
        <v>242</v>
      </c>
      <c r="C364" t="s">
        <v>242</v>
      </c>
      <c r="D364">
        <v>80820</v>
      </c>
    </row>
    <row r="365" spans="1:4" x14ac:dyDescent="0.2">
      <c r="A365" t="s">
        <v>305</v>
      </c>
      <c r="B365" t="s">
        <v>242</v>
      </c>
      <c r="C365" t="s">
        <v>472</v>
      </c>
      <c r="D365">
        <v>80505</v>
      </c>
    </row>
    <row r="366" spans="1:4" x14ac:dyDescent="0.2">
      <c r="A366" t="s">
        <v>705</v>
      </c>
      <c r="B366" t="s">
        <v>244</v>
      </c>
      <c r="C366" t="s">
        <v>499</v>
      </c>
      <c r="D366">
        <v>60201</v>
      </c>
    </row>
    <row r="367" spans="1:4" x14ac:dyDescent="0.2">
      <c r="A367" t="s">
        <v>706</v>
      </c>
      <c r="B367" t="s">
        <v>239</v>
      </c>
      <c r="C367" t="s">
        <v>453</v>
      </c>
      <c r="D367">
        <v>130309</v>
      </c>
    </row>
    <row r="368" spans="1:4" x14ac:dyDescent="0.2">
      <c r="A368" t="s">
        <v>488</v>
      </c>
      <c r="B368" t="s">
        <v>245</v>
      </c>
      <c r="C368" t="s">
        <v>411</v>
      </c>
      <c r="D368">
        <v>70409</v>
      </c>
    </row>
    <row r="369" spans="1:4" x14ac:dyDescent="0.2">
      <c r="A369" t="s">
        <v>707</v>
      </c>
      <c r="B369" t="s">
        <v>246</v>
      </c>
      <c r="C369" t="s">
        <v>488</v>
      </c>
      <c r="D369">
        <v>90501</v>
      </c>
    </row>
    <row r="370" spans="1:4" x14ac:dyDescent="0.2">
      <c r="A370" t="s">
        <v>708</v>
      </c>
      <c r="B370" t="s">
        <v>245</v>
      </c>
      <c r="C370" t="s">
        <v>349</v>
      </c>
      <c r="D370">
        <v>70213</v>
      </c>
    </row>
    <row r="371" spans="1:4" x14ac:dyDescent="0.2">
      <c r="A371" t="s">
        <v>349</v>
      </c>
      <c r="B371" t="s">
        <v>236</v>
      </c>
      <c r="C371" t="s">
        <v>419</v>
      </c>
      <c r="D371">
        <v>10207</v>
      </c>
    </row>
    <row r="372" spans="1:4" x14ac:dyDescent="0.2">
      <c r="A372" t="s">
        <v>709</v>
      </c>
      <c r="B372" t="s">
        <v>245</v>
      </c>
      <c r="C372" t="s">
        <v>349</v>
      </c>
      <c r="D372">
        <v>70201</v>
      </c>
    </row>
    <row r="373" spans="1:4" x14ac:dyDescent="0.2">
      <c r="A373" t="s">
        <v>710</v>
      </c>
      <c r="B373" t="s">
        <v>245</v>
      </c>
      <c r="C373" t="s">
        <v>349</v>
      </c>
      <c r="D373">
        <v>70214</v>
      </c>
    </row>
    <row r="374" spans="1:4" x14ac:dyDescent="0.2">
      <c r="A374" t="s">
        <v>711</v>
      </c>
      <c r="B374" t="s">
        <v>245</v>
      </c>
      <c r="C374" t="s">
        <v>565</v>
      </c>
      <c r="D374">
        <v>70107</v>
      </c>
    </row>
    <row r="375" spans="1:4" x14ac:dyDescent="0.2">
      <c r="A375" t="s">
        <v>712</v>
      </c>
      <c r="B375" t="s">
        <v>239</v>
      </c>
      <c r="C375" t="s">
        <v>567</v>
      </c>
      <c r="D375">
        <v>130907</v>
      </c>
    </row>
    <row r="376" spans="1:4" x14ac:dyDescent="0.2">
      <c r="A376" t="s">
        <v>713</v>
      </c>
      <c r="B376" t="s">
        <v>246</v>
      </c>
      <c r="C376" t="s">
        <v>483</v>
      </c>
      <c r="D376">
        <v>90604</v>
      </c>
    </row>
    <row r="377" spans="1:4" x14ac:dyDescent="0.2">
      <c r="A377" t="s">
        <v>713</v>
      </c>
      <c r="B377" t="s">
        <v>244</v>
      </c>
      <c r="C377" t="s">
        <v>499</v>
      </c>
      <c r="D377">
        <v>60205</v>
      </c>
    </row>
    <row r="378" spans="1:4" x14ac:dyDescent="0.2">
      <c r="A378" t="s">
        <v>714</v>
      </c>
      <c r="B378" t="s">
        <v>239</v>
      </c>
      <c r="C378" t="s">
        <v>453</v>
      </c>
      <c r="D378">
        <v>130310</v>
      </c>
    </row>
    <row r="379" spans="1:4" x14ac:dyDescent="0.2">
      <c r="A379" t="s">
        <v>715</v>
      </c>
      <c r="B379" t="s">
        <v>238</v>
      </c>
      <c r="C379" t="s">
        <v>238</v>
      </c>
      <c r="D379">
        <v>30108</v>
      </c>
    </row>
    <row r="380" spans="1:4" x14ac:dyDescent="0.2">
      <c r="A380" t="s">
        <v>716</v>
      </c>
      <c r="B380" t="s">
        <v>247</v>
      </c>
      <c r="C380" t="s">
        <v>294</v>
      </c>
      <c r="D380">
        <v>40202</v>
      </c>
    </row>
    <row r="381" spans="1:4" x14ac:dyDescent="0.2">
      <c r="A381" t="s">
        <v>717</v>
      </c>
      <c r="B381" t="s">
        <v>245</v>
      </c>
      <c r="C381" t="s">
        <v>565</v>
      </c>
      <c r="D381">
        <v>70108</v>
      </c>
    </row>
    <row r="382" spans="1:4" x14ac:dyDescent="0.2">
      <c r="A382" t="s">
        <v>718</v>
      </c>
      <c r="B382" t="s">
        <v>244</v>
      </c>
      <c r="C382" t="s">
        <v>506</v>
      </c>
      <c r="D382">
        <v>60104</v>
      </c>
    </row>
    <row r="383" spans="1:4" x14ac:dyDescent="0.2">
      <c r="A383" t="s">
        <v>719</v>
      </c>
      <c r="B383" t="s">
        <v>246</v>
      </c>
      <c r="C383" t="s">
        <v>400</v>
      </c>
      <c r="D383">
        <v>91201</v>
      </c>
    </row>
    <row r="384" spans="1:4" x14ac:dyDescent="0.2">
      <c r="A384" t="s">
        <v>720</v>
      </c>
      <c r="B384" t="s">
        <v>244</v>
      </c>
      <c r="C384" t="s">
        <v>449</v>
      </c>
      <c r="D384">
        <v>60504</v>
      </c>
    </row>
    <row r="385" spans="1:4" x14ac:dyDescent="0.2">
      <c r="A385" t="s">
        <v>721</v>
      </c>
      <c r="B385" t="s">
        <v>245</v>
      </c>
      <c r="C385" t="s">
        <v>411</v>
      </c>
      <c r="D385">
        <v>70410</v>
      </c>
    </row>
    <row r="386" spans="1:4" x14ac:dyDescent="0.2">
      <c r="A386" t="s">
        <v>722</v>
      </c>
      <c r="B386" t="s">
        <v>243</v>
      </c>
      <c r="C386" t="s">
        <v>571</v>
      </c>
      <c r="D386">
        <v>20304</v>
      </c>
    </row>
    <row r="387" spans="1:4" x14ac:dyDescent="0.2">
      <c r="A387" t="s">
        <v>722</v>
      </c>
      <c r="B387" t="s">
        <v>244</v>
      </c>
      <c r="C387" t="s">
        <v>493</v>
      </c>
      <c r="D387">
        <v>60404</v>
      </c>
    </row>
    <row r="388" spans="1:4" x14ac:dyDescent="0.2">
      <c r="A388" t="s">
        <v>722</v>
      </c>
      <c r="B388" t="s">
        <v>246</v>
      </c>
      <c r="C388" t="s">
        <v>431</v>
      </c>
      <c r="D388">
        <v>90404</v>
      </c>
    </row>
    <row r="389" spans="1:4" x14ac:dyDescent="0.2">
      <c r="A389" t="s">
        <v>723</v>
      </c>
      <c r="B389" t="s">
        <v>245</v>
      </c>
      <c r="C389" t="s">
        <v>245</v>
      </c>
      <c r="D389">
        <v>70309</v>
      </c>
    </row>
    <row r="390" spans="1:4" x14ac:dyDescent="0.2">
      <c r="A390" t="s">
        <v>724</v>
      </c>
      <c r="B390" t="s">
        <v>243</v>
      </c>
      <c r="C390" t="s">
        <v>571</v>
      </c>
      <c r="D390">
        <v>20307</v>
      </c>
    </row>
    <row r="391" spans="1:4" x14ac:dyDescent="0.2">
      <c r="A391" t="s">
        <v>725</v>
      </c>
      <c r="B391" t="s">
        <v>246</v>
      </c>
      <c r="C391" t="s">
        <v>488</v>
      </c>
      <c r="D391">
        <v>90507</v>
      </c>
    </row>
    <row r="392" spans="1:4" x14ac:dyDescent="0.2">
      <c r="A392" t="s">
        <v>726</v>
      </c>
      <c r="B392" t="s">
        <v>237</v>
      </c>
      <c r="C392" t="s">
        <v>388</v>
      </c>
      <c r="D392">
        <v>120903</v>
      </c>
    </row>
    <row r="393" spans="1:4" x14ac:dyDescent="0.2">
      <c r="A393" t="s">
        <v>362</v>
      </c>
      <c r="B393" t="s">
        <v>246</v>
      </c>
      <c r="C393" t="s">
        <v>466</v>
      </c>
      <c r="D393">
        <v>91008</v>
      </c>
    </row>
    <row r="394" spans="1:4" x14ac:dyDescent="0.2">
      <c r="A394" t="s">
        <v>362</v>
      </c>
      <c r="B394" t="s">
        <v>247</v>
      </c>
      <c r="C394" t="s">
        <v>533</v>
      </c>
      <c r="D394">
        <v>40708</v>
      </c>
    </row>
    <row r="395" spans="1:4" x14ac:dyDescent="0.2">
      <c r="A395" t="s">
        <v>727</v>
      </c>
      <c r="B395" t="s">
        <v>247</v>
      </c>
      <c r="C395" t="s">
        <v>533</v>
      </c>
      <c r="D395">
        <v>40703</v>
      </c>
    </row>
    <row r="396" spans="1:4" x14ac:dyDescent="0.2">
      <c r="A396" t="s">
        <v>728</v>
      </c>
      <c r="B396" t="s">
        <v>247</v>
      </c>
      <c r="C396" t="s">
        <v>345</v>
      </c>
      <c r="D396">
        <v>40803</v>
      </c>
    </row>
    <row r="397" spans="1:4" x14ac:dyDescent="0.2">
      <c r="A397" t="s">
        <v>728</v>
      </c>
      <c r="B397" t="s">
        <v>245</v>
      </c>
      <c r="C397" t="s">
        <v>245</v>
      </c>
      <c r="D397">
        <v>70307</v>
      </c>
    </row>
    <row r="398" spans="1:4" x14ac:dyDescent="0.2">
      <c r="A398" t="s">
        <v>729</v>
      </c>
      <c r="B398" t="s">
        <v>245</v>
      </c>
      <c r="C398" t="s">
        <v>730</v>
      </c>
      <c r="D398">
        <v>70502</v>
      </c>
    </row>
    <row r="399" spans="1:4" x14ac:dyDescent="0.2">
      <c r="A399" t="s">
        <v>731</v>
      </c>
      <c r="B399" t="s">
        <v>244</v>
      </c>
      <c r="C399" t="s">
        <v>510</v>
      </c>
      <c r="D399">
        <v>60705</v>
      </c>
    </row>
    <row r="400" spans="1:4" x14ac:dyDescent="0.2">
      <c r="A400" t="s">
        <v>732</v>
      </c>
      <c r="B400" t="s">
        <v>246</v>
      </c>
      <c r="C400" t="s">
        <v>480</v>
      </c>
      <c r="D400">
        <v>90703</v>
      </c>
    </row>
    <row r="401" spans="1:4" x14ac:dyDescent="0.2">
      <c r="A401" t="s">
        <v>732</v>
      </c>
      <c r="B401" t="s">
        <v>244</v>
      </c>
      <c r="C401" t="s">
        <v>449</v>
      </c>
      <c r="D401">
        <v>60503</v>
      </c>
    </row>
    <row r="402" spans="1:4" x14ac:dyDescent="0.2">
      <c r="A402" t="s">
        <v>733</v>
      </c>
      <c r="B402" t="s">
        <v>244</v>
      </c>
      <c r="C402" t="s">
        <v>547</v>
      </c>
      <c r="D402">
        <v>60307</v>
      </c>
    </row>
    <row r="403" spans="1:4" x14ac:dyDescent="0.2">
      <c r="A403" t="s">
        <v>734</v>
      </c>
      <c r="B403" t="s">
        <v>244</v>
      </c>
      <c r="C403" t="s">
        <v>547</v>
      </c>
      <c r="D403">
        <v>60308</v>
      </c>
    </row>
    <row r="404" spans="1:4" x14ac:dyDescent="0.2">
      <c r="A404" t="s">
        <v>735</v>
      </c>
      <c r="B404" t="s">
        <v>239</v>
      </c>
      <c r="C404" t="s">
        <v>395</v>
      </c>
      <c r="D404">
        <v>130713</v>
      </c>
    </row>
    <row r="405" spans="1:4" x14ac:dyDescent="0.2">
      <c r="A405" t="s">
        <v>736</v>
      </c>
      <c r="B405" t="s">
        <v>246</v>
      </c>
      <c r="C405" t="s">
        <v>292</v>
      </c>
      <c r="D405">
        <v>90803</v>
      </c>
    </row>
    <row r="406" spans="1:4" x14ac:dyDescent="0.2">
      <c r="A406" t="s">
        <v>737</v>
      </c>
      <c r="B406" t="s">
        <v>239</v>
      </c>
      <c r="C406" t="s">
        <v>567</v>
      </c>
      <c r="D406">
        <v>130908</v>
      </c>
    </row>
    <row r="407" spans="1:4" x14ac:dyDescent="0.2">
      <c r="A407" t="s">
        <v>738</v>
      </c>
      <c r="B407" t="s">
        <v>244</v>
      </c>
      <c r="C407" t="s">
        <v>493</v>
      </c>
      <c r="D407">
        <v>60403</v>
      </c>
    </row>
    <row r="408" spans="1:4" x14ac:dyDescent="0.2">
      <c r="A408" t="s">
        <v>739</v>
      </c>
      <c r="B408" t="s">
        <v>246</v>
      </c>
      <c r="C408" t="s">
        <v>431</v>
      </c>
      <c r="D408">
        <v>90406</v>
      </c>
    </row>
    <row r="409" spans="1:4" x14ac:dyDescent="0.2">
      <c r="A409" t="s">
        <v>740</v>
      </c>
      <c r="B409" t="s">
        <v>247</v>
      </c>
      <c r="C409" t="s">
        <v>389</v>
      </c>
      <c r="D409">
        <v>40406</v>
      </c>
    </row>
    <row r="410" spans="1:4" x14ac:dyDescent="0.2">
      <c r="A410" t="s">
        <v>741</v>
      </c>
      <c r="B410" t="s">
        <v>245</v>
      </c>
      <c r="C410" t="s">
        <v>245</v>
      </c>
      <c r="D410">
        <v>70308</v>
      </c>
    </row>
    <row r="411" spans="1:4" x14ac:dyDescent="0.2">
      <c r="A411" t="s">
        <v>742</v>
      </c>
      <c r="B411" t="s">
        <v>244</v>
      </c>
      <c r="C411" t="s">
        <v>547</v>
      </c>
      <c r="D411">
        <v>60301</v>
      </c>
    </row>
    <row r="412" spans="1:4" x14ac:dyDescent="0.2">
      <c r="A412" t="s">
        <v>743</v>
      </c>
      <c r="B412" t="s">
        <v>246</v>
      </c>
      <c r="C412" t="s">
        <v>471</v>
      </c>
      <c r="D412">
        <v>90304</v>
      </c>
    </row>
    <row r="413" spans="1:4" x14ac:dyDescent="0.2">
      <c r="A413" t="s">
        <v>744</v>
      </c>
      <c r="B413" t="s">
        <v>245</v>
      </c>
      <c r="C413" t="s">
        <v>411</v>
      </c>
      <c r="D413">
        <v>70401</v>
      </c>
    </row>
    <row r="414" spans="1:4" x14ac:dyDescent="0.2">
      <c r="A414" t="s">
        <v>745</v>
      </c>
      <c r="B414" t="s">
        <v>237</v>
      </c>
      <c r="C414" t="s">
        <v>446</v>
      </c>
      <c r="D414">
        <v>120804</v>
      </c>
    </row>
    <row r="415" spans="1:4" x14ac:dyDescent="0.2">
      <c r="A415" t="s">
        <v>746</v>
      </c>
      <c r="B415" t="s">
        <v>246</v>
      </c>
      <c r="C415" t="s">
        <v>488</v>
      </c>
      <c r="D415">
        <v>90513</v>
      </c>
    </row>
    <row r="416" spans="1:4" x14ac:dyDescent="0.2">
      <c r="A416" t="s">
        <v>747</v>
      </c>
      <c r="B416" t="s">
        <v>514</v>
      </c>
      <c r="C416" t="s">
        <v>515</v>
      </c>
      <c r="D416">
        <v>110103</v>
      </c>
    </row>
    <row r="417" spans="1:4" x14ac:dyDescent="0.2">
      <c r="A417" t="s">
        <v>748</v>
      </c>
      <c r="B417" t="s">
        <v>237</v>
      </c>
      <c r="C417" t="s">
        <v>390</v>
      </c>
      <c r="D417">
        <v>120307</v>
      </c>
    </row>
    <row r="418" spans="1:4" x14ac:dyDescent="0.2">
      <c r="A418" t="s">
        <v>370</v>
      </c>
      <c r="B418" t="s">
        <v>238</v>
      </c>
      <c r="C418" t="s">
        <v>451</v>
      </c>
      <c r="D418">
        <v>30405</v>
      </c>
    </row>
    <row r="419" spans="1:4" x14ac:dyDescent="0.2">
      <c r="A419" t="s">
        <v>749</v>
      </c>
      <c r="B419" t="s">
        <v>245</v>
      </c>
      <c r="C419" t="s">
        <v>730</v>
      </c>
      <c r="D419">
        <v>70503</v>
      </c>
    </row>
    <row r="420" spans="1:4" x14ac:dyDescent="0.2">
      <c r="A420" t="s">
        <v>327</v>
      </c>
      <c r="B420" t="s">
        <v>242</v>
      </c>
      <c r="C420" t="s">
        <v>396</v>
      </c>
      <c r="D420">
        <v>81004</v>
      </c>
    </row>
    <row r="421" spans="1:4" x14ac:dyDescent="0.2">
      <c r="A421" t="s">
        <v>750</v>
      </c>
      <c r="B421" t="s">
        <v>244</v>
      </c>
      <c r="C421" t="s">
        <v>493</v>
      </c>
      <c r="D421">
        <v>60407</v>
      </c>
    </row>
    <row r="422" spans="1:4" x14ac:dyDescent="0.2">
      <c r="A422" t="s">
        <v>751</v>
      </c>
      <c r="B422" t="s">
        <v>239</v>
      </c>
      <c r="C422" t="s">
        <v>395</v>
      </c>
      <c r="D422">
        <v>130714</v>
      </c>
    </row>
    <row r="423" spans="1:4" x14ac:dyDescent="0.2">
      <c r="A423" t="s">
        <v>288</v>
      </c>
      <c r="B423" t="s">
        <v>241</v>
      </c>
      <c r="C423" t="s">
        <v>309</v>
      </c>
      <c r="D423">
        <v>50208</v>
      </c>
    </row>
    <row r="424" spans="1:4" x14ac:dyDescent="0.2">
      <c r="A424" t="s">
        <v>752</v>
      </c>
      <c r="B424" t="s">
        <v>238</v>
      </c>
      <c r="C424" t="s">
        <v>519</v>
      </c>
      <c r="D424">
        <v>30301</v>
      </c>
    </row>
    <row r="425" spans="1:4" x14ac:dyDescent="0.2">
      <c r="A425" t="s">
        <v>753</v>
      </c>
      <c r="B425" t="s">
        <v>236</v>
      </c>
      <c r="C425" t="s">
        <v>413</v>
      </c>
      <c r="D425">
        <v>10302</v>
      </c>
    </row>
    <row r="426" spans="1:4" x14ac:dyDescent="0.2">
      <c r="A426" t="s">
        <v>753</v>
      </c>
      <c r="B426" t="s">
        <v>238</v>
      </c>
      <c r="C426" t="s">
        <v>527</v>
      </c>
      <c r="D426">
        <v>30503</v>
      </c>
    </row>
    <row r="427" spans="1:4" x14ac:dyDescent="0.2">
      <c r="A427" t="s">
        <v>754</v>
      </c>
      <c r="B427" t="s">
        <v>245</v>
      </c>
      <c r="C427" t="s">
        <v>411</v>
      </c>
      <c r="D427">
        <v>70411</v>
      </c>
    </row>
    <row r="428" spans="1:4" x14ac:dyDescent="0.2">
      <c r="A428" t="s">
        <v>755</v>
      </c>
      <c r="B428" t="s">
        <v>244</v>
      </c>
      <c r="C428" t="s">
        <v>506</v>
      </c>
      <c r="D428">
        <v>60103</v>
      </c>
    </row>
    <row r="429" spans="1:4" x14ac:dyDescent="0.2">
      <c r="A429" t="s">
        <v>756</v>
      </c>
      <c r="B429" t="s">
        <v>246</v>
      </c>
      <c r="C429" t="s">
        <v>417</v>
      </c>
      <c r="D429">
        <v>90211</v>
      </c>
    </row>
    <row r="430" spans="1:4" x14ac:dyDescent="0.2">
      <c r="A430" t="s">
        <v>757</v>
      </c>
      <c r="B430" t="s">
        <v>247</v>
      </c>
      <c r="C430" t="s">
        <v>440</v>
      </c>
      <c r="D430">
        <v>41004</v>
      </c>
    </row>
    <row r="431" spans="1:4" x14ac:dyDescent="0.2">
      <c r="A431" t="s">
        <v>758</v>
      </c>
      <c r="B431" t="s">
        <v>246</v>
      </c>
      <c r="C431" t="s">
        <v>483</v>
      </c>
      <c r="D431">
        <v>90601</v>
      </c>
    </row>
    <row r="432" spans="1:4" x14ac:dyDescent="0.2">
      <c r="A432" t="s">
        <v>759</v>
      </c>
      <c r="B432" t="s">
        <v>237</v>
      </c>
      <c r="C432" t="s">
        <v>390</v>
      </c>
      <c r="D432">
        <v>120316</v>
      </c>
    </row>
    <row r="433" spans="1:4" x14ac:dyDescent="0.2">
      <c r="A433" t="s">
        <v>760</v>
      </c>
      <c r="B433" t="s">
        <v>237</v>
      </c>
      <c r="C433" t="s">
        <v>278</v>
      </c>
      <c r="D433">
        <v>120606</v>
      </c>
    </row>
    <row r="434" spans="1:4" x14ac:dyDescent="0.2">
      <c r="A434" t="s">
        <v>761</v>
      </c>
      <c r="B434" t="s">
        <v>237</v>
      </c>
      <c r="C434" t="s">
        <v>435</v>
      </c>
      <c r="D434">
        <v>120107</v>
      </c>
    </row>
    <row r="435" spans="1:4" x14ac:dyDescent="0.2">
      <c r="A435" t="s">
        <v>762</v>
      </c>
      <c r="B435" t="s">
        <v>236</v>
      </c>
      <c r="C435" t="s">
        <v>386</v>
      </c>
      <c r="D435">
        <v>10404</v>
      </c>
    </row>
    <row r="436" spans="1:4" x14ac:dyDescent="0.2">
      <c r="A436" t="s">
        <v>312</v>
      </c>
      <c r="B436" t="s">
        <v>240</v>
      </c>
      <c r="C436" t="s">
        <v>240</v>
      </c>
      <c r="D436">
        <v>100101</v>
      </c>
    </row>
    <row r="437" spans="1:4" x14ac:dyDescent="0.2">
      <c r="A437" t="s">
        <v>763</v>
      </c>
      <c r="B437" t="s">
        <v>243</v>
      </c>
      <c r="C437" t="s">
        <v>474</v>
      </c>
      <c r="D437">
        <v>20401</v>
      </c>
    </row>
    <row r="438" spans="1:4" x14ac:dyDescent="0.2">
      <c r="A438" t="s">
        <v>764</v>
      </c>
      <c r="B438" t="s">
        <v>237</v>
      </c>
      <c r="C438" t="s">
        <v>435</v>
      </c>
      <c r="D438">
        <v>120108</v>
      </c>
    </row>
    <row r="439" spans="1:4" x14ac:dyDescent="0.2">
      <c r="A439" t="s">
        <v>765</v>
      </c>
      <c r="B439" t="s">
        <v>237</v>
      </c>
      <c r="C439" t="s">
        <v>390</v>
      </c>
      <c r="D439">
        <v>120308</v>
      </c>
    </row>
    <row r="440" spans="1:4" x14ac:dyDescent="0.2">
      <c r="A440" t="s">
        <v>766</v>
      </c>
      <c r="B440" t="s">
        <v>238</v>
      </c>
      <c r="C440" t="s">
        <v>527</v>
      </c>
      <c r="D440">
        <v>30504</v>
      </c>
    </row>
    <row r="441" spans="1:4" x14ac:dyDescent="0.2">
      <c r="A441" t="s">
        <v>767</v>
      </c>
      <c r="B441" t="s">
        <v>245</v>
      </c>
      <c r="C441" t="s">
        <v>349</v>
      </c>
      <c r="D441">
        <v>70215</v>
      </c>
    </row>
    <row r="442" spans="1:4" x14ac:dyDescent="0.2">
      <c r="A442" t="s">
        <v>768</v>
      </c>
      <c r="B442" t="s">
        <v>247</v>
      </c>
      <c r="C442" t="s">
        <v>496</v>
      </c>
      <c r="D442">
        <v>41404</v>
      </c>
    </row>
    <row r="443" spans="1:4" x14ac:dyDescent="0.2">
      <c r="A443" t="s">
        <v>769</v>
      </c>
      <c r="B443" t="s">
        <v>238</v>
      </c>
      <c r="C443" t="s">
        <v>770</v>
      </c>
      <c r="D443">
        <v>30602</v>
      </c>
    </row>
    <row r="444" spans="1:4" x14ac:dyDescent="0.2">
      <c r="A444" t="s">
        <v>771</v>
      </c>
      <c r="B444" t="s">
        <v>239</v>
      </c>
      <c r="C444" t="s">
        <v>426</v>
      </c>
      <c r="D444">
        <v>130408</v>
      </c>
    </row>
    <row r="445" spans="1:4" x14ac:dyDescent="0.2">
      <c r="A445" t="s">
        <v>772</v>
      </c>
      <c r="B445" t="s">
        <v>238</v>
      </c>
      <c r="C445" t="s">
        <v>238</v>
      </c>
      <c r="D445">
        <v>30109</v>
      </c>
    </row>
    <row r="446" spans="1:4" x14ac:dyDescent="0.2">
      <c r="A446" t="s">
        <v>773</v>
      </c>
      <c r="B446" t="s">
        <v>238</v>
      </c>
      <c r="C446" t="s">
        <v>378</v>
      </c>
      <c r="D446">
        <v>30201</v>
      </c>
    </row>
    <row r="447" spans="1:4" x14ac:dyDescent="0.2">
      <c r="A447" t="s">
        <v>774</v>
      </c>
      <c r="B447" t="s">
        <v>239</v>
      </c>
      <c r="C447" t="s">
        <v>402</v>
      </c>
      <c r="D447">
        <v>130103</v>
      </c>
    </row>
    <row r="448" spans="1:4" x14ac:dyDescent="0.2">
      <c r="A448" t="s">
        <v>775</v>
      </c>
      <c r="B448" t="s">
        <v>247</v>
      </c>
      <c r="C448" t="s">
        <v>385</v>
      </c>
      <c r="D448">
        <v>40109</v>
      </c>
    </row>
    <row r="449" spans="1:4" x14ac:dyDescent="0.2">
      <c r="A449" t="s">
        <v>344</v>
      </c>
      <c r="B449" t="s">
        <v>246</v>
      </c>
      <c r="C449" t="s">
        <v>466</v>
      </c>
      <c r="D449">
        <v>91014</v>
      </c>
    </row>
    <row r="450" spans="1:4" x14ac:dyDescent="0.2">
      <c r="A450" t="s">
        <v>776</v>
      </c>
      <c r="B450" t="s">
        <v>239</v>
      </c>
      <c r="C450" t="s">
        <v>395</v>
      </c>
      <c r="D450">
        <v>130715</v>
      </c>
    </row>
    <row r="451" spans="1:4" x14ac:dyDescent="0.2">
      <c r="A451" t="s">
        <v>777</v>
      </c>
      <c r="B451" t="s">
        <v>244</v>
      </c>
      <c r="C451" t="s">
        <v>493</v>
      </c>
      <c r="D451">
        <v>60401</v>
      </c>
    </row>
    <row r="452" spans="1:4" x14ac:dyDescent="0.2">
      <c r="A452" t="s">
        <v>778</v>
      </c>
      <c r="B452" t="s">
        <v>243</v>
      </c>
      <c r="C452" t="s">
        <v>559</v>
      </c>
      <c r="D452">
        <v>20501</v>
      </c>
    </row>
    <row r="453" spans="1:4" x14ac:dyDescent="0.2">
      <c r="A453" t="s">
        <v>258</v>
      </c>
      <c r="B453" t="s">
        <v>242</v>
      </c>
      <c r="C453" t="s">
        <v>396</v>
      </c>
      <c r="D453">
        <v>81008</v>
      </c>
    </row>
    <row r="454" spans="1:4" x14ac:dyDescent="0.2">
      <c r="A454" t="s">
        <v>779</v>
      </c>
      <c r="B454" t="s">
        <v>245</v>
      </c>
      <c r="C454" t="s">
        <v>730</v>
      </c>
      <c r="D454">
        <v>70505</v>
      </c>
    </row>
    <row r="455" spans="1:4" x14ac:dyDescent="0.2">
      <c r="A455" t="s">
        <v>780</v>
      </c>
      <c r="B455" t="s">
        <v>242</v>
      </c>
      <c r="C455" t="s">
        <v>781</v>
      </c>
      <c r="D455">
        <v>81102</v>
      </c>
    </row>
    <row r="456" spans="1:4" x14ac:dyDescent="0.2">
      <c r="A456" t="s">
        <v>782</v>
      </c>
      <c r="B456" t="s">
        <v>242</v>
      </c>
      <c r="C456" t="s">
        <v>781</v>
      </c>
      <c r="D456">
        <v>81103</v>
      </c>
    </row>
    <row r="457" spans="1:4" x14ac:dyDescent="0.2">
      <c r="A457" t="s">
        <v>260</v>
      </c>
      <c r="B457" t="s">
        <v>242</v>
      </c>
      <c r="C457" t="s">
        <v>242</v>
      </c>
      <c r="D457">
        <v>80817</v>
      </c>
    </row>
    <row r="458" spans="1:4" x14ac:dyDescent="0.2">
      <c r="A458" t="s">
        <v>783</v>
      </c>
      <c r="B458" t="s">
        <v>247</v>
      </c>
      <c r="C458" t="s">
        <v>345</v>
      </c>
      <c r="D458">
        <v>40804</v>
      </c>
    </row>
    <row r="459" spans="1:4" x14ac:dyDescent="0.2">
      <c r="A459" t="s">
        <v>356</v>
      </c>
      <c r="B459" t="s">
        <v>243</v>
      </c>
      <c r="C459" t="s">
        <v>470</v>
      </c>
      <c r="D459">
        <v>20606</v>
      </c>
    </row>
    <row r="460" spans="1:4" x14ac:dyDescent="0.2">
      <c r="A460" t="s">
        <v>784</v>
      </c>
      <c r="B460" t="s">
        <v>238</v>
      </c>
      <c r="C460" t="s">
        <v>527</v>
      </c>
      <c r="D460">
        <v>30501</v>
      </c>
    </row>
    <row r="461" spans="1:4" x14ac:dyDescent="0.2">
      <c r="A461" t="s">
        <v>785</v>
      </c>
      <c r="B461" t="s">
        <v>238</v>
      </c>
      <c r="C461" t="s">
        <v>378</v>
      </c>
      <c r="D461">
        <v>30205</v>
      </c>
    </row>
    <row r="462" spans="1:4" x14ac:dyDescent="0.2">
      <c r="A462" t="s">
        <v>786</v>
      </c>
      <c r="B462" t="s">
        <v>247</v>
      </c>
      <c r="C462" t="s">
        <v>389</v>
      </c>
      <c r="D462">
        <v>40403</v>
      </c>
    </row>
    <row r="463" spans="1:4" x14ac:dyDescent="0.2">
      <c r="A463" t="s">
        <v>786</v>
      </c>
      <c r="B463" t="s">
        <v>238</v>
      </c>
      <c r="C463" t="s">
        <v>527</v>
      </c>
      <c r="D463">
        <v>30505</v>
      </c>
    </row>
    <row r="464" spans="1:4" x14ac:dyDescent="0.2">
      <c r="A464" t="s">
        <v>786</v>
      </c>
      <c r="B464" t="s">
        <v>245</v>
      </c>
      <c r="C464" t="s">
        <v>349</v>
      </c>
      <c r="D464">
        <v>70216</v>
      </c>
    </row>
    <row r="465" spans="1:5" x14ac:dyDescent="0.2">
      <c r="A465" t="s">
        <v>787</v>
      </c>
      <c r="B465" t="s">
        <v>247</v>
      </c>
      <c r="C465" t="s">
        <v>385</v>
      </c>
      <c r="D465">
        <v>40105</v>
      </c>
    </row>
    <row r="466" spans="1:5" x14ac:dyDescent="0.2">
      <c r="A466" t="s">
        <v>788</v>
      </c>
      <c r="B466" t="s">
        <v>247</v>
      </c>
      <c r="C466" t="s">
        <v>408</v>
      </c>
      <c r="D466">
        <v>40306</v>
      </c>
    </row>
    <row r="467" spans="1:5" x14ac:dyDescent="0.2">
      <c r="A467" t="s">
        <v>788</v>
      </c>
      <c r="B467" t="s">
        <v>245</v>
      </c>
      <c r="C467" t="s">
        <v>549</v>
      </c>
      <c r="D467">
        <v>70604</v>
      </c>
    </row>
    <row r="468" spans="1:5" x14ac:dyDescent="0.2">
      <c r="A468" t="s">
        <v>789</v>
      </c>
      <c r="B468" t="s">
        <v>244</v>
      </c>
      <c r="C468" t="s">
        <v>449</v>
      </c>
      <c r="D468">
        <v>60505</v>
      </c>
    </row>
    <row r="469" spans="1:5" x14ac:dyDescent="0.2">
      <c r="A469" t="s">
        <v>790</v>
      </c>
      <c r="B469" t="s">
        <v>244</v>
      </c>
      <c r="C469" t="s">
        <v>449</v>
      </c>
      <c r="D469">
        <v>60501</v>
      </c>
    </row>
    <row r="470" spans="1:5" x14ac:dyDescent="0.2">
      <c r="A470" t="s">
        <v>791</v>
      </c>
      <c r="B470" t="s">
        <v>245</v>
      </c>
      <c r="C470" t="s">
        <v>549</v>
      </c>
      <c r="D470">
        <v>70605</v>
      </c>
    </row>
    <row r="471" spans="1:5" x14ac:dyDescent="0.2">
      <c r="A471" t="s">
        <v>272</v>
      </c>
      <c r="B471" t="s">
        <v>242</v>
      </c>
      <c r="C471" t="s">
        <v>242</v>
      </c>
      <c r="D471">
        <v>80810</v>
      </c>
    </row>
    <row r="472" spans="1:5" x14ac:dyDescent="0.2">
      <c r="A472" t="s">
        <v>792</v>
      </c>
      <c r="B472" t="s">
        <v>242</v>
      </c>
      <c r="C472" t="s">
        <v>442</v>
      </c>
      <c r="D472">
        <v>80604</v>
      </c>
    </row>
    <row r="473" spans="1:5" x14ac:dyDescent="0.2">
      <c r="A473" t="s">
        <v>339</v>
      </c>
      <c r="B473" t="s">
        <v>247</v>
      </c>
      <c r="C473" t="s">
        <v>496</v>
      </c>
      <c r="D473">
        <v>41405</v>
      </c>
    </row>
    <row r="474" spans="1:5" x14ac:dyDescent="0.2">
      <c r="A474" t="s">
        <v>793</v>
      </c>
      <c r="B474" t="s">
        <v>241</v>
      </c>
      <c r="C474" t="s">
        <v>309</v>
      </c>
      <c r="D474">
        <v>50203</v>
      </c>
    </row>
    <row r="475" spans="1:5" x14ac:dyDescent="0.2">
      <c r="A475" t="s">
        <v>794</v>
      </c>
      <c r="B475" t="s">
        <v>245</v>
      </c>
      <c r="C475" t="s">
        <v>730</v>
      </c>
      <c r="D475">
        <v>70501</v>
      </c>
    </row>
    <row r="476" spans="1:5" x14ac:dyDescent="0.2">
      <c r="A476" t="s">
        <v>277</v>
      </c>
      <c r="B476" t="s">
        <v>242</v>
      </c>
      <c r="C476" t="s">
        <v>242</v>
      </c>
      <c r="D476">
        <v>80813</v>
      </c>
      <c r="E476" s="49"/>
    </row>
    <row r="477" spans="1:5" x14ac:dyDescent="0.2">
      <c r="A477" t="s">
        <v>277</v>
      </c>
      <c r="B477" t="s">
        <v>247</v>
      </c>
      <c r="C477" t="s">
        <v>429</v>
      </c>
      <c r="D477">
        <v>40607</v>
      </c>
      <c r="E477" s="49"/>
    </row>
    <row r="478" spans="1:5" x14ac:dyDescent="0.2">
      <c r="A478" t="s">
        <v>277</v>
      </c>
      <c r="B478" t="s">
        <v>247</v>
      </c>
      <c r="C478" t="s">
        <v>408</v>
      </c>
      <c r="D478">
        <v>40307</v>
      </c>
    </row>
    <row r="479" spans="1:5" x14ac:dyDescent="0.2">
      <c r="A479" t="s">
        <v>795</v>
      </c>
      <c r="B479" t="s">
        <v>242</v>
      </c>
      <c r="C479" t="s">
        <v>662</v>
      </c>
      <c r="D479">
        <v>80205</v>
      </c>
    </row>
    <row r="480" spans="1:5" x14ac:dyDescent="0.2">
      <c r="A480" t="s">
        <v>310</v>
      </c>
      <c r="B480" t="s">
        <v>242</v>
      </c>
      <c r="C480" t="s">
        <v>242</v>
      </c>
      <c r="D480">
        <v>99999</v>
      </c>
    </row>
    <row r="481" spans="1:4" x14ac:dyDescent="0.2">
      <c r="A481" t="s">
        <v>323</v>
      </c>
      <c r="B481" t="s">
        <v>243</v>
      </c>
      <c r="C481" t="s">
        <v>470</v>
      </c>
      <c r="D481">
        <v>20601</v>
      </c>
    </row>
    <row r="482" spans="1:4" x14ac:dyDescent="0.2">
      <c r="A482" t="s">
        <v>367</v>
      </c>
      <c r="B482" t="s">
        <v>237</v>
      </c>
      <c r="C482" t="s">
        <v>390</v>
      </c>
      <c r="D482">
        <v>120309</v>
      </c>
    </row>
    <row r="483" spans="1:4" x14ac:dyDescent="0.2">
      <c r="A483" t="s">
        <v>367</v>
      </c>
      <c r="B483" t="s">
        <v>245</v>
      </c>
      <c r="C483" t="s">
        <v>349</v>
      </c>
      <c r="D483">
        <v>70217</v>
      </c>
    </row>
    <row r="484" spans="1:4" x14ac:dyDescent="0.2">
      <c r="A484" t="s">
        <v>796</v>
      </c>
      <c r="B484" t="s">
        <v>244</v>
      </c>
      <c r="C484" t="s">
        <v>493</v>
      </c>
      <c r="D484">
        <v>60405</v>
      </c>
    </row>
    <row r="485" spans="1:4" x14ac:dyDescent="0.2">
      <c r="A485" t="s">
        <v>797</v>
      </c>
      <c r="B485" t="s">
        <v>245</v>
      </c>
      <c r="C485" t="s">
        <v>565</v>
      </c>
      <c r="D485">
        <v>70110</v>
      </c>
    </row>
    <row r="486" spans="1:4" x14ac:dyDescent="0.2">
      <c r="A486" t="s">
        <v>798</v>
      </c>
      <c r="B486" t="s">
        <v>244</v>
      </c>
      <c r="C486" t="s">
        <v>541</v>
      </c>
      <c r="D486">
        <v>60601</v>
      </c>
    </row>
    <row r="487" spans="1:4" x14ac:dyDescent="0.2">
      <c r="A487" t="s">
        <v>799</v>
      </c>
      <c r="B487" t="s">
        <v>237</v>
      </c>
      <c r="C487" t="s">
        <v>278</v>
      </c>
      <c r="D487">
        <v>120607</v>
      </c>
    </row>
    <row r="488" spans="1:4" x14ac:dyDescent="0.2">
      <c r="A488" t="s">
        <v>800</v>
      </c>
      <c r="B488" t="s">
        <v>243</v>
      </c>
      <c r="C488" t="s">
        <v>571</v>
      </c>
      <c r="D488">
        <v>20305</v>
      </c>
    </row>
    <row r="489" spans="1:4" x14ac:dyDescent="0.2">
      <c r="A489" t="s">
        <v>801</v>
      </c>
      <c r="B489" t="s">
        <v>246</v>
      </c>
      <c r="C489" t="s">
        <v>483</v>
      </c>
      <c r="D489">
        <v>90605</v>
      </c>
    </row>
    <row r="490" spans="1:4" x14ac:dyDescent="0.2">
      <c r="A490" t="s">
        <v>309</v>
      </c>
      <c r="B490" t="s">
        <v>241</v>
      </c>
      <c r="C490" t="s">
        <v>309</v>
      </c>
      <c r="D490">
        <v>50204</v>
      </c>
    </row>
    <row r="491" spans="1:4" x14ac:dyDescent="0.2">
      <c r="A491" t="s">
        <v>802</v>
      </c>
      <c r="B491" t="s">
        <v>238</v>
      </c>
      <c r="C491" t="s">
        <v>378</v>
      </c>
      <c r="D491">
        <v>30206</v>
      </c>
    </row>
    <row r="492" spans="1:4" x14ac:dyDescent="0.2">
      <c r="A492" t="s">
        <v>803</v>
      </c>
      <c r="B492" t="s">
        <v>246</v>
      </c>
      <c r="C492" t="s">
        <v>488</v>
      </c>
      <c r="D492">
        <v>90508</v>
      </c>
    </row>
    <row r="493" spans="1:4" x14ac:dyDescent="0.2">
      <c r="A493" t="s">
        <v>804</v>
      </c>
      <c r="B493" t="s">
        <v>238</v>
      </c>
      <c r="C493" t="s">
        <v>527</v>
      </c>
      <c r="D493">
        <v>30506</v>
      </c>
    </row>
    <row r="494" spans="1:4" x14ac:dyDescent="0.2">
      <c r="A494" t="s">
        <v>315</v>
      </c>
      <c r="B494" t="s">
        <v>239</v>
      </c>
      <c r="C494" t="s">
        <v>395</v>
      </c>
      <c r="D494">
        <v>130716</v>
      </c>
    </row>
    <row r="495" spans="1:4" x14ac:dyDescent="0.2">
      <c r="A495" t="s">
        <v>805</v>
      </c>
      <c r="B495" t="s">
        <v>247</v>
      </c>
      <c r="C495" t="s">
        <v>440</v>
      </c>
      <c r="D495">
        <v>41005</v>
      </c>
    </row>
    <row r="496" spans="1:4" x14ac:dyDescent="0.2">
      <c r="A496" t="s">
        <v>549</v>
      </c>
      <c r="B496" t="s">
        <v>243</v>
      </c>
      <c r="C496" t="s">
        <v>384</v>
      </c>
      <c r="D496">
        <v>20104</v>
      </c>
    </row>
    <row r="497" spans="1:4" x14ac:dyDescent="0.2">
      <c r="A497" t="s">
        <v>806</v>
      </c>
      <c r="B497" t="s">
        <v>245</v>
      </c>
      <c r="C497" t="s">
        <v>549</v>
      </c>
      <c r="D497">
        <v>70601</v>
      </c>
    </row>
    <row r="498" spans="1:4" x14ac:dyDescent="0.2">
      <c r="A498" t="s">
        <v>807</v>
      </c>
      <c r="B498" t="s">
        <v>246</v>
      </c>
      <c r="C498" t="s">
        <v>466</v>
      </c>
      <c r="D498">
        <v>91005</v>
      </c>
    </row>
    <row r="499" spans="1:4" x14ac:dyDescent="0.2">
      <c r="A499" t="s">
        <v>808</v>
      </c>
      <c r="B499" t="s">
        <v>244</v>
      </c>
      <c r="C499" t="s">
        <v>449</v>
      </c>
      <c r="D499">
        <v>60506</v>
      </c>
    </row>
    <row r="500" spans="1:4" x14ac:dyDescent="0.2">
      <c r="A500" t="s">
        <v>363</v>
      </c>
      <c r="B500" t="s">
        <v>238</v>
      </c>
      <c r="C500" t="s">
        <v>451</v>
      </c>
      <c r="D500">
        <v>30401</v>
      </c>
    </row>
    <row r="501" spans="1:4" x14ac:dyDescent="0.2">
      <c r="A501" t="s">
        <v>809</v>
      </c>
      <c r="B501" t="s">
        <v>247</v>
      </c>
      <c r="C501" t="s">
        <v>533</v>
      </c>
      <c r="D501">
        <v>40704</v>
      </c>
    </row>
    <row r="502" spans="1:4" x14ac:dyDescent="0.2">
      <c r="A502" t="s">
        <v>810</v>
      </c>
      <c r="B502" t="s">
        <v>247</v>
      </c>
      <c r="C502" t="s">
        <v>533</v>
      </c>
      <c r="D502">
        <v>40705</v>
      </c>
    </row>
    <row r="503" spans="1:4" x14ac:dyDescent="0.2">
      <c r="A503" t="s">
        <v>811</v>
      </c>
      <c r="B503" t="s">
        <v>247</v>
      </c>
      <c r="C503" t="s">
        <v>427</v>
      </c>
      <c r="D503">
        <v>41307</v>
      </c>
    </row>
    <row r="504" spans="1:4" x14ac:dyDescent="0.2">
      <c r="A504" t="s">
        <v>812</v>
      </c>
      <c r="B504" t="s">
        <v>244</v>
      </c>
      <c r="C504" t="s">
        <v>449</v>
      </c>
      <c r="D504">
        <v>60507</v>
      </c>
    </row>
    <row r="505" spans="1:4" x14ac:dyDescent="0.2">
      <c r="A505" t="s">
        <v>338</v>
      </c>
      <c r="B505" t="s">
        <v>247</v>
      </c>
      <c r="C505" t="s">
        <v>294</v>
      </c>
      <c r="D505">
        <v>40203</v>
      </c>
    </row>
    <row r="506" spans="1:4" x14ac:dyDescent="0.2">
      <c r="A506" t="s">
        <v>813</v>
      </c>
      <c r="B506" t="s">
        <v>241</v>
      </c>
      <c r="C506" t="s">
        <v>309</v>
      </c>
      <c r="D506">
        <v>50205</v>
      </c>
    </row>
    <row r="507" spans="1:4" x14ac:dyDescent="0.2">
      <c r="A507" t="s">
        <v>280</v>
      </c>
      <c r="B507" t="s">
        <v>242</v>
      </c>
      <c r="C507" t="s">
        <v>242</v>
      </c>
      <c r="D507">
        <v>80808</v>
      </c>
    </row>
    <row r="508" spans="1:4" x14ac:dyDescent="0.2">
      <c r="A508" t="s">
        <v>814</v>
      </c>
      <c r="B508" t="s">
        <v>243</v>
      </c>
      <c r="C508" t="s">
        <v>384</v>
      </c>
      <c r="D508">
        <v>20106</v>
      </c>
    </row>
    <row r="509" spans="1:4" x14ac:dyDescent="0.2">
      <c r="A509" t="s">
        <v>293</v>
      </c>
      <c r="B509" t="s">
        <v>247</v>
      </c>
      <c r="C509" t="s">
        <v>294</v>
      </c>
      <c r="D509">
        <v>40201</v>
      </c>
    </row>
    <row r="510" spans="1:4" x14ac:dyDescent="0.2">
      <c r="A510" t="s">
        <v>296</v>
      </c>
      <c r="B510" t="s">
        <v>239</v>
      </c>
      <c r="C510" t="s">
        <v>395</v>
      </c>
      <c r="D510">
        <v>130717</v>
      </c>
    </row>
    <row r="511" spans="1:4" x14ac:dyDescent="0.2">
      <c r="A511" t="s">
        <v>815</v>
      </c>
      <c r="B511" t="s">
        <v>238</v>
      </c>
      <c r="C511" t="s">
        <v>451</v>
      </c>
      <c r="D511">
        <v>30403</v>
      </c>
    </row>
    <row r="512" spans="1:4" x14ac:dyDescent="0.2">
      <c r="A512" t="s">
        <v>816</v>
      </c>
      <c r="B512" t="s">
        <v>240</v>
      </c>
      <c r="C512" t="s">
        <v>240</v>
      </c>
      <c r="D512">
        <v>100103</v>
      </c>
    </row>
    <row r="513" spans="1:4" x14ac:dyDescent="0.2">
      <c r="A513" t="s">
        <v>342</v>
      </c>
      <c r="B513" t="s">
        <v>238</v>
      </c>
      <c r="C513" t="s">
        <v>238</v>
      </c>
      <c r="D513">
        <v>30110</v>
      </c>
    </row>
    <row r="514" spans="1:4" x14ac:dyDescent="0.2">
      <c r="A514" t="s">
        <v>817</v>
      </c>
      <c r="B514" t="s">
        <v>241</v>
      </c>
      <c r="C514" t="s">
        <v>462</v>
      </c>
      <c r="D514">
        <v>50106</v>
      </c>
    </row>
    <row r="515" spans="1:4" x14ac:dyDescent="0.2">
      <c r="A515" t="s">
        <v>818</v>
      </c>
      <c r="B515" t="s">
        <v>246</v>
      </c>
      <c r="C515" t="s">
        <v>488</v>
      </c>
      <c r="D515">
        <v>90509</v>
      </c>
    </row>
    <row r="516" spans="1:4" x14ac:dyDescent="0.2">
      <c r="A516" t="s">
        <v>819</v>
      </c>
      <c r="B516" t="s">
        <v>239</v>
      </c>
      <c r="C516" t="s">
        <v>426</v>
      </c>
      <c r="D516">
        <v>130409</v>
      </c>
    </row>
    <row r="517" spans="1:4" x14ac:dyDescent="0.2">
      <c r="A517" t="s">
        <v>820</v>
      </c>
      <c r="B517" t="s">
        <v>236</v>
      </c>
      <c r="C517" t="s">
        <v>236</v>
      </c>
      <c r="D517">
        <v>10104</v>
      </c>
    </row>
    <row r="518" spans="1:4" x14ac:dyDescent="0.2">
      <c r="A518" t="s">
        <v>821</v>
      </c>
      <c r="B518" t="s">
        <v>236</v>
      </c>
      <c r="C518" t="s">
        <v>413</v>
      </c>
      <c r="D518">
        <v>10303</v>
      </c>
    </row>
    <row r="519" spans="1:4" x14ac:dyDescent="0.2">
      <c r="A519" t="s">
        <v>822</v>
      </c>
      <c r="B519" t="s">
        <v>236</v>
      </c>
      <c r="C519" t="s">
        <v>413</v>
      </c>
      <c r="D519">
        <v>10304</v>
      </c>
    </row>
    <row r="520" spans="1:4" x14ac:dyDescent="0.2">
      <c r="A520" t="s">
        <v>823</v>
      </c>
      <c r="B520" t="s">
        <v>245</v>
      </c>
      <c r="C520" t="s">
        <v>730</v>
      </c>
      <c r="D520">
        <v>70504</v>
      </c>
    </row>
    <row r="521" spans="1:4" x14ac:dyDescent="0.2">
      <c r="A521" t="s">
        <v>824</v>
      </c>
      <c r="B521" t="s">
        <v>237</v>
      </c>
      <c r="C521" t="s">
        <v>477</v>
      </c>
      <c r="D521">
        <v>120207</v>
      </c>
    </row>
    <row r="522" spans="1:4" x14ac:dyDescent="0.2">
      <c r="A522" t="s">
        <v>825</v>
      </c>
      <c r="B522" t="s">
        <v>246</v>
      </c>
      <c r="C522" t="s">
        <v>410</v>
      </c>
      <c r="D522">
        <v>91108</v>
      </c>
    </row>
    <row r="523" spans="1:4" x14ac:dyDescent="0.2">
      <c r="A523" t="s">
        <v>826</v>
      </c>
      <c r="B523" t="s">
        <v>247</v>
      </c>
      <c r="C523" t="s">
        <v>427</v>
      </c>
      <c r="D523">
        <v>41308</v>
      </c>
    </row>
    <row r="524" spans="1:4" x14ac:dyDescent="0.2">
      <c r="A524" t="s">
        <v>827</v>
      </c>
      <c r="B524" t="s">
        <v>244</v>
      </c>
      <c r="C524" t="s">
        <v>499</v>
      </c>
      <c r="D524">
        <v>60206</v>
      </c>
    </row>
    <row r="525" spans="1:4" x14ac:dyDescent="0.2">
      <c r="A525" t="s">
        <v>828</v>
      </c>
      <c r="B525" t="s">
        <v>244</v>
      </c>
      <c r="C525" t="s">
        <v>499</v>
      </c>
      <c r="D525">
        <v>60207</v>
      </c>
    </row>
    <row r="526" spans="1:4" x14ac:dyDescent="0.2">
      <c r="A526" t="s">
        <v>829</v>
      </c>
      <c r="B526" t="s">
        <v>246</v>
      </c>
      <c r="C526" t="s">
        <v>400</v>
      </c>
      <c r="D526">
        <v>91204</v>
      </c>
    </row>
    <row r="527" spans="1:4" x14ac:dyDescent="0.2">
      <c r="A527" t="s">
        <v>830</v>
      </c>
      <c r="B527" t="s">
        <v>247</v>
      </c>
      <c r="C527" t="s">
        <v>385</v>
      </c>
      <c r="D527">
        <v>40106</v>
      </c>
    </row>
    <row r="528" spans="1:4" x14ac:dyDescent="0.2">
      <c r="A528" t="s">
        <v>365</v>
      </c>
      <c r="B528" t="s">
        <v>236</v>
      </c>
      <c r="C528" t="s">
        <v>413</v>
      </c>
      <c r="D528">
        <v>10305</v>
      </c>
    </row>
    <row r="529" spans="1:4" x14ac:dyDescent="0.2">
      <c r="A529" t="s">
        <v>831</v>
      </c>
      <c r="B529" t="s">
        <v>246</v>
      </c>
      <c r="C529" t="s">
        <v>292</v>
      </c>
      <c r="D529">
        <v>90804</v>
      </c>
    </row>
    <row r="530" spans="1:4" x14ac:dyDescent="0.2">
      <c r="A530" t="s">
        <v>832</v>
      </c>
      <c r="B530" t="s">
        <v>247</v>
      </c>
      <c r="C530" t="s">
        <v>584</v>
      </c>
      <c r="D530">
        <v>40901</v>
      </c>
    </row>
    <row r="531" spans="1:4" x14ac:dyDescent="0.2">
      <c r="A531" t="s">
        <v>833</v>
      </c>
      <c r="B531" t="s">
        <v>247</v>
      </c>
      <c r="C531" t="s">
        <v>345</v>
      </c>
      <c r="D531">
        <v>40805</v>
      </c>
    </row>
    <row r="532" spans="1:4" x14ac:dyDescent="0.2">
      <c r="A532" t="s">
        <v>834</v>
      </c>
      <c r="B532" t="s">
        <v>244</v>
      </c>
      <c r="C532" t="s">
        <v>541</v>
      </c>
      <c r="D532">
        <v>60608</v>
      </c>
    </row>
    <row r="533" spans="1:4" x14ac:dyDescent="0.2">
      <c r="A533" t="s">
        <v>284</v>
      </c>
      <c r="B533" t="s">
        <v>242</v>
      </c>
      <c r="C533" t="s">
        <v>242</v>
      </c>
      <c r="D533">
        <v>80811</v>
      </c>
    </row>
    <row r="534" spans="1:4" x14ac:dyDescent="0.2">
      <c r="A534" t="s">
        <v>835</v>
      </c>
      <c r="B534" t="s">
        <v>237</v>
      </c>
      <c r="C534" t="s">
        <v>329</v>
      </c>
      <c r="D534">
        <v>120705</v>
      </c>
    </row>
    <row r="535" spans="1:4" x14ac:dyDescent="0.2">
      <c r="A535" t="s">
        <v>836</v>
      </c>
      <c r="B535" t="s">
        <v>241</v>
      </c>
      <c r="C535" t="s">
        <v>383</v>
      </c>
      <c r="D535">
        <v>50307</v>
      </c>
    </row>
    <row r="536" spans="1:4" x14ac:dyDescent="0.2">
      <c r="A536" t="s">
        <v>837</v>
      </c>
      <c r="B536" t="s">
        <v>241</v>
      </c>
      <c r="C536" t="s">
        <v>383</v>
      </c>
      <c r="D536">
        <v>50315</v>
      </c>
    </row>
    <row r="537" spans="1:4" x14ac:dyDescent="0.2">
      <c r="A537" t="s">
        <v>838</v>
      </c>
      <c r="B537" t="s">
        <v>246</v>
      </c>
      <c r="C537" t="s">
        <v>480</v>
      </c>
      <c r="D537">
        <v>90701</v>
      </c>
    </row>
    <row r="538" spans="1:4" x14ac:dyDescent="0.2">
      <c r="A538" t="s">
        <v>839</v>
      </c>
      <c r="B538" t="s">
        <v>246</v>
      </c>
      <c r="C538" t="s">
        <v>410</v>
      </c>
      <c r="D538">
        <v>91109</v>
      </c>
    </row>
    <row r="539" spans="1:4" x14ac:dyDescent="0.2">
      <c r="A539" t="s">
        <v>839</v>
      </c>
      <c r="B539" t="s">
        <v>243</v>
      </c>
      <c r="C539" t="s">
        <v>470</v>
      </c>
      <c r="D539">
        <v>20607</v>
      </c>
    </row>
    <row r="540" spans="1:4" x14ac:dyDescent="0.2">
      <c r="A540" t="s">
        <v>316</v>
      </c>
      <c r="B540" t="s">
        <v>243</v>
      </c>
      <c r="C540" t="s">
        <v>398</v>
      </c>
      <c r="D540">
        <v>20207</v>
      </c>
    </row>
    <row r="541" spans="1:4" x14ac:dyDescent="0.2">
      <c r="A541" t="s">
        <v>840</v>
      </c>
      <c r="B541" t="s">
        <v>245</v>
      </c>
      <c r="C541" t="s">
        <v>349</v>
      </c>
      <c r="D541">
        <v>70218</v>
      </c>
    </row>
    <row r="542" spans="1:4" x14ac:dyDescent="0.2">
      <c r="A542" t="s">
        <v>841</v>
      </c>
      <c r="B542" t="s">
        <v>241</v>
      </c>
      <c r="C542" t="s">
        <v>383</v>
      </c>
      <c r="D542">
        <v>50308</v>
      </c>
    </row>
    <row r="543" spans="1:4" x14ac:dyDescent="0.2">
      <c r="A543" t="s">
        <v>842</v>
      </c>
      <c r="B543" t="s">
        <v>238</v>
      </c>
      <c r="C543" t="s">
        <v>519</v>
      </c>
      <c r="D543">
        <v>30305</v>
      </c>
    </row>
    <row r="544" spans="1:4" x14ac:dyDescent="0.2">
      <c r="A544" t="s">
        <v>842</v>
      </c>
      <c r="B544" t="s">
        <v>243</v>
      </c>
      <c r="C544" t="s">
        <v>470</v>
      </c>
      <c r="D544">
        <v>20608</v>
      </c>
    </row>
    <row r="545" spans="1:4" x14ac:dyDescent="0.2">
      <c r="A545" t="s">
        <v>843</v>
      </c>
      <c r="B545" t="s">
        <v>246</v>
      </c>
      <c r="C545" t="s">
        <v>383</v>
      </c>
      <c r="D545">
        <v>90907</v>
      </c>
    </row>
    <row r="546" spans="1:4" x14ac:dyDescent="0.2">
      <c r="A546" t="s">
        <v>844</v>
      </c>
      <c r="B546" t="s">
        <v>514</v>
      </c>
      <c r="C546" t="s">
        <v>651</v>
      </c>
      <c r="D546">
        <v>110201</v>
      </c>
    </row>
    <row r="547" spans="1:4" x14ac:dyDescent="0.2">
      <c r="A547" t="s">
        <v>845</v>
      </c>
      <c r="B547" t="s">
        <v>247</v>
      </c>
      <c r="C547" t="s">
        <v>440</v>
      </c>
      <c r="D547">
        <v>41001</v>
      </c>
    </row>
    <row r="548" spans="1:4" x14ac:dyDescent="0.2">
      <c r="A548" t="s">
        <v>846</v>
      </c>
      <c r="B548" t="s">
        <v>246</v>
      </c>
      <c r="C548" t="s">
        <v>410</v>
      </c>
      <c r="D548">
        <v>91110</v>
      </c>
    </row>
    <row r="549" spans="1:4" x14ac:dyDescent="0.2">
      <c r="A549" t="s">
        <v>847</v>
      </c>
      <c r="B549" t="s">
        <v>247</v>
      </c>
      <c r="C549" t="s">
        <v>294</v>
      </c>
      <c r="D549">
        <v>40205</v>
      </c>
    </row>
    <row r="550" spans="1:4" x14ac:dyDescent="0.2">
      <c r="A550" t="s">
        <v>848</v>
      </c>
      <c r="B550" t="s">
        <v>246</v>
      </c>
      <c r="C550" t="s">
        <v>466</v>
      </c>
      <c r="D550">
        <v>91013</v>
      </c>
    </row>
    <row r="551" spans="1:4" x14ac:dyDescent="0.2">
      <c r="A551" t="s">
        <v>849</v>
      </c>
      <c r="B551" t="s">
        <v>237</v>
      </c>
      <c r="C551" t="s">
        <v>390</v>
      </c>
      <c r="D551">
        <v>120310</v>
      </c>
    </row>
    <row r="552" spans="1:4" x14ac:dyDescent="0.2">
      <c r="A552" t="s">
        <v>374</v>
      </c>
      <c r="B552" t="s">
        <v>247</v>
      </c>
      <c r="C552" t="s">
        <v>533</v>
      </c>
      <c r="D552">
        <v>40706</v>
      </c>
    </row>
    <row r="553" spans="1:4" x14ac:dyDescent="0.2">
      <c r="A553" t="s">
        <v>850</v>
      </c>
      <c r="B553" t="s">
        <v>246</v>
      </c>
      <c r="C553" t="s">
        <v>383</v>
      </c>
      <c r="D553">
        <v>90908</v>
      </c>
    </row>
    <row r="554" spans="1:4" x14ac:dyDescent="0.2">
      <c r="A554" t="s">
        <v>298</v>
      </c>
      <c r="B554" t="s">
        <v>242</v>
      </c>
      <c r="C554" t="s">
        <v>396</v>
      </c>
      <c r="D554">
        <v>81009</v>
      </c>
    </row>
    <row r="555" spans="1:4" x14ac:dyDescent="0.2">
      <c r="A555" t="s">
        <v>851</v>
      </c>
      <c r="B555" t="s">
        <v>245</v>
      </c>
      <c r="C555" t="s">
        <v>245</v>
      </c>
      <c r="D555">
        <v>70310</v>
      </c>
    </row>
    <row r="556" spans="1:4" x14ac:dyDescent="0.2">
      <c r="A556" t="s">
        <v>851</v>
      </c>
      <c r="B556" t="s">
        <v>244</v>
      </c>
      <c r="C556" t="s">
        <v>541</v>
      </c>
      <c r="D556">
        <v>60607</v>
      </c>
    </row>
    <row r="557" spans="1:4" x14ac:dyDescent="0.2">
      <c r="A557" t="s">
        <v>306</v>
      </c>
      <c r="B557" t="s">
        <v>238</v>
      </c>
      <c r="C557" t="s">
        <v>238</v>
      </c>
      <c r="D557">
        <v>30111</v>
      </c>
    </row>
    <row r="558" spans="1:4" x14ac:dyDescent="0.2">
      <c r="A558" t="s">
        <v>852</v>
      </c>
      <c r="B558" t="s">
        <v>242</v>
      </c>
      <c r="C558" t="s">
        <v>662</v>
      </c>
      <c r="D558">
        <v>80206</v>
      </c>
    </row>
    <row r="559" spans="1:4" x14ac:dyDescent="0.2">
      <c r="A559" t="s">
        <v>853</v>
      </c>
      <c r="B559" t="s">
        <v>239</v>
      </c>
      <c r="C559" t="s">
        <v>426</v>
      </c>
      <c r="D559">
        <v>130410</v>
      </c>
    </row>
    <row r="560" spans="1:4" x14ac:dyDescent="0.2">
      <c r="A560" t="s">
        <v>854</v>
      </c>
      <c r="B560" t="s">
        <v>238</v>
      </c>
      <c r="C560" t="s">
        <v>238</v>
      </c>
      <c r="D560">
        <v>30112</v>
      </c>
    </row>
    <row r="561" spans="1:4" x14ac:dyDescent="0.2">
      <c r="A561" t="s">
        <v>855</v>
      </c>
      <c r="B561" t="s">
        <v>237</v>
      </c>
      <c r="C561" t="s">
        <v>477</v>
      </c>
      <c r="D561">
        <v>120208</v>
      </c>
    </row>
    <row r="562" spans="1:4" x14ac:dyDescent="0.2">
      <c r="A562" t="s">
        <v>856</v>
      </c>
      <c r="B562" t="s">
        <v>238</v>
      </c>
      <c r="C562" t="s">
        <v>378</v>
      </c>
      <c r="D562">
        <v>30207</v>
      </c>
    </row>
    <row r="563" spans="1:4" x14ac:dyDescent="0.2">
      <c r="A563" t="s">
        <v>332</v>
      </c>
      <c r="B563" t="s">
        <v>237</v>
      </c>
      <c r="C563" t="s">
        <v>446</v>
      </c>
      <c r="D563">
        <v>120801</v>
      </c>
    </row>
    <row r="564" spans="1:4" x14ac:dyDescent="0.2">
      <c r="A564" t="s">
        <v>651</v>
      </c>
      <c r="B564" t="s">
        <v>241</v>
      </c>
      <c r="C564" t="s">
        <v>462</v>
      </c>
      <c r="D564">
        <v>50109</v>
      </c>
    </row>
    <row r="565" spans="1:4" x14ac:dyDescent="0.2">
      <c r="A565" t="s">
        <v>857</v>
      </c>
      <c r="B565" t="s">
        <v>247</v>
      </c>
      <c r="C565" t="s">
        <v>322</v>
      </c>
      <c r="D565">
        <v>40507</v>
      </c>
    </row>
    <row r="566" spans="1:4" x14ac:dyDescent="0.2">
      <c r="A566" t="s">
        <v>858</v>
      </c>
      <c r="B566" t="s">
        <v>246</v>
      </c>
      <c r="C566" t="s">
        <v>405</v>
      </c>
      <c r="D566">
        <v>90105</v>
      </c>
    </row>
    <row r="567" spans="1:4" x14ac:dyDescent="0.2">
      <c r="A567" t="s">
        <v>859</v>
      </c>
      <c r="B567" t="s">
        <v>246</v>
      </c>
      <c r="C567" t="s">
        <v>431</v>
      </c>
      <c r="D567">
        <v>90405</v>
      </c>
    </row>
    <row r="568" spans="1:4" x14ac:dyDescent="0.2">
      <c r="A568" t="s">
        <v>567</v>
      </c>
      <c r="B568" t="s">
        <v>247</v>
      </c>
      <c r="C568" t="s">
        <v>429</v>
      </c>
      <c r="D568">
        <v>40608</v>
      </c>
    </row>
    <row r="569" spans="1:4" x14ac:dyDescent="0.2">
      <c r="A569" t="s">
        <v>860</v>
      </c>
      <c r="B569" t="s">
        <v>239</v>
      </c>
      <c r="C569" t="s">
        <v>567</v>
      </c>
      <c r="D569">
        <v>130901</v>
      </c>
    </row>
    <row r="570" spans="1:4" x14ac:dyDescent="0.2">
      <c r="A570" t="s">
        <v>861</v>
      </c>
      <c r="B570" t="s">
        <v>242</v>
      </c>
      <c r="C570" t="s">
        <v>242</v>
      </c>
      <c r="D570">
        <v>80801</v>
      </c>
    </row>
    <row r="571" spans="1:4" x14ac:dyDescent="0.2">
      <c r="A571" t="s">
        <v>653</v>
      </c>
      <c r="B571" t="s">
        <v>247</v>
      </c>
      <c r="C571" t="s">
        <v>653</v>
      </c>
      <c r="D571">
        <v>41104</v>
      </c>
    </row>
    <row r="572" spans="1:4" x14ac:dyDescent="0.2">
      <c r="A572" t="s">
        <v>292</v>
      </c>
      <c r="B572" t="s">
        <v>242</v>
      </c>
      <c r="C572" t="s">
        <v>242</v>
      </c>
      <c r="D572">
        <v>80809</v>
      </c>
    </row>
    <row r="573" spans="1:4" x14ac:dyDescent="0.2">
      <c r="A573" t="s">
        <v>862</v>
      </c>
      <c r="B573" t="s">
        <v>246</v>
      </c>
      <c r="C573" t="s">
        <v>292</v>
      </c>
      <c r="D573">
        <v>90801</v>
      </c>
    </row>
    <row r="574" spans="1:4" x14ac:dyDescent="0.2">
      <c r="A574" t="s">
        <v>863</v>
      </c>
      <c r="B574" t="s">
        <v>247</v>
      </c>
      <c r="C574" t="s">
        <v>322</v>
      </c>
      <c r="D574">
        <v>40515</v>
      </c>
    </row>
    <row r="575" spans="1:4" x14ac:dyDescent="0.2">
      <c r="A575" t="s">
        <v>864</v>
      </c>
      <c r="B575" t="s">
        <v>246</v>
      </c>
      <c r="C575" t="s">
        <v>471</v>
      </c>
      <c r="D575">
        <v>90305</v>
      </c>
    </row>
    <row r="576" spans="1:4" x14ac:dyDescent="0.2">
      <c r="A576" t="s">
        <v>864</v>
      </c>
      <c r="B576" t="s">
        <v>246</v>
      </c>
      <c r="C576" t="s">
        <v>417</v>
      </c>
      <c r="D576">
        <v>90212</v>
      </c>
    </row>
    <row r="577" spans="1:4" x14ac:dyDescent="0.2">
      <c r="A577" t="s">
        <v>864</v>
      </c>
      <c r="B577" t="s">
        <v>239</v>
      </c>
      <c r="C577" t="s">
        <v>567</v>
      </c>
      <c r="D577">
        <v>130909</v>
      </c>
    </row>
    <row r="578" spans="1:4" x14ac:dyDescent="0.2">
      <c r="A578" t="s">
        <v>864</v>
      </c>
      <c r="B578" t="s">
        <v>245</v>
      </c>
      <c r="C578" t="s">
        <v>349</v>
      </c>
      <c r="D578">
        <v>70219</v>
      </c>
    </row>
    <row r="579" spans="1:4" x14ac:dyDescent="0.2">
      <c r="A579" t="s">
        <v>864</v>
      </c>
      <c r="B579" t="s">
        <v>246</v>
      </c>
      <c r="C579" t="s">
        <v>292</v>
      </c>
      <c r="D579">
        <v>90806</v>
      </c>
    </row>
    <row r="580" spans="1:4" x14ac:dyDescent="0.2">
      <c r="A580" t="s">
        <v>865</v>
      </c>
      <c r="B580" t="s">
        <v>238</v>
      </c>
      <c r="C580" t="s">
        <v>770</v>
      </c>
      <c r="D580">
        <v>30601</v>
      </c>
    </row>
    <row r="581" spans="1:4" x14ac:dyDescent="0.2">
      <c r="A581" t="s">
        <v>274</v>
      </c>
      <c r="B581" t="s">
        <v>238</v>
      </c>
      <c r="C581" t="s">
        <v>238</v>
      </c>
      <c r="D581">
        <v>30113</v>
      </c>
    </row>
    <row r="582" spans="1:4" x14ac:dyDescent="0.2">
      <c r="A582" t="s">
        <v>274</v>
      </c>
      <c r="B582" t="s">
        <v>247</v>
      </c>
      <c r="C582" t="s">
        <v>433</v>
      </c>
      <c r="D582">
        <v>41204</v>
      </c>
    </row>
    <row r="583" spans="1:4" x14ac:dyDescent="0.2">
      <c r="A583" t="s">
        <v>274</v>
      </c>
      <c r="B583" t="s">
        <v>246</v>
      </c>
      <c r="C583" t="s">
        <v>292</v>
      </c>
      <c r="D583">
        <v>90805</v>
      </c>
    </row>
    <row r="584" spans="1:4" x14ac:dyDescent="0.2">
      <c r="A584" t="s">
        <v>866</v>
      </c>
      <c r="B584" t="s">
        <v>244</v>
      </c>
      <c r="C584" t="s">
        <v>506</v>
      </c>
      <c r="D584">
        <v>60105</v>
      </c>
    </row>
    <row r="585" spans="1:4" x14ac:dyDescent="0.2">
      <c r="A585" t="s">
        <v>867</v>
      </c>
      <c r="B585" t="s">
        <v>243</v>
      </c>
      <c r="C585" t="s">
        <v>398</v>
      </c>
      <c r="D585">
        <v>20208</v>
      </c>
    </row>
    <row r="586" spans="1:4" x14ac:dyDescent="0.2">
      <c r="A586" t="s">
        <v>868</v>
      </c>
      <c r="B586" t="s">
        <v>238</v>
      </c>
      <c r="C586" t="s">
        <v>770</v>
      </c>
      <c r="D586">
        <v>30603</v>
      </c>
    </row>
    <row r="587" spans="1:4" x14ac:dyDescent="0.2">
      <c r="A587" t="s">
        <v>433</v>
      </c>
      <c r="B587" t="s">
        <v>247</v>
      </c>
      <c r="C587" t="s">
        <v>433</v>
      </c>
      <c r="D587">
        <v>41205</v>
      </c>
    </row>
    <row r="588" spans="1:4" x14ac:dyDescent="0.2">
      <c r="A588" t="s">
        <v>869</v>
      </c>
      <c r="B588" t="s">
        <v>246</v>
      </c>
      <c r="C588" t="s">
        <v>471</v>
      </c>
      <c r="D588">
        <v>90306</v>
      </c>
    </row>
    <row r="589" spans="1:4" x14ac:dyDescent="0.2">
      <c r="A589" t="s">
        <v>313</v>
      </c>
      <c r="B589" t="s">
        <v>242</v>
      </c>
      <c r="C589" t="s">
        <v>242</v>
      </c>
      <c r="D589">
        <v>80818</v>
      </c>
    </row>
    <row r="590" spans="1:4" x14ac:dyDescent="0.2">
      <c r="A590" t="s">
        <v>870</v>
      </c>
      <c r="B590" t="s">
        <v>246</v>
      </c>
      <c r="C590" t="s">
        <v>466</v>
      </c>
      <c r="D590">
        <v>91011</v>
      </c>
    </row>
    <row r="591" spans="1:4" x14ac:dyDescent="0.2">
      <c r="A591" t="s">
        <v>870</v>
      </c>
      <c r="B591" t="s">
        <v>246</v>
      </c>
      <c r="C591" t="s">
        <v>488</v>
      </c>
      <c r="D591">
        <v>90510</v>
      </c>
    </row>
    <row r="592" spans="1:4" x14ac:dyDescent="0.2">
      <c r="A592" t="s">
        <v>871</v>
      </c>
      <c r="B592" t="s">
        <v>245</v>
      </c>
      <c r="C592" t="s">
        <v>349</v>
      </c>
      <c r="D592">
        <v>70220</v>
      </c>
    </row>
    <row r="593" spans="1:4" x14ac:dyDescent="0.2">
      <c r="A593" t="s">
        <v>872</v>
      </c>
      <c r="B593" t="s">
        <v>242</v>
      </c>
      <c r="C593" t="s">
        <v>662</v>
      </c>
      <c r="D593">
        <v>80201</v>
      </c>
    </row>
    <row r="594" spans="1:4" x14ac:dyDescent="0.2">
      <c r="A594" t="s">
        <v>873</v>
      </c>
      <c r="B594" t="s">
        <v>247</v>
      </c>
      <c r="C594" t="s">
        <v>429</v>
      </c>
      <c r="D594">
        <v>40609</v>
      </c>
    </row>
    <row r="595" spans="1:4" x14ac:dyDescent="0.2">
      <c r="A595" t="s">
        <v>366</v>
      </c>
      <c r="B595" t="s">
        <v>247</v>
      </c>
      <c r="C595" t="s">
        <v>429</v>
      </c>
      <c r="D595">
        <v>40610</v>
      </c>
    </row>
    <row r="596" spans="1:4" x14ac:dyDescent="0.2">
      <c r="A596" t="s">
        <v>874</v>
      </c>
      <c r="B596" t="s">
        <v>237</v>
      </c>
      <c r="C596" t="s">
        <v>388</v>
      </c>
      <c r="D596">
        <v>120904</v>
      </c>
    </row>
    <row r="597" spans="1:4" x14ac:dyDescent="0.2">
      <c r="A597" t="s">
        <v>875</v>
      </c>
      <c r="B597" t="s">
        <v>246</v>
      </c>
      <c r="C597" t="s">
        <v>466</v>
      </c>
      <c r="D597">
        <v>91006</v>
      </c>
    </row>
    <row r="598" spans="1:4" x14ac:dyDescent="0.2">
      <c r="A598" t="s">
        <v>289</v>
      </c>
      <c r="B598" t="s">
        <v>242</v>
      </c>
      <c r="C598" t="s">
        <v>242</v>
      </c>
      <c r="D598">
        <v>80803</v>
      </c>
    </row>
    <row r="599" spans="1:4" x14ac:dyDescent="0.2">
      <c r="A599" t="s">
        <v>289</v>
      </c>
      <c r="B599" t="s">
        <v>245</v>
      </c>
      <c r="C599" t="s">
        <v>245</v>
      </c>
      <c r="D599">
        <v>70311</v>
      </c>
    </row>
    <row r="600" spans="1:4" x14ac:dyDescent="0.2">
      <c r="A600" t="s">
        <v>311</v>
      </c>
      <c r="B600" t="s">
        <v>237</v>
      </c>
      <c r="C600" t="s">
        <v>388</v>
      </c>
      <c r="D600">
        <v>120901</v>
      </c>
    </row>
    <row r="601" spans="1:4" x14ac:dyDescent="0.2">
      <c r="A601" t="s">
        <v>876</v>
      </c>
      <c r="B601" t="s">
        <v>239</v>
      </c>
      <c r="C601" t="s">
        <v>402</v>
      </c>
      <c r="D601">
        <v>130104</v>
      </c>
    </row>
    <row r="602" spans="1:4" x14ac:dyDescent="0.2">
      <c r="A602" t="s">
        <v>876</v>
      </c>
      <c r="B602" t="s">
        <v>247</v>
      </c>
      <c r="C602" t="s">
        <v>440</v>
      </c>
      <c r="D602">
        <v>41008</v>
      </c>
    </row>
    <row r="603" spans="1:4" x14ac:dyDescent="0.2">
      <c r="A603" t="s">
        <v>877</v>
      </c>
      <c r="B603" t="s">
        <v>247</v>
      </c>
      <c r="C603" t="s">
        <v>440</v>
      </c>
      <c r="D603">
        <v>41006</v>
      </c>
    </row>
    <row r="604" spans="1:4" x14ac:dyDescent="0.2">
      <c r="A604" t="s">
        <v>877</v>
      </c>
      <c r="B604" t="s">
        <v>247</v>
      </c>
      <c r="C604" t="s">
        <v>653</v>
      </c>
      <c r="D604">
        <v>41105</v>
      </c>
    </row>
    <row r="605" spans="1:4" x14ac:dyDescent="0.2">
      <c r="A605" t="s">
        <v>878</v>
      </c>
      <c r="B605" t="s">
        <v>242</v>
      </c>
      <c r="C605" t="s">
        <v>472</v>
      </c>
      <c r="D605">
        <v>80506</v>
      </c>
    </row>
    <row r="606" spans="1:4" x14ac:dyDescent="0.2">
      <c r="A606" t="s">
        <v>285</v>
      </c>
      <c r="B606" t="s">
        <v>241</v>
      </c>
      <c r="C606" t="s">
        <v>383</v>
      </c>
      <c r="D606">
        <v>50316</v>
      </c>
    </row>
    <row r="607" spans="1:4" x14ac:dyDescent="0.2">
      <c r="A607" t="s">
        <v>285</v>
      </c>
      <c r="B607" t="s">
        <v>246</v>
      </c>
      <c r="C607" t="s">
        <v>383</v>
      </c>
      <c r="D607">
        <v>90901</v>
      </c>
    </row>
    <row r="608" spans="1:4" x14ac:dyDescent="0.2">
      <c r="A608" t="s">
        <v>527</v>
      </c>
      <c r="B608" t="s">
        <v>238</v>
      </c>
      <c r="C608" t="s">
        <v>527</v>
      </c>
      <c r="D608">
        <v>30507</v>
      </c>
    </row>
    <row r="609" spans="1:4" x14ac:dyDescent="0.2">
      <c r="A609" t="s">
        <v>879</v>
      </c>
      <c r="B609" t="s">
        <v>247</v>
      </c>
      <c r="C609" t="s">
        <v>584</v>
      </c>
      <c r="D609">
        <v>40905</v>
      </c>
    </row>
    <row r="610" spans="1:4" x14ac:dyDescent="0.2">
      <c r="A610" t="s">
        <v>880</v>
      </c>
      <c r="B610" t="s">
        <v>244</v>
      </c>
      <c r="C610" t="s">
        <v>510</v>
      </c>
      <c r="D610">
        <v>60701</v>
      </c>
    </row>
    <row r="611" spans="1:4" x14ac:dyDescent="0.2">
      <c r="A611" t="s">
        <v>881</v>
      </c>
      <c r="B611" t="s">
        <v>247</v>
      </c>
      <c r="C611" t="s">
        <v>322</v>
      </c>
      <c r="D611">
        <v>40508</v>
      </c>
    </row>
    <row r="612" spans="1:4" x14ac:dyDescent="0.2">
      <c r="A612" t="s">
        <v>882</v>
      </c>
      <c r="B612" t="s">
        <v>239</v>
      </c>
      <c r="C612" t="s">
        <v>395</v>
      </c>
      <c r="D612">
        <v>130718</v>
      </c>
    </row>
    <row r="613" spans="1:4" x14ac:dyDescent="0.2">
      <c r="A613" t="s">
        <v>882</v>
      </c>
      <c r="B613" t="s">
        <v>243</v>
      </c>
      <c r="C613" t="s">
        <v>398</v>
      </c>
      <c r="D613">
        <v>20209</v>
      </c>
    </row>
    <row r="614" spans="1:4" x14ac:dyDescent="0.2">
      <c r="A614" t="s">
        <v>883</v>
      </c>
      <c r="B614" t="s">
        <v>238</v>
      </c>
      <c r="C614" t="s">
        <v>238</v>
      </c>
      <c r="D614">
        <v>30114</v>
      </c>
    </row>
    <row r="615" spans="1:4" x14ac:dyDescent="0.2">
      <c r="A615" t="s">
        <v>883</v>
      </c>
      <c r="B615" t="s">
        <v>239</v>
      </c>
      <c r="C615" t="s">
        <v>453</v>
      </c>
      <c r="D615">
        <v>130313</v>
      </c>
    </row>
    <row r="616" spans="1:4" x14ac:dyDescent="0.2">
      <c r="A616" t="s">
        <v>883</v>
      </c>
      <c r="B616" t="s">
        <v>247</v>
      </c>
      <c r="C616" t="s">
        <v>322</v>
      </c>
      <c r="D616">
        <v>40509</v>
      </c>
    </row>
    <row r="617" spans="1:4" x14ac:dyDescent="0.2">
      <c r="A617" t="s">
        <v>308</v>
      </c>
      <c r="B617" t="s">
        <v>246</v>
      </c>
      <c r="C617" t="s">
        <v>466</v>
      </c>
      <c r="D617">
        <v>91001</v>
      </c>
    </row>
    <row r="618" spans="1:4" x14ac:dyDescent="0.2">
      <c r="A618" t="s">
        <v>884</v>
      </c>
      <c r="B618" t="s">
        <v>246</v>
      </c>
      <c r="C618" t="s">
        <v>466</v>
      </c>
      <c r="D618">
        <v>91015</v>
      </c>
    </row>
    <row r="619" spans="1:4" x14ac:dyDescent="0.2">
      <c r="A619" t="s">
        <v>885</v>
      </c>
      <c r="B619" t="s">
        <v>246</v>
      </c>
      <c r="C619" t="s">
        <v>466</v>
      </c>
      <c r="D619">
        <v>91016</v>
      </c>
    </row>
    <row r="620" spans="1:4" x14ac:dyDescent="0.2">
      <c r="A620" t="s">
        <v>886</v>
      </c>
      <c r="B620" t="s">
        <v>247</v>
      </c>
      <c r="C620" t="s">
        <v>322</v>
      </c>
      <c r="D620">
        <v>40510</v>
      </c>
    </row>
    <row r="621" spans="1:4" x14ac:dyDescent="0.2">
      <c r="A621" t="s">
        <v>886</v>
      </c>
      <c r="B621" t="s">
        <v>245</v>
      </c>
      <c r="C621" t="s">
        <v>349</v>
      </c>
      <c r="D621">
        <v>70221</v>
      </c>
    </row>
    <row r="622" spans="1:4" x14ac:dyDescent="0.2">
      <c r="A622" t="s">
        <v>887</v>
      </c>
      <c r="B622" t="s">
        <v>247</v>
      </c>
      <c r="C622" t="s">
        <v>385</v>
      </c>
      <c r="D622">
        <v>40107</v>
      </c>
    </row>
    <row r="623" spans="1:4" x14ac:dyDescent="0.2">
      <c r="A623" t="s">
        <v>888</v>
      </c>
      <c r="B623" t="s">
        <v>245</v>
      </c>
      <c r="C623" t="s">
        <v>349</v>
      </c>
      <c r="D623">
        <v>70222</v>
      </c>
    </row>
    <row r="624" spans="1:4" x14ac:dyDescent="0.2">
      <c r="A624" t="s">
        <v>889</v>
      </c>
      <c r="B624" t="s">
        <v>241</v>
      </c>
      <c r="C624" t="s">
        <v>462</v>
      </c>
      <c r="D624">
        <v>50110</v>
      </c>
    </row>
    <row r="625" spans="1:4" x14ac:dyDescent="0.2">
      <c r="A625" t="s">
        <v>890</v>
      </c>
      <c r="B625" t="s">
        <v>237</v>
      </c>
      <c r="C625" t="s">
        <v>390</v>
      </c>
      <c r="D625">
        <v>120311</v>
      </c>
    </row>
    <row r="626" spans="1:4" x14ac:dyDescent="0.2">
      <c r="A626" t="s">
        <v>891</v>
      </c>
      <c r="B626" t="s">
        <v>247</v>
      </c>
      <c r="C626" t="s">
        <v>322</v>
      </c>
      <c r="D626">
        <v>40514</v>
      </c>
    </row>
    <row r="627" spans="1:4" x14ac:dyDescent="0.2">
      <c r="A627" t="s">
        <v>892</v>
      </c>
      <c r="B627" t="s">
        <v>237</v>
      </c>
      <c r="C627" t="s">
        <v>435</v>
      </c>
      <c r="D627">
        <v>120101</v>
      </c>
    </row>
    <row r="628" spans="1:4" x14ac:dyDescent="0.2">
      <c r="A628" t="s">
        <v>893</v>
      </c>
      <c r="B628" t="s">
        <v>246</v>
      </c>
      <c r="C628" t="s">
        <v>410</v>
      </c>
      <c r="D628">
        <v>91101</v>
      </c>
    </row>
    <row r="629" spans="1:4" x14ac:dyDescent="0.2">
      <c r="A629" t="s">
        <v>894</v>
      </c>
      <c r="B629" t="s">
        <v>239</v>
      </c>
      <c r="C629" t="s">
        <v>426</v>
      </c>
      <c r="D629">
        <v>130411</v>
      </c>
    </row>
    <row r="630" spans="1:4" x14ac:dyDescent="0.2">
      <c r="A630" t="s">
        <v>895</v>
      </c>
      <c r="B630" t="s">
        <v>247</v>
      </c>
      <c r="C630" t="s">
        <v>322</v>
      </c>
      <c r="D630">
        <v>40511</v>
      </c>
    </row>
    <row r="631" spans="1:4" x14ac:dyDescent="0.2">
      <c r="A631" t="s">
        <v>896</v>
      </c>
      <c r="B631" t="s">
        <v>237</v>
      </c>
      <c r="C631" t="s">
        <v>491</v>
      </c>
      <c r="D631">
        <v>120405</v>
      </c>
    </row>
    <row r="632" spans="1:4" x14ac:dyDescent="0.2">
      <c r="A632" t="s">
        <v>352</v>
      </c>
      <c r="B632" t="s">
        <v>242</v>
      </c>
      <c r="C632" t="s">
        <v>781</v>
      </c>
      <c r="D632">
        <v>81101</v>
      </c>
    </row>
    <row r="633" spans="1:4" x14ac:dyDescent="0.2">
      <c r="A633" t="s">
        <v>897</v>
      </c>
      <c r="B633" t="s">
        <v>241</v>
      </c>
      <c r="C633" t="s">
        <v>462</v>
      </c>
      <c r="D633">
        <v>50111</v>
      </c>
    </row>
    <row r="634" spans="1:4" x14ac:dyDescent="0.2">
      <c r="A634" t="s">
        <v>898</v>
      </c>
      <c r="B634" t="s">
        <v>246</v>
      </c>
      <c r="C634" t="s">
        <v>400</v>
      </c>
      <c r="D634">
        <v>91205</v>
      </c>
    </row>
    <row r="635" spans="1:4" x14ac:dyDescent="0.2">
      <c r="A635" t="s">
        <v>364</v>
      </c>
      <c r="B635" t="s">
        <v>236</v>
      </c>
      <c r="C635" t="s">
        <v>236</v>
      </c>
      <c r="D635">
        <v>10105</v>
      </c>
    </row>
    <row r="636" spans="1:4" x14ac:dyDescent="0.2">
      <c r="A636" t="s">
        <v>899</v>
      </c>
      <c r="B636" t="s">
        <v>247</v>
      </c>
      <c r="C636" t="s">
        <v>408</v>
      </c>
      <c r="D636">
        <v>40308</v>
      </c>
    </row>
    <row r="637" spans="1:4" x14ac:dyDescent="0.2">
      <c r="A637" t="s">
        <v>900</v>
      </c>
      <c r="B637" t="s">
        <v>247</v>
      </c>
      <c r="C637" t="s">
        <v>533</v>
      </c>
      <c r="D637">
        <v>40707</v>
      </c>
    </row>
    <row r="638" spans="1:4" x14ac:dyDescent="0.2">
      <c r="A638" t="s">
        <v>291</v>
      </c>
      <c r="B638" t="s">
        <v>243</v>
      </c>
      <c r="C638" t="s">
        <v>470</v>
      </c>
      <c r="D638">
        <v>20609</v>
      </c>
    </row>
    <row r="639" spans="1:4" x14ac:dyDescent="0.2">
      <c r="A639" t="s">
        <v>901</v>
      </c>
      <c r="B639" t="s">
        <v>237</v>
      </c>
      <c r="C639" t="s">
        <v>329</v>
      </c>
      <c r="D639">
        <v>120706</v>
      </c>
    </row>
    <row r="640" spans="1:4" x14ac:dyDescent="0.2">
      <c r="A640" t="s">
        <v>264</v>
      </c>
      <c r="B640" t="s">
        <v>242</v>
      </c>
      <c r="C640" t="s">
        <v>242</v>
      </c>
      <c r="D640">
        <v>80819</v>
      </c>
    </row>
    <row r="641" spans="1:4" x14ac:dyDescent="0.2">
      <c r="A641" t="s">
        <v>902</v>
      </c>
      <c r="B641" t="s">
        <v>247</v>
      </c>
      <c r="C641" t="s">
        <v>427</v>
      </c>
      <c r="D641">
        <v>41301</v>
      </c>
    </row>
    <row r="642" spans="1:4" x14ac:dyDescent="0.2">
      <c r="A642" t="s">
        <v>903</v>
      </c>
      <c r="B642" t="s">
        <v>237</v>
      </c>
      <c r="C642" t="s">
        <v>278</v>
      </c>
      <c r="D642">
        <v>120611</v>
      </c>
    </row>
    <row r="643" spans="1:4" x14ac:dyDescent="0.2">
      <c r="A643" t="s">
        <v>904</v>
      </c>
      <c r="B643" t="s">
        <v>245</v>
      </c>
      <c r="C643" t="s">
        <v>393</v>
      </c>
      <c r="D643">
        <v>70701</v>
      </c>
    </row>
    <row r="644" spans="1:4" x14ac:dyDescent="0.2">
      <c r="A644" t="s">
        <v>302</v>
      </c>
      <c r="B644" t="s">
        <v>242</v>
      </c>
      <c r="C644" t="s">
        <v>472</v>
      </c>
      <c r="D644">
        <v>80508</v>
      </c>
    </row>
    <row r="645" spans="1:4" x14ac:dyDescent="0.2">
      <c r="A645" t="s">
        <v>905</v>
      </c>
      <c r="B645" t="s">
        <v>243</v>
      </c>
      <c r="C645" t="s">
        <v>474</v>
      </c>
      <c r="D645">
        <v>20406</v>
      </c>
    </row>
    <row r="646" spans="1:4" x14ac:dyDescent="0.2">
      <c r="A646" t="s">
        <v>906</v>
      </c>
      <c r="B646" t="s">
        <v>245</v>
      </c>
      <c r="C646" t="s">
        <v>245</v>
      </c>
      <c r="D646">
        <v>70312</v>
      </c>
    </row>
    <row r="647" spans="1:4" x14ac:dyDescent="0.2">
      <c r="A647" t="s">
        <v>343</v>
      </c>
      <c r="B647" t="s">
        <v>237</v>
      </c>
      <c r="C647" t="s">
        <v>446</v>
      </c>
      <c r="D647">
        <v>120805</v>
      </c>
    </row>
    <row r="648" spans="1:4" x14ac:dyDescent="0.2">
      <c r="A648" t="s">
        <v>360</v>
      </c>
      <c r="B648" t="s">
        <v>240</v>
      </c>
      <c r="C648" t="s">
        <v>240</v>
      </c>
      <c r="D648">
        <v>100104</v>
      </c>
    </row>
    <row r="649" spans="1:4" x14ac:dyDescent="0.2">
      <c r="A649" t="s">
        <v>907</v>
      </c>
      <c r="B649" t="s">
        <v>241</v>
      </c>
      <c r="C649" t="s">
        <v>462</v>
      </c>
      <c r="D649">
        <v>50112</v>
      </c>
    </row>
    <row r="650" spans="1:4" x14ac:dyDescent="0.2">
      <c r="A650" t="s">
        <v>908</v>
      </c>
      <c r="B650" t="s">
        <v>243</v>
      </c>
      <c r="C650" t="s">
        <v>470</v>
      </c>
      <c r="D650">
        <v>20610</v>
      </c>
    </row>
    <row r="651" spans="1:4" x14ac:dyDescent="0.2">
      <c r="A651" t="s">
        <v>909</v>
      </c>
      <c r="B651" t="s">
        <v>237</v>
      </c>
      <c r="C651" t="s">
        <v>390</v>
      </c>
      <c r="D651">
        <v>120312</v>
      </c>
    </row>
    <row r="652" spans="1:4" x14ac:dyDescent="0.2">
      <c r="A652" t="s">
        <v>910</v>
      </c>
      <c r="B652" t="s">
        <v>246</v>
      </c>
      <c r="C652" t="s">
        <v>483</v>
      </c>
      <c r="D652">
        <v>90608</v>
      </c>
    </row>
    <row r="653" spans="1:4" x14ac:dyDescent="0.2">
      <c r="A653" t="s">
        <v>911</v>
      </c>
      <c r="B653" t="s">
        <v>242</v>
      </c>
      <c r="C653" t="s">
        <v>442</v>
      </c>
      <c r="D653">
        <v>80605</v>
      </c>
    </row>
    <row r="654" spans="1:4" x14ac:dyDescent="0.2">
      <c r="A654" t="s">
        <v>912</v>
      </c>
      <c r="B654" t="s">
        <v>246</v>
      </c>
      <c r="C654" t="s">
        <v>466</v>
      </c>
      <c r="D654">
        <v>91012</v>
      </c>
    </row>
    <row r="655" spans="1:4" x14ac:dyDescent="0.2">
      <c r="A655" t="s">
        <v>913</v>
      </c>
      <c r="B655" t="s">
        <v>246</v>
      </c>
      <c r="C655" t="s">
        <v>480</v>
      </c>
      <c r="D655">
        <v>90704</v>
      </c>
    </row>
    <row r="656" spans="1:4" x14ac:dyDescent="0.2">
      <c r="A656" t="s">
        <v>914</v>
      </c>
      <c r="B656" t="s">
        <v>237</v>
      </c>
      <c r="C656" t="s">
        <v>388</v>
      </c>
      <c r="D656">
        <v>120905</v>
      </c>
    </row>
    <row r="657" spans="1:4" x14ac:dyDescent="0.2">
      <c r="A657" t="s">
        <v>915</v>
      </c>
      <c r="B657" t="s">
        <v>236</v>
      </c>
      <c r="C657" t="s">
        <v>386</v>
      </c>
      <c r="D657">
        <v>10405</v>
      </c>
    </row>
    <row r="658" spans="1:4" x14ac:dyDescent="0.2">
      <c r="A658" t="s">
        <v>916</v>
      </c>
      <c r="B658" t="s">
        <v>236</v>
      </c>
      <c r="C658" t="s">
        <v>386</v>
      </c>
      <c r="D658">
        <v>10406</v>
      </c>
    </row>
    <row r="659" spans="1:4" x14ac:dyDescent="0.2">
      <c r="A659" t="s">
        <v>917</v>
      </c>
      <c r="B659" t="s">
        <v>245</v>
      </c>
      <c r="C659" t="s">
        <v>349</v>
      </c>
      <c r="D659">
        <v>70223</v>
      </c>
    </row>
    <row r="660" spans="1:4" x14ac:dyDescent="0.2">
      <c r="A660" t="s">
        <v>918</v>
      </c>
      <c r="B660" t="s">
        <v>245</v>
      </c>
      <c r="C660" t="s">
        <v>349</v>
      </c>
      <c r="D660">
        <v>70224</v>
      </c>
    </row>
    <row r="661" spans="1:4" x14ac:dyDescent="0.2">
      <c r="A661" t="s">
        <v>919</v>
      </c>
      <c r="B661" t="s">
        <v>247</v>
      </c>
      <c r="C661" t="s">
        <v>427</v>
      </c>
      <c r="D661">
        <v>41309</v>
      </c>
    </row>
    <row r="662" spans="1:4" x14ac:dyDescent="0.2">
      <c r="A662" t="s">
        <v>290</v>
      </c>
      <c r="B662" t="s">
        <v>239</v>
      </c>
      <c r="C662" t="s">
        <v>402</v>
      </c>
      <c r="D662">
        <v>130105</v>
      </c>
    </row>
    <row r="663" spans="1:4" x14ac:dyDescent="0.2">
      <c r="A663" t="s">
        <v>314</v>
      </c>
      <c r="B663" t="s">
        <v>242</v>
      </c>
      <c r="C663" t="s">
        <v>396</v>
      </c>
      <c r="D663">
        <v>81005</v>
      </c>
    </row>
    <row r="664" spans="1:4" x14ac:dyDescent="0.2">
      <c r="A664" t="s">
        <v>920</v>
      </c>
      <c r="B664" t="s">
        <v>238</v>
      </c>
      <c r="C664" t="s">
        <v>527</v>
      </c>
      <c r="D664">
        <v>30508</v>
      </c>
    </row>
    <row r="665" spans="1:4" x14ac:dyDescent="0.2">
      <c r="A665" t="s">
        <v>921</v>
      </c>
      <c r="B665" t="s">
        <v>246</v>
      </c>
      <c r="C665" t="s">
        <v>488</v>
      </c>
      <c r="D665">
        <v>90511</v>
      </c>
    </row>
    <row r="666" spans="1:4" x14ac:dyDescent="0.2">
      <c r="A666" t="s">
        <v>922</v>
      </c>
      <c r="B666" t="s">
        <v>239</v>
      </c>
      <c r="C666" t="s">
        <v>453</v>
      </c>
      <c r="D666">
        <v>130311</v>
      </c>
    </row>
    <row r="667" spans="1:4" x14ac:dyDescent="0.2">
      <c r="A667" t="s">
        <v>923</v>
      </c>
      <c r="B667" t="s">
        <v>245</v>
      </c>
      <c r="C667" t="s">
        <v>245</v>
      </c>
      <c r="D667">
        <v>70314</v>
      </c>
    </row>
    <row r="668" spans="1:4" x14ac:dyDescent="0.2">
      <c r="A668" t="s">
        <v>924</v>
      </c>
      <c r="B668" t="s">
        <v>239</v>
      </c>
      <c r="C668" t="s">
        <v>453</v>
      </c>
      <c r="D668">
        <v>130312</v>
      </c>
    </row>
    <row r="669" spans="1:4" x14ac:dyDescent="0.2">
      <c r="A669" t="s">
        <v>925</v>
      </c>
      <c r="B669" t="s">
        <v>243</v>
      </c>
      <c r="C669" t="s">
        <v>474</v>
      </c>
      <c r="D669">
        <v>20407</v>
      </c>
    </row>
    <row r="670" spans="1:4" x14ac:dyDescent="0.2">
      <c r="A670" t="s">
        <v>926</v>
      </c>
      <c r="B670" t="s">
        <v>243</v>
      </c>
      <c r="C670" t="s">
        <v>384</v>
      </c>
      <c r="D670">
        <v>20107</v>
      </c>
    </row>
    <row r="671" spans="1:4" x14ac:dyDescent="0.2">
      <c r="A671" t="s">
        <v>253</v>
      </c>
      <c r="B671" t="s">
        <v>239</v>
      </c>
      <c r="C671" t="s">
        <v>402</v>
      </c>
      <c r="D671">
        <v>130106</v>
      </c>
    </row>
    <row r="672" spans="1:4" x14ac:dyDescent="0.2">
      <c r="A672" t="s">
        <v>357</v>
      </c>
      <c r="B672" t="s">
        <v>247</v>
      </c>
      <c r="C672" t="s">
        <v>496</v>
      </c>
      <c r="D672">
        <v>41401</v>
      </c>
    </row>
    <row r="673" spans="1:4" x14ac:dyDescent="0.2">
      <c r="A673" t="s">
        <v>927</v>
      </c>
      <c r="B673" t="s">
        <v>241</v>
      </c>
      <c r="C673" t="s">
        <v>309</v>
      </c>
      <c r="D673">
        <v>50206</v>
      </c>
    </row>
    <row r="674" spans="1:4" x14ac:dyDescent="0.2">
      <c r="A674" t="s">
        <v>276</v>
      </c>
      <c r="B674" t="s">
        <v>241</v>
      </c>
      <c r="C674" t="s">
        <v>309</v>
      </c>
      <c r="D674">
        <v>50207</v>
      </c>
    </row>
    <row r="675" spans="1:4" x14ac:dyDescent="0.2">
      <c r="A675" t="s">
        <v>928</v>
      </c>
      <c r="B675" t="s">
        <v>241</v>
      </c>
      <c r="C675" t="s">
        <v>383</v>
      </c>
      <c r="D675">
        <v>50317</v>
      </c>
    </row>
    <row r="676" spans="1:4" x14ac:dyDescent="0.2">
      <c r="A676" t="s">
        <v>929</v>
      </c>
      <c r="B676" t="s">
        <v>246</v>
      </c>
      <c r="C676" t="s">
        <v>488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2020-08-16T01:39:28Z</dcterms:modified>
  <cp:category/>
  <cp:contentStatus/>
</cp:coreProperties>
</file>