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870" documentId="11_9248B46DC1CBB2E3ED7FF6F9903E8C1851038383" xr6:coauthVersionLast="47" xr6:coauthVersionMax="47" xr10:uidLastSave="{FA75C4CB-441E-49F1-96AF-1289B3C11005}"/>
  <bookViews>
    <workbookView xWindow="-120" yWindow="-120" windowWidth="29040" windowHeight="15840" firstSheet="3" activeTab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153" r:id="rId7"/>
    <pivotCache cacheId="154" r:id="rId8"/>
    <pivotCache cacheId="155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0067" i="3" l="1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J476" i="1"/>
  <c r="I476" i="1"/>
  <c r="H476" i="1"/>
  <c r="F476" i="1"/>
  <c r="F474" i="1"/>
  <c r="D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6" i="1"/>
  <c r="Y476" i="1"/>
  <c r="AA476" i="1"/>
  <c r="AB476" i="1"/>
  <c r="AC476" i="1"/>
  <c r="AD476" i="1"/>
  <c r="AE476" i="1"/>
  <c r="AF476" i="1"/>
  <c r="AG476" i="1"/>
  <c r="AH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<sst xmlns="http://schemas.openxmlformats.org/spreadsheetml/2006/main" count="13247" uniqueCount="1652">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</sst>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20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9" borderId="0" xfId="0" applyNumberFormat="1" applyFill="1"/>
    <xf numFmtId="0" fontId="0" fillId="11" borderId="0" xfId="0" applyNumberFormat="1" applyFill="1"/>
    <xf numFmtId="0" fontId="0" fillId="10" borderId="0" xfId="0" applyNumberFormat="1" applyFill="1"/>
    <xf numFmtId="0" fontId="0" fillId="10" borderId="0" xfId="0" applyNumberFormat="1" applyFill="1" applyAlignment="1">
      <alignment vertical="center"/>
    </xf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1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1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1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6" totalsRowShown="0">
  <autoFilter ref="B1:CA476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67" totalsRowShown="0" headerRowDxfId="4">
  <autoFilter ref="B1:E1006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6"/>
  <sheetViews>
    <sheetView workbookViewId="0">
      <pane xSplit="1" ySplit="1" topLeftCell="BZ477" activePane="bottomRight" state="frozen"/>
      <selection pane="bottomRight" activeCell="BZ490" sqref="BZ490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  <row r="476" spans="1:79">
      <c r="A476" s="1">
        <v>44373</v>
      </c>
      <c r="B476" s="172">
        <v>44374</v>
      </c>
      <c r="C476" s="5">
        <v>399877</v>
      </c>
      <c r="D476">
        <f>IFERROR(C476-C475,"")</f>
        <v>1057</v>
      </c>
      <c r="E476" s="5">
        <v>6514</v>
      </c>
      <c r="F476">
        <f>E476-E475</f>
        <v>9</v>
      </c>
      <c r="G476" s="5">
        <v>381549</v>
      </c>
      <c r="H476">
        <f>G476-G475</f>
        <v>887</v>
      </c>
      <c r="I476">
        <f>+IFERROR(C476-E476-G476,"")</f>
        <v>11814</v>
      </c>
      <c r="J476">
        <f>+IFERROR(D476-F476-H476,"")</f>
        <v>161</v>
      </c>
      <c r="K476">
        <f>+IFERROR(E476/C476,"")</f>
        <v>1.6290009177822182E-2</v>
      </c>
      <c r="L476">
        <f>+IFERROR(G476/C476,"")</f>
        <v>0.95416590601609996</v>
      </c>
      <c r="M476">
        <f>+IFERROR(I476/C476,"")</f>
        <v>2.9544084806077869E-2</v>
      </c>
      <c r="N476" s="172">
        <f>+IFERROR(D476/C476,"")</f>
        <v>2.6433128186917477E-3</v>
      </c>
      <c r="O476">
        <f>+IFERROR(F476/E476,"")</f>
        <v>1.3816395455941051E-3</v>
      </c>
      <c r="P476">
        <f>+IFERROR(H476/G476,"")</f>
        <v>2.3247341756890989E-3</v>
      </c>
      <c r="Q476">
        <f>+IFERROR(J476/I476,"")</f>
        <v>1.3627899102759439E-2</v>
      </c>
      <c r="R476" s="172">
        <f>+IFERROR(C476/3.974,"")</f>
        <v>100623.30145948665</v>
      </c>
      <c r="S476" s="172">
        <f>+IFERROR(E476/3.974,"")</f>
        <v>1639.1545042778057</v>
      </c>
      <c r="T476" s="172">
        <f>+IFERROR(G476/3.974,"")</f>
        <v>96011.323603422235</v>
      </c>
      <c r="U476" s="172">
        <f>+IFERROR(I476/3.974,"")</f>
        <v>2972.8233517866129</v>
      </c>
      <c r="V476" s="5">
        <v>2952703</v>
      </c>
      <c r="W476">
        <f>V476-V475</f>
        <v>13826</v>
      </c>
      <c r="X476" s="172">
        <f>IFERROR(W476-W475,0)</f>
        <v>1122</v>
      </c>
      <c r="Y476" s="21">
        <f>IFERROR(V476/3.974,0)</f>
        <v>743005.28434826364</v>
      </c>
      <c r="Z476" s="5">
        <v>2549276</v>
      </c>
      <c r="AA476" s="172">
        <f>Z476-Z475</f>
        <v>12769</v>
      </c>
      <c r="AB476" s="18">
        <f>IFERROR(Z476/V476,0)</f>
        <v>0.86337027462633387</v>
      </c>
      <c r="AC476" s="17">
        <f>IFERROR(AA476-AA475,0)</f>
        <v>1158</v>
      </c>
      <c r="AD476">
        <f>V476-Z476</f>
        <v>403427</v>
      </c>
      <c r="AE476">
        <f>AD476-AD475</f>
        <v>1057</v>
      </c>
      <c r="AF476" s="18">
        <f>IFERROR(AD476/V476,0)</f>
        <v>0.13662972537366611</v>
      </c>
      <c r="AG476" s="17">
        <f>IFERROR(AE476-AE475,0)</f>
        <v>-36</v>
      </c>
      <c r="AH476" s="21">
        <f>IFERROR(AE476/W476,0)</f>
        <v>7.6450166353247501E-2</v>
      </c>
      <c r="AI476" s="21">
        <f>IFERROR(AD476/3.974,0)</f>
        <v>101516.60795168596</v>
      </c>
      <c r="AJ476" s="5">
        <v>10805</v>
      </c>
      <c r="AK476" s="172">
        <f>AJ476-AJ475</f>
        <v>125</v>
      </c>
      <c r="AL476" s="172">
        <f>IFERROR(AJ476/AJ475,0)-1</f>
        <v>1.1704119850187267E-2</v>
      </c>
      <c r="AM476" s="21">
        <f>IFERROR(AJ476/3.974,0)</f>
        <v>2718.9229994967286</v>
      </c>
      <c r="AN476" s="21">
        <f>IFERROR(AJ476/C476," ")</f>
        <v>2.702080889873636E-2</v>
      </c>
      <c r="AO476" s="5">
        <v>359</v>
      </c>
      <c r="AP476">
        <f>AO476-AO475</f>
        <v>-6</v>
      </c>
      <c r="AQ476">
        <f>IFERROR(AO476/AO475,0)-1</f>
        <v>-1.6438356164383605E-2</v>
      </c>
      <c r="AR476" s="21">
        <f>IFERROR(AO476/3.974,0)</f>
        <v>90.33719174635128</v>
      </c>
      <c r="AS476" s="5">
        <v>548</v>
      </c>
      <c r="AT476" s="172">
        <f>AS476-AS475</f>
        <v>35</v>
      </c>
      <c r="AU476" s="172">
        <f>IFERROR(AS476/AS475,0)-1</f>
        <v>6.8226120857699746E-2</v>
      </c>
      <c r="AV476" s="21">
        <f>IFERROR(AS476/3.974,0)</f>
        <v>137.89632611977856</v>
      </c>
      <c r="AW476" s="31">
        <f>IFERROR(AS476/C476," ")</f>
        <v>1.3704214045819089E-3</v>
      </c>
      <c r="AX476" s="5">
        <v>102</v>
      </c>
      <c r="AY476">
        <f>AX476-AX475</f>
        <v>7</v>
      </c>
      <c r="AZ476" s="172">
        <f>IFERROR(AX476/AX475,0)-1</f>
        <v>7.3684210526315796E-2</v>
      </c>
      <c r="BA476" s="21">
        <f>IFERROR(AX476/3.974,0)</f>
        <v>25.666834423754402</v>
      </c>
      <c r="BB476" s="31">
        <f>IFERROR(AX476/C476," ")</f>
        <v>2.5507843661926044E-4</v>
      </c>
      <c r="BC476" s="17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7">
        <f>IFERROR(BC476-BC475,0)</f>
        <v>161</v>
      </c>
      <c r="BE476" s="31">
        <f>IFERROR(BC476/BC475,0)-1</f>
        <v>1.3816184673474563E-2</v>
      </c>
      <c r="BF476" s="21">
        <f>IFERROR(BC476/3.974,0)</f>
        <v>2972.8233517866129</v>
      </c>
      <c r="BG476" s="21">
        <f>IFERROR(BC476/C476," ")</f>
        <v>2.9544084806077869E-2</v>
      </c>
      <c r="BH476" s="173">
        <v>73500</v>
      </c>
      <c r="BI476" s="174">
        <f>IFERROR((BH476-BH475), 0)</f>
        <v>224</v>
      </c>
      <c r="BJ476" s="175">
        <v>155717</v>
      </c>
      <c r="BK476" s="174">
        <f>IFERROR((BJ476-BJ475),0)</f>
        <v>423</v>
      </c>
      <c r="BL476" s="175">
        <v>115554</v>
      </c>
      <c r="BM476" s="174">
        <f>IFERROR((BL476-BL475),0)</f>
        <v>304</v>
      </c>
      <c r="BN476" s="175">
        <v>45703</v>
      </c>
      <c r="BO476" s="174">
        <f>IFERROR((BN476-BN475),0)</f>
        <v>90</v>
      </c>
      <c r="BP476" s="175">
        <v>9403</v>
      </c>
      <c r="BQ476" s="174">
        <f>IFERROR((BP476-BP475),0)</f>
        <v>16</v>
      </c>
      <c r="BR476" s="9">
        <v>32</v>
      </c>
      <c r="BS476" s="176">
        <f>IFERROR((BR476-BR475),0)</f>
        <v>0</v>
      </c>
      <c r="BT476" s="9">
        <v>292</v>
      </c>
      <c r="BU476" s="176">
        <f>IFERROR((BT476-BT475),0)</f>
        <v>0</v>
      </c>
      <c r="BV476" s="9">
        <v>1311</v>
      </c>
      <c r="BW476" s="176">
        <f>IFERROR((BV476-BV475),0)</f>
        <v>3</v>
      </c>
      <c r="BX476" s="9">
        <v>3139</v>
      </c>
      <c r="BY476" s="176">
        <f>IFERROR((BX476-BX475),0)</f>
        <v>3</v>
      </c>
      <c r="BZ476" s="14">
        <v>1740</v>
      </c>
      <c r="CA476" s="177">
        <f>IFERROR((BZ476-BZ475),0)</f>
        <v>3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A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>
        <v>8552</v>
      </c>
      <c r="RI3" s="171"/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>
        <v>4025</v>
      </c>
      <c r="RI4" s="171"/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>
        <v>19887</v>
      </c>
      <c r="RI5" s="171"/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>
        <v>70651</v>
      </c>
      <c r="RI6" s="171"/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>
        <v>2609</v>
      </c>
      <c r="RI7" s="171"/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>
        <v>7489</v>
      </c>
      <c r="RI8" s="171"/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>
        <v>176785</v>
      </c>
      <c r="RI9" s="171"/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>
        <v>19747</v>
      </c>
      <c r="RI10" s="171"/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>
        <v>9987</v>
      </c>
      <c r="RI11" s="171"/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>
        <v>5434</v>
      </c>
      <c r="RI12" s="171"/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>
        <v>26412</v>
      </c>
      <c r="RI13" s="171"/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>
        <v>48299</v>
      </c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67"/>
  <sheetViews>
    <sheetView tabSelected="1" topLeftCell="A10050" workbookViewId="0">
      <selection activeCell="A10048" sqref="A10048:E10067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44">
        <v>44372</v>
      </c>
      <c r="B10008" s="216">
        <v>44372</v>
      </c>
      <c r="C10008" s="42" t="s">
        <v>587</v>
      </c>
      <c r="D10008" s="184">
        <f>VLOOKUP(Pag_Inicio_Corr_mas_casos[[#This Row],[Corregimiento]],Hoja3!$A$2:$D$676,4,0)</f>
        <v>80819</v>
      </c>
      <c r="E10008" s="42">
        <v>32</v>
      </c>
    </row>
    <row r="10009" spans="1:5">
      <c r="A10009" s="44">
        <v>44372</v>
      </c>
      <c r="B10009" s="216">
        <v>44372</v>
      </c>
      <c r="C10009" s="42" t="s">
        <v>907</v>
      </c>
      <c r="D10009" s="184">
        <f>VLOOKUP(Pag_Inicio_Corr_mas_casos[[#This Row],[Corregimiento]],Hoja3!$A$2:$D$676,4,0)</f>
        <v>80809</v>
      </c>
      <c r="E10009" s="42">
        <v>32</v>
      </c>
    </row>
    <row r="10010" spans="1:5">
      <c r="A10010" s="44">
        <v>44372</v>
      </c>
      <c r="B10010" s="216">
        <v>44372</v>
      </c>
      <c r="C10010" s="42" t="s">
        <v>918</v>
      </c>
      <c r="D10010" s="184">
        <f>VLOOKUP(Pag_Inicio_Corr_mas_casos[[#This Row],[Corregimiento]],Hoja3!$A$2:$D$676,4,0)</f>
        <v>91001</v>
      </c>
      <c r="E10010" s="42">
        <v>27</v>
      </c>
    </row>
    <row r="10011" spans="1:5">
      <c r="A10011" s="44">
        <v>44372</v>
      </c>
      <c r="B10011" s="216">
        <v>44372</v>
      </c>
      <c r="C10011" s="42" t="s">
        <v>932</v>
      </c>
      <c r="D10011" s="184">
        <f>VLOOKUP(Pag_Inicio_Corr_mas_casos[[#This Row],[Corregimiento]],Hoja3!$A$2:$D$676,4,0)</f>
        <v>130106</v>
      </c>
      <c r="E10011" s="42">
        <v>26</v>
      </c>
    </row>
    <row r="10012" spans="1:5">
      <c r="A10012" s="44">
        <v>44372</v>
      </c>
      <c r="B10012" s="216">
        <v>44372</v>
      </c>
      <c r="C10012" s="42" t="s">
        <v>934</v>
      </c>
      <c r="D10012" s="184">
        <f>VLOOKUP(Pag_Inicio_Corr_mas_casos[[#This Row],[Corregimiento]],Hoja3!$A$2:$D$676,4,0)</f>
        <v>130108</v>
      </c>
      <c r="E10012" s="42">
        <v>26</v>
      </c>
    </row>
    <row r="10013" spans="1:5">
      <c r="A10013" s="44">
        <v>44372</v>
      </c>
      <c r="B10013" s="216">
        <v>44372</v>
      </c>
      <c r="C10013" s="42" t="s">
        <v>842</v>
      </c>
      <c r="D10013" s="184">
        <f>VLOOKUP(Pag_Inicio_Corr_mas_casos[[#This Row],[Corregimiento]],Hoja3!$A$2:$D$676,4,0)</f>
        <v>80814</v>
      </c>
      <c r="E10013" s="42">
        <v>23</v>
      </c>
    </row>
    <row r="10014" spans="1:5">
      <c r="A10014" s="44">
        <v>44372</v>
      </c>
      <c r="B10014" s="216">
        <v>44372</v>
      </c>
      <c r="C10014" s="42" t="s">
        <v>950</v>
      </c>
      <c r="D10014" s="184">
        <f>VLOOKUP(Pag_Inicio_Corr_mas_casos[[#This Row],[Corregimiento]],Hoja3!$A$2:$D$676,4,0)</f>
        <v>130102</v>
      </c>
      <c r="E10014" s="42">
        <v>23</v>
      </c>
    </row>
    <row r="10015" spans="1:5">
      <c r="A10015" s="44">
        <v>44372</v>
      </c>
      <c r="B10015" s="216">
        <v>44372</v>
      </c>
      <c r="C10015" s="42" t="s">
        <v>849</v>
      </c>
      <c r="D10015" s="184">
        <f>VLOOKUP(Pag_Inicio_Corr_mas_casos[[#This Row],[Corregimiento]],Hoja3!$A$2:$D$676,4,0)</f>
        <v>80817</v>
      </c>
      <c r="E10015" s="42">
        <v>22</v>
      </c>
    </row>
    <row r="10016" spans="1:5">
      <c r="A10016" s="44">
        <v>44372</v>
      </c>
      <c r="B10016" s="216">
        <v>44372</v>
      </c>
      <c r="C10016" s="42" t="s">
        <v>895</v>
      </c>
      <c r="D10016" s="184">
        <f>VLOOKUP(Pag_Inicio_Corr_mas_casos[[#This Row],[Corregimiento]],Hoja3!$A$2:$D$676,4,0)</f>
        <v>60104</v>
      </c>
      <c r="E10016" s="42">
        <v>22</v>
      </c>
    </row>
    <row r="10017" spans="1:5">
      <c r="A10017" s="44">
        <v>44372</v>
      </c>
      <c r="B10017" s="216">
        <v>44372</v>
      </c>
      <c r="C10017" s="42" t="s">
        <v>835</v>
      </c>
      <c r="D10017" s="184">
        <f>VLOOKUP(Pag_Inicio_Corr_mas_casos[[#This Row],[Corregimiento]],Hoja3!$A$2:$D$676,4,0)</f>
        <v>81009</v>
      </c>
      <c r="E10017" s="42">
        <v>20</v>
      </c>
    </row>
    <row r="10018" spans="1:5">
      <c r="A10018" s="44">
        <v>44372</v>
      </c>
      <c r="B10018" s="216">
        <v>44372</v>
      </c>
      <c r="C10018" s="42" t="s">
        <v>964</v>
      </c>
      <c r="D10018" s="184">
        <f>VLOOKUP(Pag_Inicio_Corr_mas_casos[[#This Row],[Corregimiento]],Hoja3!$A$2:$D$676,4,0)</f>
        <v>130101</v>
      </c>
      <c r="E10018" s="42">
        <v>19</v>
      </c>
    </row>
    <row r="10019" spans="1:5">
      <c r="A10019" s="44">
        <v>44372</v>
      </c>
      <c r="B10019" s="216">
        <v>44372</v>
      </c>
      <c r="C10019" s="42" t="s">
        <v>911</v>
      </c>
      <c r="D10019" s="184">
        <f>VLOOKUP(Pag_Inicio_Corr_mas_casos[[#This Row],[Corregimiento]],Hoja3!$A$2:$D$676,4,0)</f>
        <v>130702</v>
      </c>
      <c r="E10019" s="42">
        <v>19</v>
      </c>
    </row>
    <row r="10020" spans="1:5">
      <c r="A10020" s="44">
        <v>44372</v>
      </c>
      <c r="B10020" s="216">
        <v>44372</v>
      </c>
      <c r="C10020" s="42" t="s">
        <v>668</v>
      </c>
      <c r="D10020" s="184">
        <f>VLOOKUP(Pag_Inicio_Corr_mas_casos[[#This Row],[Corregimiento]],Hoja3!$A$2:$D$676,4,0)</f>
        <v>80821</v>
      </c>
      <c r="E10020" s="42">
        <v>17</v>
      </c>
    </row>
    <row r="10021" spans="1:5">
      <c r="A10021" s="44">
        <v>44372</v>
      </c>
      <c r="B10021" s="216">
        <v>44372</v>
      </c>
      <c r="C10021" s="42" t="s">
        <v>833</v>
      </c>
      <c r="D10021" s="184">
        <f>VLOOKUP(Pag_Inicio_Corr_mas_casos[[#This Row],[Corregimiento]],Hoja3!$A$2:$D$676,4,0)</f>
        <v>80810</v>
      </c>
      <c r="E10021" s="42">
        <v>17</v>
      </c>
    </row>
    <row r="10022" spans="1:5">
      <c r="A10022" s="44">
        <v>44372</v>
      </c>
      <c r="B10022" s="216">
        <v>44372</v>
      </c>
      <c r="C10022" s="42" t="s">
        <v>621</v>
      </c>
      <c r="D10022" s="184">
        <f>VLOOKUP(Pag_Inicio_Corr_mas_casos[[#This Row],[Corregimiento]],Hoja3!$A$2:$D$676,4,0)</f>
        <v>30104</v>
      </c>
      <c r="E10022" s="42">
        <v>17</v>
      </c>
    </row>
    <row r="10023" spans="1:5">
      <c r="A10023" s="44">
        <v>44372</v>
      </c>
      <c r="B10023" s="216">
        <v>44372</v>
      </c>
      <c r="C10023" s="42" t="s">
        <v>836</v>
      </c>
      <c r="D10023" s="184">
        <f>VLOOKUP(Pag_Inicio_Corr_mas_casos[[#This Row],[Corregimiento]],Hoja3!$A$2:$D$676,4,0)</f>
        <v>80806</v>
      </c>
      <c r="E10023" s="42">
        <v>17</v>
      </c>
    </row>
    <row r="10024" spans="1:5">
      <c r="A10024" s="44">
        <v>44372</v>
      </c>
      <c r="B10024" s="216">
        <v>44372</v>
      </c>
      <c r="C10024" s="42" t="s">
        <v>901</v>
      </c>
      <c r="D10024" s="184">
        <f>VLOOKUP(Pag_Inicio_Corr_mas_casos[[#This Row],[Corregimiento]],Hoja3!$A$2:$D$676,4,0)</f>
        <v>60103</v>
      </c>
      <c r="E10024" s="42">
        <v>17</v>
      </c>
    </row>
    <row r="10025" spans="1:5">
      <c r="A10025" s="44">
        <v>44372</v>
      </c>
      <c r="B10025" s="216">
        <v>44372</v>
      </c>
      <c r="C10025" s="42" t="s">
        <v>853</v>
      </c>
      <c r="D10025" s="184">
        <f>VLOOKUP(Pag_Inicio_Corr_mas_casos[[#This Row],[Corregimiento]],Hoja3!$A$2:$D$676,4,0)</f>
        <v>130716</v>
      </c>
      <c r="E10025" s="42">
        <v>16</v>
      </c>
    </row>
    <row r="10026" spans="1:5">
      <c r="A10026" s="44">
        <v>44372</v>
      </c>
      <c r="B10026" s="216">
        <v>44372</v>
      </c>
      <c r="C10026" s="42" t="s">
        <v>609</v>
      </c>
      <c r="D10026" s="184">
        <f>VLOOKUP(Pag_Inicio_Corr_mas_casos[[#This Row],[Corregimiento]],Hoja3!$A$2:$D$676,4,0)</f>
        <v>130708</v>
      </c>
      <c r="E10026" s="42">
        <v>16</v>
      </c>
    </row>
    <row r="10027" spans="1:5">
      <c r="A10027" s="44">
        <v>44372</v>
      </c>
      <c r="B10027" s="216">
        <v>44372</v>
      </c>
      <c r="C10027" s="42" t="s">
        <v>834</v>
      </c>
      <c r="D10027" s="184">
        <f>VLOOKUP(Pag_Inicio_Corr_mas_casos[[#This Row],[Corregimiento]],Hoja3!$A$2:$D$676,4,0)</f>
        <v>130717</v>
      </c>
      <c r="E10027" s="42">
        <v>15</v>
      </c>
    </row>
    <row r="10028" spans="1:5">
      <c r="A10028" s="48">
        <v>44373</v>
      </c>
      <c r="B10028" s="217">
        <v>44373</v>
      </c>
      <c r="C10028" s="49" t="s">
        <v>907</v>
      </c>
      <c r="D10028" s="190">
        <f>VLOOKUP(Pag_Inicio_Corr_mas_casos[[#This Row],[Corregimiento]],Hoja3!$A$2:$D$676,4,0)</f>
        <v>80809</v>
      </c>
      <c r="E10028" s="49">
        <v>32</v>
      </c>
    </row>
    <row r="10029" spans="1:5">
      <c r="A10029" s="48">
        <v>44373</v>
      </c>
      <c r="B10029" s="217">
        <v>44373</v>
      </c>
      <c r="C10029" s="49" t="s">
        <v>836</v>
      </c>
      <c r="D10029" s="190">
        <f>VLOOKUP(Pag_Inicio_Corr_mas_casos[[#This Row],[Corregimiento]],Hoja3!$A$2:$D$676,4,0)</f>
        <v>80806</v>
      </c>
      <c r="E10029" s="49">
        <v>27</v>
      </c>
    </row>
    <row r="10030" spans="1:5">
      <c r="A10030" s="48">
        <v>44373</v>
      </c>
      <c r="B10030" s="217">
        <v>44373</v>
      </c>
      <c r="C10030" s="49" t="s">
        <v>918</v>
      </c>
      <c r="D10030" s="190">
        <f>VLOOKUP(Pag_Inicio_Corr_mas_casos[[#This Row],[Corregimiento]],Hoja3!$A$2:$D$676,4,0)</f>
        <v>91001</v>
      </c>
      <c r="E10030" s="49">
        <v>26</v>
      </c>
    </row>
    <row r="10031" spans="1:5">
      <c r="A10031" s="48">
        <v>44373</v>
      </c>
      <c r="B10031" s="217">
        <v>44373</v>
      </c>
      <c r="C10031" s="49" t="s">
        <v>840</v>
      </c>
      <c r="D10031" s="190">
        <f>VLOOKUP(Pag_Inicio_Corr_mas_casos[[#This Row],[Corregimiento]],Hoja3!$A$2:$D$676,4,0)</f>
        <v>130708</v>
      </c>
      <c r="E10031" s="49">
        <v>24</v>
      </c>
    </row>
    <row r="10032" spans="1:5">
      <c r="A10032" s="48">
        <v>44373</v>
      </c>
      <c r="B10032" s="217">
        <v>44373</v>
      </c>
      <c r="C10032" s="49" t="s">
        <v>964</v>
      </c>
      <c r="D10032" s="190">
        <f>VLOOKUP(Pag_Inicio_Corr_mas_casos[[#This Row],[Corregimiento]],Hoja3!$A$2:$D$676,4,0)</f>
        <v>130101</v>
      </c>
      <c r="E10032" s="49">
        <v>21</v>
      </c>
    </row>
    <row r="10033" spans="1:5">
      <c r="A10033" s="48">
        <v>44373</v>
      </c>
      <c r="B10033" s="217">
        <v>44373</v>
      </c>
      <c r="C10033" s="49" t="s">
        <v>901</v>
      </c>
      <c r="D10033" s="190">
        <f>VLOOKUP(Pag_Inicio_Corr_mas_casos[[#This Row],[Corregimiento]],Hoja3!$A$2:$D$676,4,0)</f>
        <v>60103</v>
      </c>
      <c r="E10033" s="49">
        <v>20</v>
      </c>
    </row>
    <row r="10034" spans="1:5">
      <c r="A10034" s="48">
        <v>44373</v>
      </c>
      <c r="B10034" s="217">
        <v>44373</v>
      </c>
      <c r="C10034" s="49" t="s">
        <v>887</v>
      </c>
      <c r="D10034" s="190">
        <f>VLOOKUP(Pag_Inicio_Corr_mas_casos[[#This Row],[Corregimiento]],Hoja3!$A$2:$D$676,4,0)</f>
        <v>130706</v>
      </c>
      <c r="E10034" s="49">
        <v>18</v>
      </c>
    </row>
    <row r="10035" spans="1:5">
      <c r="A10035" s="48">
        <v>44373</v>
      </c>
      <c r="B10035" s="217">
        <v>44373</v>
      </c>
      <c r="C10035" s="49" t="s">
        <v>855</v>
      </c>
      <c r="D10035" s="190">
        <f>VLOOKUP(Pag_Inicio_Corr_mas_casos[[#This Row],[Corregimiento]],Hoja3!$A$2:$D$676,4,0)</f>
        <v>130701</v>
      </c>
      <c r="E10035" s="49">
        <v>17</v>
      </c>
    </row>
    <row r="10036" spans="1:5">
      <c r="A10036" s="48">
        <v>44373</v>
      </c>
      <c r="B10036" s="217">
        <v>44373</v>
      </c>
      <c r="C10036" s="49" t="s">
        <v>942</v>
      </c>
      <c r="D10036" s="190">
        <f>VLOOKUP(Pag_Inicio_Corr_mas_casos[[#This Row],[Corregimiento]],Hoja3!$A$2:$D$676,4,0)</f>
        <v>80812</v>
      </c>
      <c r="E10036" s="49">
        <v>17</v>
      </c>
    </row>
    <row r="10037" spans="1:5">
      <c r="A10037" s="48">
        <v>44373</v>
      </c>
      <c r="B10037" s="217">
        <v>44373</v>
      </c>
      <c r="C10037" s="49" t="s">
        <v>668</v>
      </c>
      <c r="D10037" s="190">
        <f>VLOOKUP(Pag_Inicio_Corr_mas_casos[[#This Row],[Corregimiento]],Hoja3!$A$2:$D$676,4,0)</f>
        <v>80821</v>
      </c>
      <c r="E10037" s="49">
        <v>16</v>
      </c>
    </row>
    <row r="10038" spans="1:5">
      <c r="A10038" s="48">
        <v>44373</v>
      </c>
      <c r="B10038" s="217">
        <v>44373</v>
      </c>
      <c r="C10038" s="49" t="s">
        <v>843</v>
      </c>
      <c r="D10038" s="190">
        <f>VLOOKUP(Pag_Inicio_Corr_mas_casos[[#This Row],[Corregimiento]],Hoja3!$A$2:$D$676,4,0)</f>
        <v>80826</v>
      </c>
      <c r="E10038" s="49">
        <v>16</v>
      </c>
    </row>
    <row r="10039" spans="1:5">
      <c r="A10039" s="48">
        <v>44373</v>
      </c>
      <c r="B10039" s="217">
        <v>44373</v>
      </c>
      <c r="C10039" s="49" t="s">
        <v>956</v>
      </c>
      <c r="D10039" s="190">
        <f>VLOOKUP(Pag_Inicio_Corr_mas_casos[[#This Row],[Corregimiento]],Hoja3!$A$2:$D$676,4,0)</f>
        <v>40601</v>
      </c>
      <c r="E10039" s="49">
        <v>16</v>
      </c>
    </row>
    <row r="10040" spans="1:5">
      <c r="A10040" s="48">
        <v>44373</v>
      </c>
      <c r="B10040" s="217">
        <v>44373</v>
      </c>
      <c r="C10040" s="49" t="s">
        <v>837</v>
      </c>
      <c r="D10040" s="190">
        <f>VLOOKUP(Pag_Inicio_Corr_mas_casos[[#This Row],[Corregimiento]],Hoja3!$A$2:$D$676,4,0)</f>
        <v>80823</v>
      </c>
      <c r="E10040" s="49">
        <v>16</v>
      </c>
    </row>
    <row r="10041" spans="1:5">
      <c r="A10041" s="48">
        <v>44373</v>
      </c>
      <c r="B10041" s="217">
        <v>44373</v>
      </c>
      <c r="C10041" s="49" t="s">
        <v>857</v>
      </c>
      <c r="D10041" s="190">
        <f>VLOOKUP(Pag_Inicio_Corr_mas_casos[[#This Row],[Corregimiento]],Hoja3!$A$2:$D$676,4,0)</f>
        <v>20601</v>
      </c>
      <c r="E10041" s="49">
        <v>14</v>
      </c>
    </row>
    <row r="10042" spans="1:5">
      <c r="A10042" s="48">
        <v>44373</v>
      </c>
      <c r="B10042" s="217">
        <v>44373</v>
      </c>
      <c r="C10042" s="49" t="s">
        <v>895</v>
      </c>
      <c r="D10042" s="190">
        <f>VLOOKUP(Pag_Inicio_Corr_mas_casos[[#This Row],[Corregimiento]],Hoja3!$A$2:$D$676,4,0)</f>
        <v>60104</v>
      </c>
      <c r="E10042" s="49">
        <v>14</v>
      </c>
    </row>
    <row r="10043" spans="1:5">
      <c r="A10043" s="48">
        <v>44373</v>
      </c>
      <c r="B10043" s="217">
        <v>44373</v>
      </c>
      <c r="C10043" s="49" t="s">
        <v>835</v>
      </c>
      <c r="D10043" s="190">
        <f>VLOOKUP(Pag_Inicio_Corr_mas_casos[[#This Row],[Corregimiento]],Hoja3!$A$2:$D$676,4,0)</f>
        <v>81009</v>
      </c>
      <c r="E10043" s="49">
        <v>14</v>
      </c>
    </row>
    <row r="10044" spans="1:5">
      <c r="A10044" s="48">
        <v>44373</v>
      </c>
      <c r="B10044" s="217">
        <v>44373</v>
      </c>
      <c r="C10044" s="49" t="s">
        <v>998</v>
      </c>
      <c r="D10044" s="190">
        <f>VLOOKUP(Pag_Inicio_Corr_mas_casos[[#This Row],[Corregimiento]],Hoja3!$A$2:$D$676,4,0)</f>
        <v>60601</v>
      </c>
      <c r="E10044" s="49">
        <v>14</v>
      </c>
    </row>
    <row r="10045" spans="1:5">
      <c r="A10045" s="48">
        <v>44373</v>
      </c>
      <c r="B10045" s="217">
        <v>44373</v>
      </c>
      <c r="C10045" s="49" t="s">
        <v>838</v>
      </c>
      <c r="D10045" s="190">
        <f>VLOOKUP(Pag_Inicio_Corr_mas_casos[[#This Row],[Corregimiento]],Hoja3!$A$2:$D$676,4,0)</f>
        <v>80807</v>
      </c>
      <c r="E10045" s="49">
        <v>14</v>
      </c>
    </row>
    <row r="10046" spans="1:5">
      <c r="A10046" s="48">
        <v>44373</v>
      </c>
      <c r="B10046" s="217">
        <v>44373</v>
      </c>
      <c r="C10046" s="49" t="s">
        <v>848</v>
      </c>
      <c r="D10046" s="190">
        <f>VLOOKUP(Pag_Inicio_Corr_mas_casos[[#This Row],[Corregimiento]],Hoja3!$A$2:$D$676,4,0)</f>
        <v>80820</v>
      </c>
      <c r="E10046" s="49">
        <v>14</v>
      </c>
    </row>
    <row r="10047" spans="1:5">
      <c r="A10047" s="48">
        <v>44373</v>
      </c>
      <c r="B10047" s="217">
        <v>44373</v>
      </c>
      <c r="C10047" s="49" t="s">
        <v>853</v>
      </c>
      <c r="D10047" s="190">
        <f>VLOOKUP(Pag_Inicio_Corr_mas_casos[[#This Row],[Corregimiento]],Hoja3!$A$2:$D$676,4,0)</f>
        <v>130716</v>
      </c>
      <c r="E10047" s="49">
        <v>13</v>
      </c>
    </row>
    <row r="10048" spans="1:5">
      <c r="A10048" s="51">
        <v>44374</v>
      </c>
      <c r="B10048" s="218">
        <v>44374</v>
      </c>
      <c r="C10048" s="52" t="s">
        <v>835</v>
      </c>
      <c r="D10048" s="219">
        <f>VLOOKUP(Pag_Inicio_Corr_mas_casos[[#This Row],[Corregimiento]],Hoja3!$A$2:$D$676,4,0)</f>
        <v>81009</v>
      </c>
      <c r="E10048" s="52">
        <v>25</v>
      </c>
    </row>
    <row r="10049" spans="1:5">
      <c r="A10049" s="51">
        <v>44374</v>
      </c>
      <c r="B10049" s="218">
        <v>44374</v>
      </c>
      <c r="C10049" s="52" t="s">
        <v>841</v>
      </c>
      <c r="D10049" s="219">
        <f>VLOOKUP(Pag_Inicio_Corr_mas_casos[[#This Row],[Corregimiento]],Hoja3!$A$2:$D$676,4,0)</f>
        <v>81007</v>
      </c>
      <c r="E10049" s="52">
        <v>23</v>
      </c>
    </row>
    <row r="10050" spans="1:5">
      <c r="A10050" s="51">
        <v>44374</v>
      </c>
      <c r="B10050" s="218">
        <v>44374</v>
      </c>
      <c r="C10050" s="52" t="s">
        <v>950</v>
      </c>
      <c r="D10050" s="219">
        <f>VLOOKUP(Pag_Inicio_Corr_mas_casos[[#This Row],[Corregimiento]],Hoja3!$A$2:$D$676,4,0)</f>
        <v>130102</v>
      </c>
      <c r="E10050" s="52">
        <v>20</v>
      </c>
    </row>
    <row r="10051" spans="1:5">
      <c r="A10051" s="51">
        <v>44374</v>
      </c>
      <c r="B10051" s="218">
        <v>44374</v>
      </c>
      <c r="C10051" s="52" t="s">
        <v>833</v>
      </c>
      <c r="D10051" s="219">
        <f>VLOOKUP(Pag_Inicio_Corr_mas_casos[[#This Row],[Corregimiento]],Hoja3!$A$2:$D$676,4,0)</f>
        <v>80810</v>
      </c>
      <c r="E10051" s="52">
        <v>19</v>
      </c>
    </row>
    <row r="10052" spans="1:5">
      <c r="A10052" s="51">
        <v>44374</v>
      </c>
      <c r="B10052" s="218">
        <v>44374</v>
      </c>
      <c r="C10052" s="52" t="s">
        <v>907</v>
      </c>
      <c r="D10052" s="219">
        <f>VLOOKUP(Pag_Inicio_Corr_mas_casos[[#This Row],[Corregimiento]],Hoja3!$A$2:$D$676,4,0)</f>
        <v>80809</v>
      </c>
      <c r="E10052" s="52">
        <v>19</v>
      </c>
    </row>
    <row r="10053" spans="1:5">
      <c r="A10053" s="51">
        <v>44374</v>
      </c>
      <c r="B10053" s="218">
        <v>44374</v>
      </c>
      <c r="C10053" s="52" t="s">
        <v>956</v>
      </c>
      <c r="D10053" s="219">
        <f>VLOOKUP(Pag_Inicio_Corr_mas_casos[[#This Row],[Corregimiento]],Hoja3!$A$2:$D$676,4,0)</f>
        <v>40601</v>
      </c>
      <c r="E10053" s="52">
        <v>18</v>
      </c>
    </row>
    <row r="10054" spans="1:5">
      <c r="A10054" s="51">
        <v>44374</v>
      </c>
      <c r="B10054" s="218">
        <v>44374</v>
      </c>
      <c r="C10054" s="52" t="s">
        <v>836</v>
      </c>
      <c r="D10054" s="219">
        <f>VLOOKUP(Pag_Inicio_Corr_mas_casos[[#This Row],[Corregimiento]],Hoja3!$A$2:$D$676,4,0)</f>
        <v>80806</v>
      </c>
      <c r="E10054" s="52">
        <v>16</v>
      </c>
    </row>
    <row r="10055" spans="1:5">
      <c r="A10055" s="51">
        <v>44374</v>
      </c>
      <c r="B10055" s="218">
        <v>44374</v>
      </c>
      <c r="C10055" s="52" t="s">
        <v>901</v>
      </c>
      <c r="D10055" s="219">
        <f>VLOOKUP(Pag_Inicio_Corr_mas_casos[[#This Row],[Corregimiento]],Hoja3!$A$2:$D$676,4,0)</f>
        <v>60103</v>
      </c>
      <c r="E10055" s="52">
        <v>14</v>
      </c>
    </row>
    <row r="10056" spans="1:5">
      <c r="A10056" s="51">
        <v>44374</v>
      </c>
      <c r="B10056" s="218">
        <v>44374</v>
      </c>
      <c r="C10056" s="52" t="s">
        <v>846</v>
      </c>
      <c r="D10056" s="219">
        <f>VLOOKUP(Pag_Inicio_Corr_mas_casos[[#This Row],[Corregimiento]],Hoja3!$A$2:$D$676,4,0)</f>
        <v>130107</v>
      </c>
      <c r="E10056" s="52">
        <v>13</v>
      </c>
    </row>
    <row r="10057" spans="1:5">
      <c r="A10057" s="51">
        <v>44374</v>
      </c>
      <c r="B10057" s="218">
        <v>44374</v>
      </c>
      <c r="C10057" s="52" t="s">
        <v>923</v>
      </c>
      <c r="D10057" s="219">
        <f>VLOOKUP(Pag_Inicio_Corr_mas_casos[[#This Row],[Corregimiento]],Hoja3!$A$2:$D$676,4,0)</f>
        <v>30103</v>
      </c>
      <c r="E10057" s="52">
        <v>13</v>
      </c>
    </row>
    <row r="10058" spans="1:5">
      <c r="A10058" s="51">
        <v>44374</v>
      </c>
      <c r="B10058" s="218">
        <v>44374</v>
      </c>
      <c r="C10058" s="52" t="s">
        <v>1219</v>
      </c>
      <c r="D10058" s="219">
        <f>VLOOKUP(Pag_Inicio_Corr_mas_casos[[#This Row],[Corregimiento]],Hoja3!$A$2:$D$676,4,0)</f>
        <v>81003</v>
      </c>
      <c r="E10058" s="52">
        <v>13</v>
      </c>
    </row>
    <row r="10059" spans="1:5">
      <c r="A10059" s="51">
        <v>44374</v>
      </c>
      <c r="B10059" s="218">
        <v>44374</v>
      </c>
      <c r="C10059" s="52" t="s">
        <v>908</v>
      </c>
      <c r="D10059" s="219">
        <f>VLOOKUP(Pag_Inicio_Corr_mas_casos[[#This Row],[Corregimiento]],Hoja3!$A$2:$D$676,4,0)</f>
        <v>80819</v>
      </c>
      <c r="E10059" s="52">
        <v>12</v>
      </c>
    </row>
    <row r="10060" spans="1:5">
      <c r="A10060" s="51">
        <v>44374</v>
      </c>
      <c r="B10060" s="218">
        <v>44374</v>
      </c>
      <c r="C10060" s="52" t="s">
        <v>915</v>
      </c>
      <c r="D10060" s="219">
        <f>VLOOKUP(Pag_Inicio_Corr_mas_casos[[#This Row],[Corregimiento]],Hoja3!$A$2:$D$676,4,0)</f>
        <v>81001</v>
      </c>
      <c r="E10060" s="52">
        <v>12</v>
      </c>
    </row>
    <row r="10061" spans="1:5">
      <c r="A10061" s="51">
        <v>44374</v>
      </c>
      <c r="B10061" s="218">
        <v>44374</v>
      </c>
      <c r="C10061" s="52" t="s">
        <v>964</v>
      </c>
      <c r="D10061" s="219">
        <f>VLOOKUP(Pag_Inicio_Corr_mas_casos[[#This Row],[Corregimiento]],Hoja3!$A$2:$D$676,4,0)</f>
        <v>130101</v>
      </c>
      <c r="E10061" s="52">
        <v>11</v>
      </c>
    </row>
    <row r="10062" spans="1:5">
      <c r="A10062" s="51">
        <v>44374</v>
      </c>
      <c r="B10062" s="218">
        <v>44374</v>
      </c>
      <c r="C10062" s="52" t="s">
        <v>929</v>
      </c>
      <c r="D10062" s="219">
        <f>VLOOKUP(Pag_Inicio_Corr_mas_casos[[#This Row],[Corregimiento]],Hoja3!$A$2:$D$676,4,0)</f>
        <v>91008</v>
      </c>
      <c r="E10062" s="52">
        <v>11</v>
      </c>
    </row>
    <row r="10063" spans="1:5">
      <c r="A10063" s="51">
        <v>44374</v>
      </c>
      <c r="B10063" s="218">
        <v>44374</v>
      </c>
      <c r="C10063" s="52" t="s">
        <v>925</v>
      </c>
      <c r="D10063" s="219">
        <f>VLOOKUP(Pag_Inicio_Corr_mas_casos[[#This Row],[Corregimiento]],Hoja3!$A$2:$D$676,4,0)</f>
        <v>20609</v>
      </c>
      <c r="E10063" s="52">
        <v>11</v>
      </c>
    </row>
    <row r="10064" spans="1:5">
      <c r="A10064" s="51">
        <v>44374</v>
      </c>
      <c r="B10064" s="218">
        <v>44374</v>
      </c>
      <c r="C10064" s="52" t="s">
        <v>928</v>
      </c>
      <c r="D10064" s="219">
        <f>VLOOKUP(Pag_Inicio_Corr_mas_casos[[#This Row],[Corregimiento]],Hoja3!$A$2:$D$676,4,0)</f>
        <v>30104</v>
      </c>
      <c r="E10064" s="52">
        <v>10</v>
      </c>
    </row>
    <row r="10065" spans="1:5">
      <c r="A10065" s="51">
        <v>44374</v>
      </c>
      <c r="B10065" s="218">
        <v>44374</v>
      </c>
      <c r="C10065" s="52" t="s">
        <v>853</v>
      </c>
      <c r="D10065" s="219">
        <f>VLOOKUP(Pag_Inicio_Corr_mas_casos[[#This Row],[Corregimiento]],Hoja3!$A$2:$D$676,4,0)</f>
        <v>130716</v>
      </c>
      <c r="E10065" s="52">
        <v>10</v>
      </c>
    </row>
    <row r="10066" spans="1:5">
      <c r="A10066" s="51">
        <v>44374</v>
      </c>
      <c r="B10066" s="218">
        <v>44374</v>
      </c>
      <c r="C10066" s="52" t="s">
        <v>895</v>
      </c>
      <c r="D10066" s="219">
        <f>VLOOKUP(Pag_Inicio_Corr_mas_casos[[#This Row],[Corregimiento]],Hoja3!$A$2:$D$676,4,0)</f>
        <v>60104</v>
      </c>
      <c r="E10066" s="52">
        <v>10</v>
      </c>
    </row>
    <row r="10067" spans="1:5">
      <c r="A10067" s="51">
        <v>44374</v>
      </c>
      <c r="B10067" s="218">
        <v>44374</v>
      </c>
      <c r="C10067" s="52" t="s">
        <v>838</v>
      </c>
      <c r="D10067" s="219">
        <f>VLOOKUP(Pag_Inicio_Corr_mas_casos[[#This Row],[Corregimiento]],Hoja3!$A$2:$D$676,4,0)</f>
        <v>80807</v>
      </c>
      <c r="E10067" s="52">
        <v>10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Carolina Marió Ceballos</cp:lastModifiedBy>
  <cp:revision/>
  <dcterms:created xsi:type="dcterms:W3CDTF">2020-08-04T14:07:37Z</dcterms:created>
  <dcterms:modified xsi:type="dcterms:W3CDTF">2021-06-27T23:45:33Z</dcterms:modified>
  <cp:category/>
  <cp:contentStatus/>
</cp:coreProperties>
</file>