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849" documentId="101_{CB5E88A5-A06E-40A0-BB95-3F7BF1722639}" xr6:coauthVersionLast="47" xr6:coauthVersionMax="47" xr10:uidLastSave="{7D9D6BBF-17A8-4EE3-8848-6266E8BD102D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203" r:id="rId6"/>
    <pivotCache cacheId="1204" r:id="rId7"/>
    <pivotCache cacheId="1205" r:id="rId8"/>
    <pivotCache cacheId="1206" r:id="rId9"/>
    <pivotCache cacheId="1207" r:id="rId10"/>
    <pivotCache cacheId="1208" r:id="rId11"/>
    <pivotCache cacheId="1209" r:id="rId12"/>
    <pivotCache cacheId="1210" r:id="rId13"/>
    <pivotCache cacheId="1211" r:id="rId14"/>
    <pivotCache cacheId="121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73" i="1" l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 l="1"/>
  <c r="BE673" i="1"/>
</calcChain>
</file>

<file path=xl/sharedStrings.xml><?xml version="1.0" encoding="utf-8"?>
<sst xmlns="http://schemas.openxmlformats.org/spreadsheetml/2006/main" count="19638" uniqueCount="1969">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</sst>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3" totalsRowShown="0">
  <autoFilter ref="B1:CA673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23" totalsRowShown="0" headerRowDxfId="4">
  <autoFilter ref="B1:E139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3"/>
  <sheetViews>
    <sheetView tabSelected="1" workbookViewId="0">
      <pane xSplit="1" ySplit="1" topLeftCell="BM666" activePane="bottomRight" state="frozen"/>
      <selection pane="bottomRight" activeCell="BZ674" sqref="BZ67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3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3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3" si="999">G638-G637</f>
        <v>177</v>
      </c>
      <c r="I638">
        <f t="shared" ref="I638:I673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3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3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3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 s="222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 s="222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 s="222">
        <f>+IFERROR(C673/3.974,"")</f>
        <v>132439.6074484147</v>
      </c>
      <c r="S673" s="222">
        <f>+IFERROR(E673/3.974,"")</f>
        <v>1878.4599899345747</v>
      </c>
      <c r="T673" s="222">
        <f>+IFERROR(G673/3.974,"")</f>
        <v>121105.18369401107</v>
      </c>
      <c r="U673" s="222">
        <f>+IFERROR(I673/3.974,"")</f>
        <v>9455.9637644690483</v>
      </c>
      <c r="V673" s="4">
        <v>4670274</v>
      </c>
      <c r="W673">
        <f>V673-V672</f>
        <v>17792</v>
      </c>
      <c r="X673" s="222">
        <f>IFERROR(W673-W672,0)</f>
        <v>-5997</v>
      </c>
      <c r="Y673" s="20">
        <f>IFERROR(V673/3.974,0)</f>
        <v>1175207.3477604429</v>
      </c>
      <c r="Z673" s="4">
        <v>4140410</v>
      </c>
      <c r="AA673" s="222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 s="222">
        <f>AJ673-AJ672</f>
        <v>3370</v>
      </c>
      <c r="AL673" s="222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</v>
      </c>
      <c r="AT673" s="222">
        <f>AS673-AS672</f>
        <v>-274</v>
      </c>
      <c r="AU673" s="222">
        <f>IFERROR(AS673/AS672,0)-1</f>
        <v>-0.90429042904290424</v>
      </c>
      <c r="AV673" s="20">
        <f>IFERROR(AS673/3.974,0)</f>
        <v>7.2974333165576244</v>
      </c>
      <c r="AW673" s="30">
        <f>IFERROR(AS673/C673," ")</f>
        <v>5.5100082650123972E-5</v>
      </c>
      <c r="AX673" s="4">
        <v>43</v>
      </c>
      <c r="AY673">
        <f>AX673-AX672</f>
        <v>3</v>
      </c>
      <c r="AZ673" s="222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37315</v>
      </c>
      <c r="BD673" s="16">
        <f>IFERROR(BC673-BC672,0)</f>
        <v>3137</v>
      </c>
      <c r="BE673" s="30">
        <f>IFERROR(BC673/BC672,0)-1</f>
        <v>9.1784188659371546E-2</v>
      </c>
      <c r="BF673" s="20">
        <f>IFERROR(BC673/3.974,0)</f>
        <v>9389.7835933568185</v>
      </c>
      <c r="BG673" s="20">
        <f>IFERROR(BC673/C673," ")</f>
        <v>7.0898606347909524E-2</v>
      </c>
      <c r="BH673" s="223">
        <v>97009</v>
      </c>
      <c r="BI673" s="224">
        <f>IFERROR((BH673-BH672), 0)</f>
        <v>699</v>
      </c>
      <c r="BJ673" s="225">
        <v>200436</v>
      </c>
      <c r="BK673" s="224">
        <f>IFERROR((BJ673-BJ672),0)</f>
        <v>1701</v>
      </c>
      <c r="BL673" s="225">
        <v>148561</v>
      </c>
      <c r="BM673" s="224">
        <f>IFERROR((BL673-BL672),0)</f>
        <v>1193</v>
      </c>
      <c r="BN673" s="225">
        <v>57375</v>
      </c>
      <c r="BO673" s="224">
        <f>IFERROR((BN673-BN672),0)</f>
        <v>413</v>
      </c>
      <c r="BP673" s="225">
        <v>22934</v>
      </c>
      <c r="BQ673" s="224">
        <f>IFERROR((BP673-BP672),0)</f>
        <v>60</v>
      </c>
      <c r="BR673" s="8">
        <v>35</v>
      </c>
      <c r="BS673" s="226">
        <f>IFERROR((BR673-BR672),0)</f>
        <v>0</v>
      </c>
      <c r="BT673" s="8">
        <v>338</v>
      </c>
      <c r="BU673" s="226">
        <f>IFERROR((BT673-BT672),0)</f>
        <v>0</v>
      </c>
      <c r="BV673" s="8">
        <v>1567</v>
      </c>
      <c r="BW673" s="226">
        <f>IFERROR((BV673-BV672),0)</f>
        <v>0</v>
      </c>
      <c r="BX673" s="8">
        <v>3502</v>
      </c>
      <c r="BY673" s="226">
        <f>IFERROR((BX673-BX672),0)</f>
        <v>4</v>
      </c>
      <c r="BZ673" s="13">
        <v>2023</v>
      </c>
      <c r="CA673" s="227">
        <f>IFERROR((BZ673-BZ672),0)</f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N1" activePane="topRight" state="frozen"/>
      <selection pane="topRight" activeCell="YV15" sqref="YV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23"/>
  <sheetViews>
    <sheetView topLeftCell="A13902" workbookViewId="0">
      <selection activeCell="E13908" sqref="E1390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1106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1141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1035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1037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1034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1107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1416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1413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1273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1041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1082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1163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1038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1117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1282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867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1155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782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1131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1100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1106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1034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1141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1035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1107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1116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1042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1032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1041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1273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1037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1163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1155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1036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867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1131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1114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1117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1447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1043</v>
      </c>
      <c r="D13923" s="205">
        <f>VLOOKUP(Pag_Inicio_Corr_mas_casos[[#This Row],[Corregimiento]],Hoja3!$A$2:$D$676,4,0)</f>
        <v>80811</v>
      </c>
      <c r="E13923" s="204">
        <v>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2022-01-10T13:38:35Z</dcterms:modified>
  <cp:category/>
  <cp:contentStatus/>
</cp:coreProperties>
</file>